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ic-intra\public\virastot\liitteet-2019\Kymp\Att\"/>
    </mc:Choice>
  </mc:AlternateContent>
  <bookViews>
    <workbookView xWindow="120" yWindow="120" windowWidth="15180" windowHeight="8835"/>
  </bookViews>
  <sheets>
    <sheet name="taulukko" sheetId="5" r:id="rId1"/>
    <sheet name="Kertymä" sheetId="7" r:id="rId2"/>
  </sheets>
  <definedNames>
    <definedName name="_FilterDatabase" localSheetId="0" hidden="1">taulukko!$A$13:$N$200</definedName>
    <definedName name="_xlnm.Print_Area" localSheetId="0">taulukko!$A$1:$N$200</definedName>
    <definedName name="_xlnm.Print_Titles" localSheetId="0">taulukko!$13:$13</definedName>
  </definedNames>
  <calcPr calcId="162913"/>
</workbook>
</file>

<file path=xl/calcChain.xml><?xml version="1.0" encoding="utf-8"?>
<calcChain xmlns="http://schemas.openxmlformats.org/spreadsheetml/2006/main">
  <c r="F14" i="5" l="1"/>
  <c r="F15" i="5"/>
  <c r="A14" i="5"/>
  <c r="V12" i="5" l="1"/>
  <c r="F23" i="5"/>
  <c r="E23" i="5"/>
  <c r="D7" i="5"/>
  <c r="D8" i="5" s="1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2" i="5"/>
  <c r="F21" i="5"/>
  <c r="F20" i="5"/>
  <c r="F19" i="5"/>
  <c r="F18" i="5"/>
  <c r="F17" i="5"/>
  <c r="E17" i="5"/>
  <c r="F16" i="5"/>
  <c r="N16" i="5" s="1"/>
  <c r="Q14" i="5"/>
  <c r="Q15" i="5" s="1"/>
  <c r="I6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E15" i="5"/>
  <c r="E19" i="5"/>
  <c r="E21" i="5"/>
  <c r="D10" i="5"/>
  <c r="N15" i="5"/>
  <c r="N17" i="5"/>
  <c r="N18" i="5"/>
  <c r="N19" i="5"/>
  <c r="N14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 s="1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G176" i="5"/>
  <c r="H176" i="5" s="1"/>
  <c r="G177" i="5"/>
  <c r="H177" i="5" s="1"/>
  <c r="G178" i="5"/>
  <c r="H178" i="5" s="1"/>
  <c r="G179" i="5"/>
  <c r="H179" i="5" s="1"/>
  <c r="G180" i="5"/>
  <c r="H180" i="5" s="1"/>
  <c r="G181" i="5"/>
  <c r="H181" i="5" s="1"/>
  <c r="G182" i="5"/>
  <c r="H182" i="5" s="1"/>
  <c r="G183" i="5"/>
  <c r="H183" i="5" s="1"/>
  <c r="G184" i="5"/>
  <c r="H184" i="5" s="1"/>
  <c r="G185" i="5"/>
  <c r="H185" i="5" s="1"/>
  <c r="G186" i="5"/>
  <c r="H186" i="5" s="1"/>
  <c r="G187" i="5"/>
  <c r="H187" i="5" s="1"/>
  <c r="G188" i="5"/>
  <c r="H188" i="5" s="1"/>
  <c r="G189" i="5"/>
  <c r="H189" i="5" s="1"/>
  <c r="G190" i="5"/>
  <c r="H190" i="5" s="1"/>
  <c r="G191" i="5"/>
  <c r="H191" i="5" s="1"/>
  <c r="G192" i="5"/>
  <c r="H192" i="5" s="1"/>
  <c r="G193" i="5"/>
  <c r="H193" i="5" s="1"/>
  <c r="G194" i="5"/>
  <c r="H194" i="5" s="1"/>
  <c r="G195" i="5"/>
  <c r="H195" i="5" s="1"/>
  <c r="G196" i="5"/>
  <c r="H196" i="5" s="1"/>
  <c r="G197" i="5"/>
  <c r="H197" i="5" s="1"/>
  <c r="G198" i="5"/>
  <c r="H198" i="5" s="1"/>
  <c r="G199" i="5"/>
  <c r="H199" i="5" s="1"/>
  <c r="G200" i="5"/>
  <c r="H200" i="5" s="1"/>
  <c r="E16" i="5"/>
  <c r="E18" i="5"/>
  <c r="E20" i="5"/>
  <c r="E22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D12" i="5"/>
  <c r="G24" i="5"/>
  <c r="H24" i="5" s="1"/>
  <c r="G29" i="5"/>
  <c r="H29" i="5" s="1"/>
  <c r="F11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E11" i="5"/>
  <c r="G32" i="5"/>
  <c r="H32" i="5" s="1"/>
  <c r="G30" i="5"/>
  <c r="H30" i="5" s="1"/>
  <c r="G33" i="5"/>
  <c r="H33" i="5" s="1"/>
  <c r="G31" i="5"/>
  <c r="H31" i="5" s="1"/>
  <c r="G28" i="5"/>
  <c r="H28" i="5" s="1"/>
  <c r="O29" i="5"/>
  <c r="O30" i="5"/>
  <c r="O28" i="5"/>
  <c r="E14" i="5"/>
  <c r="G20" i="5"/>
  <c r="H20" i="5" s="1"/>
  <c r="G18" i="5"/>
  <c r="H18" i="5" s="1"/>
  <c r="G16" i="5"/>
  <c r="H16" i="5" s="1"/>
  <c r="G22" i="5"/>
  <c r="H22" i="5" s="1"/>
  <c r="G15" i="5"/>
  <c r="G14" i="5"/>
  <c r="H14" i="5" s="1"/>
  <c r="G27" i="5"/>
  <c r="H27" i="5" s="1"/>
  <c r="G19" i="5"/>
  <c r="H19" i="5" s="1"/>
  <c r="G26" i="5"/>
  <c r="H26" i="5" s="1"/>
  <c r="G25" i="5"/>
  <c r="H25" i="5" s="1"/>
  <c r="G21" i="5"/>
  <c r="H21" i="5" s="1"/>
  <c r="O21" i="5"/>
  <c r="O19" i="5"/>
  <c r="O25" i="5"/>
  <c r="O20" i="5"/>
  <c r="O18" i="5"/>
  <c r="O17" i="5"/>
  <c r="O26" i="5"/>
  <c r="O22" i="5"/>
  <c r="O24" i="5"/>
  <c r="O27" i="5"/>
  <c r="O23" i="5"/>
  <c r="G17" i="5"/>
  <c r="H17" i="5" s="1"/>
  <c r="G23" i="5"/>
  <c r="H23" i="5" s="1"/>
  <c r="F12" i="5" l="1"/>
  <c r="O15" i="5"/>
  <c r="Z9" i="5"/>
  <c r="AA9" i="5" s="1"/>
  <c r="O14" i="5"/>
  <c r="Z8" i="5"/>
  <c r="AB8" i="5" s="1"/>
  <c r="R15" i="5"/>
  <c r="Z7" i="5"/>
  <c r="AB7" i="5" s="1"/>
  <c r="Z6" i="5"/>
  <c r="AA6" i="5" s="1"/>
  <c r="Z5" i="5"/>
  <c r="AA5" i="5" s="1"/>
  <c r="O16" i="5"/>
  <c r="R14" i="5"/>
  <c r="Z12" i="5"/>
  <c r="AA12" i="5" s="1"/>
  <c r="Z4" i="5"/>
  <c r="AB4" i="5" s="1"/>
  <c r="Z11" i="5"/>
  <c r="AA11" i="5" s="1"/>
  <c r="Z3" i="5"/>
  <c r="AB3" i="5" s="1"/>
  <c r="Z10" i="5"/>
  <c r="AB10" i="5" s="1"/>
  <c r="S14" i="5"/>
  <c r="S15" i="5"/>
  <c r="Q16" i="5"/>
  <c r="S16" i="5" s="1"/>
  <c r="N12" i="5"/>
  <c r="H15" i="5"/>
  <c r="G12" i="5"/>
  <c r="E12" i="5"/>
  <c r="AB9" i="5" l="1"/>
  <c r="AA8" i="5"/>
  <c r="I7" i="5"/>
  <c r="AA7" i="5"/>
  <c r="AB6" i="5"/>
  <c r="AA10" i="5"/>
  <c r="AA3" i="5"/>
  <c r="AB5" i="5"/>
  <c r="AB11" i="5"/>
  <c r="AA4" i="5"/>
  <c r="AB12" i="5"/>
  <c r="Q17" i="5"/>
  <c r="R17" i="5" s="1"/>
  <c r="R16" i="5"/>
  <c r="Q18" i="5" l="1"/>
  <c r="Q19" i="5" s="1"/>
  <c r="S17" i="5"/>
  <c r="S18" i="5" l="1"/>
  <c r="R18" i="5"/>
  <c r="R19" i="5"/>
  <c r="Q20" i="5"/>
  <c r="S19" i="5"/>
  <c r="S20" i="5" l="1"/>
  <c r="Q21" i="5"/>
  <c r="R20" i="5"/>
  <c r="S21" i="5" l="1"/>
  <c r="Q22" i="5"/>
  <c r="R21" i="5"/>
  <c r="Q23" i="5" l="1"/>
  <c r="S22" i="5"/>
  <c r="R22" i="5"/>
  <c r="Q24" i="5" l="1"/>
  <c r="S23" i="5"/>
  <c r="R23" i="5"/>
  <c r="R24" i="5" l="1"/>
  <c r="Q25" i="5"/>
  <c r="S24" i="5"/>
  <c r="R25" i="5" l="1"/>
  <c r="Q26" i="5"/>
  <c r="S25" i="5"/>
  <c r="S26" i="5" l="1"/>
  <c r="Q27" i="5"/>
  <c r="R26" i="5"/>
  <c r="Q28" i="5" l="1"/>
  <c r="S27" i="5"/>
  <c r="R27" i="5"/>
  <c r="R28" i="5" l="1"/>
  <c r="Q29" i="5"/>
  <c r="S28" i="5"/>
  <c r="Q30" i="5" l="1"/>
  <c r="S29" i="5"/>
  <c r="R29" i="5"/>
  <c r="S30" i="5" l="1"/>
  <c r="R30" i="5"/>
  <c r="Q31" i="5"/>
  <c r="R31" i="5" l="1"/>
  <c r="Q32" i="5"/>
  <c r="S31" i="5"/>
  <c r="S32" i="5" l="1"/>
  <c r="Q33" i="5"/>
  <c r="R32" i="5"/>
  <c r="S33" i="5" l="1"/>
  <c r="R33" i="5"/>
  <c r="Q34" i="5"/>
  <c r="S34" i="5" l="1"/>
  <c r="Q35" i="5"/>
  <c r="R34" i="5"/>
  <c r="S35" i="5" l="1"/>
  <c r="R35" i="5"/>
  <c r="Q36" i="5"/>
  <c r="S36" i="5" l="1"/>
  <c r="Q37" i="5"/>
  <c r="R36" i="5"/>
  <c r="S37" i="5" l="1"/>
  <c r="R37" i="5"/>
  <c r="Q38" i="5"/>
  <c r="Q39" i="5" l="1"/>
  <c r="S38" i="5"/>
  <c r="R38" i="5"/>
  <c r="Q40" i="5" l="1"/>
  <c r="R39" i="5"/>
  <c r="S39" i="5"/>
  <c r="Q41" i="5" l="1"/>
  <c r="R40" i="5"/>
  <c r="S40" i="5"/>
  <c r="S41" i="5" l="1"/>
  <c r="Q42" i="5"/>
  <c r="R41" i="5"/>
  <c r="Q43" i="5" l="1"/>
  <c r="S42" i="5"/>
  <c r="R42" i="5"/>
  <c r="R43" i="5" l="1"/>
  <c r="Q44" i="5"/>
  <c r="S43" i="5"/>
  <c r="Q45" i="5" l="1"/>
  <c r="R44" i="5"/>
  <c r="S44" i="5"/>
  <c r="Q46" i="5" l="1"/>
  <c r="R45" i="5"/>
  <c r="S45" i="5"/>
  <c r="Q47" i="5" l="1"/>
  <c r="R46" i="5"/>
  <c r="S46" i="5"/>
  <c r="Q48" i="5" l="1"/>
  <c r="S47" i="5"/>
  <c r="R47" i="5"/>
  <c r="Q49" i="5" l="1"/>
  <c r="R48" i="5"/>
  <c r="S48" i="5"/>
  <c r="R49" i="5" l="1"/>
  <c r="Q50" i="5"/>
  <c r="S49" i="5"/>
  <c r="Q51" i="5" l="1"/>
  <c r="S50" i="5"/>
  <c r="R50" i="5"/>
  <c r="Q52" i="5" l="1"/>
  <c r="R51" i="5"/>
  <c r="S51" i="5"/>
  <c r="Q53" i="5" l="1"/>
  <c r="R52" i="5"/>
  <c r="S52" i="5"/>
  <c r="S53" i="5" l="1"/>
  <c r="R53" i="5"/>
  <c r="Q54" i="5"/>
  <c r="S54" i="5" l="1"/>
  <c r="R54" i="5"/>
  <c r="Q55" i="5"/>
  <c r="Q56" i="5" l="1"/>
  <c r="S55" i="5"/>
  <c r="R55" i="5"/>
  <c r="S56" i="5" l="1"/>
  <c r="R56" i="5"/>
  <c r="Q57" i="5"/>
  <c r="S57" i="5" l="1"/>
  <c r="R57" i="5"/>
  <c r="Q58" i="5"/>
  <c r="Q59" i="5" l="1"/>
  <c r="S58" i="5"/>
  <c r="R58" i="5"/>
  <c r="Q60" i="5" l="1"/>
  <c r="S59" i="5"/>
  <c r="R59" i="5"/>
  <c r="Q61" i="5" l="1"/>
  <c r="R60" i="5"/>
  <c r="S60" i="5"/>
  <c r="Q62" i="5" l="1"/>
  <c r="S61" i="5"/>
  <c r="R61" i="5"/>
  <c r="R62" i="5" l="1"/>
  <c r="S62" i="5"/>
  <c r="Q63" i="5"/>
  <c r="Q64" i="5" l="1"/>
  <c r="S63" i="5"/>
  <c r="R63" i="5"/>
  <c r="R64" i="5" l="1"/>
  <c r="Q65" i="5"/>
  <c r="S64" i="5"/>
  <c r="Q66" i="5" l="1"/>
  <c r="S65" i="5"/>
  <c r="R65" i="5"/>
  <c r="Q67" i="5" l="1"/>
  <c r="S66" i="5"/>
  <c r="R66" i="5"/>
  <c r="Q68" i="5" l="1"/>
  <c r="S67" i="5"/>
  <c r="R67" i="5"/>
  <c r="R68" i="5" l="1"/>
  <c r="Q69" i="5"/>
  <c r="S68" i="5"/>
  <c r="R69" i="5" l="1"/>
  <c r="S69" i="5"/>
  <c r="Q70" i="5"/>
  <c r="R70" i="5" l="1"/>
  <c r="Q71" i="5"/>
  <c r="S70" i="5"/>
  <c r="Q72" i="5" l="1"/>
  <c r="S71" i="5"/>
  <c r="R71" i="5"/>
  <c r="Q73" i="5" l="1"/>
  <c r="R72" i="5"/>
  <c r="S72" i="5"/>
  <c r="S73" i="5" l="1"/>
  <c r="Q74" i="5"/>
  <c r="R73" i="5"/>
  <c r="Q75" i="5" l="1"/>
  <c r="R74" i="5"/>
  <c r="S74" i="5"/>
  <c r="R75" i="5" l="1"/>
  <c r="Q76" i="5"/>
  <c r="S75" i="5"/>
  <c r="R76" i="5" l="1"/>
  <c r="S76" i="5"/>
  <c r="Q77" i="5"/>
  <c r="Q78" i="5" l="1"/>
  <c r="S77" i="5"/>
  <c r="R77" i="5"/>
  <c r="Q79" i="5" l="1"/>
  <c r="S78" i="5"/>
  <c r="R78" i="5"/>
  <c r="S79" i="5" l="1"/>
  <c r="Q80" i="5"/>
  <c r="R79" i="5"/>
  <c r="Q81" i="5" l="1"/>
  <c r="S80" i="5"/>
  <c r="R80" i="5"/>
  <c r="S81" i="5" l="1"/>
  <c r="Q82" i="5"/>
  <c r="R81" i="5"/>
  <c r="Q83" i="5" l="1"/>
  <c r="S82" i="5"/>
  <c r="R82" i="5"/>
  <c r="S83" i="5" l="1"/>
  <c r="Q84" i="5"/>
  <c r="R83" i="5"/>
  <c r="Q85" i="5" l="1"/>
  <c r="R84" i="5"/>
  <c r="S84" i="5"/>
  <c r="R85" i="5" l="1"/>
  <c r="S85" i="5"/>
  <c r="Q86" i="5"/>
  <c r="Q87" i="5" l="1"/>
  <c r="R86" i="5"/>
  <c r="S86" i="5"/>
  <c r="S87" i="5" l="1"/>
  <c r="Q88" i="5"/>
  <c r="R87" i="5"/>
  <c r="Q89" i="5" l="1"/>
  <c r="S88" i="5"/>
  <c r="R88" i="5"/>
  <c r="Q90" i="5" l="1"/>
  <c r="R89" i="5"/>
  <c r="S89" i="5"/>
  <c r="Q91" i="5" l="1"/>
  <c r="R90" i="5"/>
  <c r="S90" i="5"/>
  <c r="S91" i="5" l="1"/>
  <c r="R91" i="5"/>
  <c r="Q92" i="5"/>
  <c r="R92" i="5" l="1"/>
  <c r="Q93" i="5"/>
  <c r="S92" i="5"/>
  <c r="Q94" i="5" l="1"/>
  <c r="R93" i="5"/>
  <c r="S93" i="5"/>
  <c r="R94" i="5" l="1"/>
  <c r="S94" i="5"/>
  <c r="Q95" i="5"/>
  <c r="R95" i="5" l="1"/>
  <c r="S95" i="5"/>
  <c r="Q96" i="5"/>
  <c r="Q97" i="5" l="1"/>
  <c r="S96" i="5"/>
  <c r="R96" i="5"/>
  <c r="R97" i="5" l="1"/>
  <c r="Q98" i="5"/>
  <c r="S97" i="5"/>
  <c r="R98" i="5" l="1"/>
  <c r="Q99" i="5"/>
  <c r="S98" i="5"/>
  <c r="R99" i="5" l="1"/>
  <c r="S99" i="5"/>
  <c r="Q100" i="5"/>
  <c r="S100" i="5" l="1"/>
  <c r="Q101" i="5"/>
  <c r="R100" i="5"/>
  <c r="Q102" i="5" l="1"/>
  <c r="S101" i="5"/>
  <c r="R101" i="5"/>
  <c r="Q103" i="5" l="1"/>
  <c r="R102" i="5"/>
  <c r="S102" i="5"/>
  <c r="R103" i="5" l="1"/>
  <c r="Q104" i="5"/>
  <c r="S103" i="5"/>
  <c r="S104" i="5" l="1"/>
  <c r="R104" i="5"/>
  <c r="Q105" i="5"/>
  <c r="S105" i="5" l="1"/>
  <c r="Q106" i="5"/>
  <c r="R105" i="5"/>
  <c r="R106" i="5" l="1"/>
  <c r="Q107" i="5"/>
  <c r="S106" i="5"/>
  <c r="S107" i="5" l="1"/>
  <c r="R107" i="5"/>
  <c r="Q108" i="5"/>
  <c r="Q109" i="5" l="1"/>
  <c r="S108" i="5"/>
  <c r="R108" i="5"/>
  <c r="S109" i="5" l="1"/>
  <c r="R109" i="5"/>
  <c r="Q110" i="5"/>
  <c r="R110" i="5" l="1"/>
  <c r="Q111" i="5"/>
  <c r="S110" i="5"/>
  <c r="S111" i="5" l="1"/>
  <c r="Q112" i="5"/>
  <c r="R111" i="5"/>
  <c r="Q113" i="5" l="1"/>
  <c r="R112" i="5"/>
  <c r="S112" i="5"/>
  <c r="R113" i="5" l="1"/>
  <c r="Q114" i="5"/>
  <c r="S113" i="5"/>
  <c r="R114" i="5" l="1"/>
  <c r="Q115" i="5"/>
  <c r="S114" i="5"/>
  <c r="S115" i="5" l="1"/>
  <c r="Q116" i="5"/>
  <c r="R115" i="5"/>
  <c r="S116" i="5" l="1"/>
  <c r="R116" i="5"/>
  <c r="Q117" i="5"/>
  <c r="Q118" i="5" l="1"/>
  <c r="R117" i="5"/>
  <c r="S117" i="5"/>
  <c r="S118" i="5" l="1"/>
  <c r="R118" i="5"/>
  <c r="Q119" i="5"/>
  <c r="S119" i="5" l="1"/>
  <c r="Q120" i="5"/>
  <c r="R119" i="5"/>
  <c r="R120" i="5" l="1"/>
  <c r="Q121" i="5"/>
  <c r="S120" i="5"/>
  <c r="R121" i="5" l="1"/>
  <c r="S121" i="5"/>
  <c r="Q122" i="5"/>
  <c r="S122" i="5" l="1"/>
  <c r="Q123" i="5"/>
  <c r="R122" i="5"/>
  <c r="Q124" i="5" l="1"/>
  <c r="R123" i="5"/>
  <c r="S123" i="5"/>
  <c r="Q125" i="5" l="1"/>
  <c r="S124" i="5"/>
  <c r="R124" i="5"/>
  <c r="R125" i="5" l="1"/>
  <c r="S125" i="5"/>
  <c r="Q126" i="5"/>
  <c r="Q127" i="5" l="1"/>
  <c r="S126" i="5"/>
  <c r="R126" i="5"/>
  <c r="R127" i="5" l="1"/>
  <c r="Q128" i="5"/>
  <c r="S127" i="5"/>
  <c r="R128" i="5" l="1"/>
  <c r="Q129" i="5"/>
  <c r="S128" i="5"/>
  <c r="S129" i="5" l="1"/>
  <c r="R129" i="5"/>
  <c r="Q130" i="5"/>
  <c r="S130" i="5" l="1"/>
  <c r="R130" i="5"/>
  <c r="Q131" i="5"/>
  <c r="S131" i="5" l="1"/>
  <c r="R131" i="5"/>
  <c r="Q132" i="5"/>
  <c r="R132" i="5" l="1"/>
  <c r="S132" i="5"/>
  <c r="Q133" i="5"/>
  <c r="Q134" i="5" l="1"/>
  <c r="S133" i="5"/>
  <c r="R133" i="5"/>
  <c r="R134" i="5" l="1"/>
  <c r="S134" i="5"/>
  <c r="Q135" i="5"/>
  <c r="R135" i="5" l="1"/>
  <c r="Q136" i="5"/>
  <c r="S135" i="5"/>
  <c r="Q137" i="5" l="1"/>
  <c r="R136" i="5"/>
  <c r="S136" i="5"/>
  <c r="R137" i="5" l="1"/>
  <c r="Q138" i="5"/>
  <c r="S137" i="5"/>
  <c r="S138" i="5" l="1"/>
  <c r="R138" i="5"/>
  <c r="Q139" i="5"/>
  <c r="Q140" i="5" l="1"/>
  <c r="R139" i="5"/>
  <c r="S139" i="5"/>
  <c r="S140" i="5" l="1"/>
  <c r="R140" i="5"/>
  <c r="Q141" i="5"/>
  <c r="S141" i="5" l="1"/>
  <c r="R141" i="5"/>
  <c r="Q142" i="5"/>
  <c r="R142" i="5" l="1"/>
  <c r="Q143" i="5"/>
  <c r="S142" i="5"/>
  <c r="S143" i="5" l="1"/>
  <c r="Q144" i="5"/>
  <c r="R143" i="5"/>
  <c r="S144" i="5" l="1"/>
  <c r="R144" i="5"/>
  <c r="Q145" i="5"/>
  <c r="R145" i="5" l="1"/>
  <c r="S145" i="5"/>
  <c r="Q146" i="5"/>
  <c r="R146" i="5" l="1"/>
  <c r="Q147" i="5"/>
  <c r="S146" i="5"/>
  <c r="S147" i="5" l="1"/>
  <c r="Q148" i="5"/>
  <c r="R147" i="5"/>
  <c r="R148" i="5" l="1"/>
  <c r="S148" i="5"/>
  <c r="Q149" i="5"/>
  <c r="R149" i="5" l="1"/>
  <c r="Q150" i="5"/>
  <c r="S149" i="5"/>
  <c r="Q151" i="5" l="1"/>
  <c r="S150" i="5"/>
  <c r="R150" i="5"/>
  <c r="R151" i="5" l="1"/>
  <c r="Q152" i="5"/>
  <c r="S151" i="5"/>
  <c r="Q153" i="5" l="1"/>
  <c r="R152" i="5"/>
  <c r="S152" i="5"/>
  <c r="S153" i="5" l="1"/>
  <c r="Q154" i="5"/>
  <c r="R153" i="5"/>
  <c r="R154" i="5" l="1"/>
  <c r="S154" i="5"/>
  <c r="Q155" i="5"/>
  <c r="Q156" i="5" l="1"/>
  <c r="S155" i="5"/>
  <c r="R155" i="5"/>
  <c r="S156" i="5" l="1"/>
  <c r="Q157" i="5"/>
  <c r="R156" i="5"/>
  <c r="R157" i="5" l="1"/>
  <c r="Q158" i="5"/>
  <c r="S157" i="5"/>
  <c r="R158" i="5" l="1"/>
  <c r="S158" i="5"/>
  <c r="Q159" i="5"/>
  <c r="S159" i="5" l="1"/>
  <c r="Q160" i="5"/>
  <c r="R159" i="5"/>
  <c r="S160" i="5" l="1"/>
  <c r="Q161" i="5"/>
  <c r="R160" i="5"/>
  <c r="R161" i="5" l="1"/>
  <c r="S161" i="5"/>
  <c r="Q162" i="5"/>
  <c r="S162" i="5" l="1"/>
  <c r="R162" i="5"/>
  <c r="Q163" i="5"/>
  <c r="S163" i="5" l="1"/>
  <c r="Q164" i="5"/>
  <c r="R163" i="5"/>
  <c r="R164" i="5" l="1"/>
  <c r="S164" i="5"/>
  <c r="Q165" i="5"/>
  <c r="Q166" i="5" l="1"/>
  <c r="R165" i="5"/>
  <c r="S165" i="5"/>
  <c r="S166" i="5" l="1"/>
  <c r="Q167" i="5"/>
  <c r="R166" i="5"/>
  <c r="S167" i="5" l="1"/>
  <c r="Q168" i="5"/>
  <c r="R167" i="5"/>
  <c r="R168" i="5" l="1"/>
  <c r="S168" i="5"/>
  <c r="Q169" i="5"/>
  <c r="S169" i="5" l="1"/>
  <c r="R169" i="5"/>
  <c r="Q170" i="5"/>
  <c r="R170" i="5" l="1"/>
  <c r="Q171" i="5"/>
  <c r="S170" i="5"/>
  <c r="R171" i="5" l="1"/>
  <c r="Q172" i="5"/>
  <c r="S171" i="5"/>
  <c r="S172" i="5" l="1"/>
  <c r="Q173" i="5"/>
  <c r="R172" i="5"/>
  <c r="R173" i="5" l="1"/>
  <c r="Q174" i="5"/>
  <c r="S173" i="5"/>
  <c r="R174" i="5" l="1"/>
  <c r="S174" i="5"/>
  <c r="Q175" i="5"/>
  <c r="S175" i="5" l="1"/>
  <c r="R175" i="5"/>
  <c r="Q176" i="5"/>
  <c r="S176" i="5" l="1"/>
  <c r="R176" i="5"/>
  <c r="Q177" i="5"/>
  <c r="R177" i="5" l="1"/>
  <c r="Q178" i="5"/>
  <c r="S177" i="5"/>
  <c r="R178" i="5" l="1"/>
  <c r="S178" i="5"/>
  <c r="Q179" i="5"/>
  <c r="Q180" i="5" l="1"/>
  <c r="R179" i="5"/>
  <c r="S179" i="5"/>
  <c r="Q181" i="5" l="1"/>
  <c r="R180" i="5"/>
  <c r="S180" i="5"/>
  <c r="S181" i="5" l="1"/>
  <c r="R181" i="5"/>
  <c r="Q182" i="5"/>
  <c r="Q183" i="5" l="1"/>
  <c r="R182" i="5"/>
  <c r="S182" i="5"/>
  <c r="R183" i="5" l="1"/>
  <c r="S183" i="5"/>
  <c r="Q184" i="5"/>
  <c r="Q185" i="5" l="1"/>
  <c r="R184" i="5"/>
  <c r="S184" i="5"/>
  <c r="R185" i="5" l="1"/>
  <c r="Q186" i="5"/>
  <c r="S185" i="5"/>
  <c r="S186" i="5" l="1"/>
  <c r="Q187" i="5"/>
  <c r="R186" i="5"/>
  <c r="Q188" i="5" l="1"/>
  <c r="R187" i="5"/>
  <c r="S187" i="5"/>
  <c r="R188" i="5" l="1"/>
  <c r="S188" i="5"/>
  <c r="Q189" i="5"/>
  <c r="Q190" i="5" l="1"/>
  <c r="S189" i="5"/>
  <c r="R189" i="5"/>
  <c r="S190" i="5" l="1"/>
  <c r="Q191" i="5"/>
  <c r="R190" i="5"/>
  <c r="S191" i="5" l="1"/>
  <c r="R191" i="5"/>
  <c r="Q192" i="5"/>
  <c r="Q193" i="5" l="1"/>
  <c r="S192" i="5"/>
  <c r="R192" i="5"/>
  <c r="S193" i="5" l="1"/>
  <c r="R193" i="5"/>
  <c r="Q194" i="5"/>
  <c r="R194" i="5" l="1"/>
  <c r="Q195" i="5"/>
  <c r="S194" i="5"/>
  <c r="S195" i="5" l="1"/>
  <c r="Q196" i="5"/>
  <c r="R195" i="5"/>
  <c r="S196" i="5" l="1"/>
  <c r="Q197" i="5"/>
  <c r="R196" i="5"/>
  <c r="S197" i="5" l="1"/>
  <c r="Q198" i="5"/>
  <c r="R197" i="5"/>
  <c r="R198" i="5" l="1"/>
  <c r="S198" i="5"/>
  <c r="Q199" i="5"/>
  <c r="S199" i="5" l="1"/>
  <c r="Q200" i="5"/>
  <c r="R199" i="5"/>
  <c r="R200" i="5" l="1"/>
  <c r="S200" i="5"/>
</calcChain>
</file>

<file path=xl/sharedStrings.xml><?xml version="1.0" encoding="utf-8"?>
<sst xmlns="http://schemas.openxmlformats.org/spreadsheetml/2006/main" count="61" uniqueCount="59">
  <si>
    <t>Urakan nettohinta:</t>
  </si>
  <si>
    <t>€</t>
  </si>
  <si>
    <t>Urakkahinta yht.:</t>
  </si>
  <si>
    <t>Luontipäivämäärä:</t>
  </si>
  <si>
    <t>Maksueriä:</t>
  </si>
  <si>
    <t>Nro</t>
  </si>
  <si>
    <t>Selite</t>
  </si>
  <si>
    <t>Netto</t>
  </si>
  <si>
    <t>Brutto</t>
  </si>
  <si>
    <t>Summarivi:</t>
  </si>
  <si>
    <t>Valvo-jan nimi</t>
  </si>
  <si>
    <t>Valvojan hyv. päivä</t>
  </si>
  <si>
    <t>Proj.päällikön hyv. päivä</t>
  </si>
  <si>
    <t>Proj. pääll. nimi</t>
  </si>
  <si>
    <t>Hyväksytyt maksuerät brutto</t>
  </si>
  <si>
    <t>Maksuerän valmistumis-ennuste (pvm)</t>
  </si>
  <si>
    <t>%</t>
  </si>
  <si>
    <t>Urakoitsija</t>
  </si>
  <si>
    <t xml:space="preserve"> kpl</t>
  </si>
  <si>
    <t>Laskutusosoite</t>
  </si>
  <si>
    <t>Urak. TyöNro</t>
  </si>
  <si>
    <t>Maksaja (merkitään laskuun)</t>
  </si>
  <si>
    <t>Hanke (merkitään laskuun)</t>
  </si>
  <si>
    <t>Ohje:</t>
  </si>
  <si>
    <t>Urakoitsija täyttää keltaiset ruudut</t>
  </si>
  <si>
    <t>Rakennuttaja täyttää vihreät ruudut</t>
  </si>
  <si>
    <t>Talo 80 pääryh-män numero (1-7)</t>
  </si>
  <si>
    <t>kum %</t>
  </si>
  <si>
    <t>Maksuerien kertymisen seurantataulukko</t>
  </si>
  <si>
    <t>tavoite</t>
  </si>
  <si>
    <t>ehto</t>
  </si>
  <si>
    <t>kertymä</t>
  </si>
  <si>
    <t>valvojan kuittaus</t>
  </si>
  <si>
    <t>pvm..</t>
  </si>
  <si>
    <t>Hyväksytyt maksuerät</t>
  </si>
  <si>
    <t>Maksuerien kum. kertymä</t>
  </si>
  <si>
    <t>hyv. pvm.</t>
  </si>
  <si>
    <t>ALV (24%)</t>
  </si>
  <si>
    <t>ALV (24%):</t>
  </si>
  <si>
    <t>Jos kohde luovutetaan vaiheittain merkitsee valvoja alla olevaan taulukkoon luovutusalueet kokoineen sekä toteutunut luovutuspäivä</t>
  </si>
  <si>
    <t>Luovutusalue</t>
  </si>
  <si>
    <t>m2</t>
  </si>
  <si>
    <t>pvm</t>
  </si>
  <si>
    <t>TALO A</t>
  </si>
  <si>
    <t>TALO B</t>
  </si>
  <si>
    <t>TALO C</t>
  </si>
  <si>
    <t>TALO D</t>
  </si>
  <si>
    <t>TALO E</t>
  </si>
  <si>
    <t>TALO F</t>
  </si>
  <si>
    <t>TALO G</t>
  </si>
  <si>
    <t>YHTEENSÄ:</t>
  </si>
  <si>
    <t>Helsingin kaupunki</t>
  </si>
  <si>
    <t>Ostolaskut</t>
  </si>
  <si>
    <t>00099 HELSINGIN KAUPUNKI</t>
  </si>
  <si>
    <t>Helsingin kapungin kiinteistöyhtiö</t>
  </si>
  <si>
    <t>Rakennusurakoitsija Oy</t>
  </si>
  <si>
    <t>282500xx, Helsingin kaupungin kiinteistöyhtiö/Vuokratalo</t>
  </si>
  <si>
    <t>PL 52357</t>
  </si>
  <si>
    <t>Rakennukset ja yleiset alueet / Asuntotuotanto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</si>
</sst>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0.0%"/>
    <numFmt numFmtId="166" formatCode="0\k\p\l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8"/>
      <name val="Arial"/>
      <family val="2"/>
    </font>
    <font>
      <b/>
      <sz val="8"/>
      <color indexed="6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1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Protection="1"/>
    <xf numFmtId="0" fontId="3" fillId="2" borderId="0" xfId="0" applyFont="1" applyFill="1"/>
    <xf numFmtId="164" fontId="4" fillId="3" borderId="1" xfId="0" applyNumberFormat="1" applyFont="1" applyFill="1" applyBorder="1" applyAlignment="1" applyProtection="1">
      <alignment horizontal="center" vertical="top"/>
      <protection locked="0"/>
    </xf>
    <xf numFmtId="4" fontId="4" fillId="3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Alignment="1">
      <alignment horizontal="left"/>
    </xf>
    <xf numFmtId="0" fontId="3" fillId="4" borderId="0" xfId="0" applyFont="1" applyFill="1" applyBorder="1"/>
    <xf numFmtId="14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/>
    <xf numFmtId="4" fontId="8" fillId="3" borderId="3" xfId="0" applyNumberFormat="1" applyFont="1" applyFill="1" applyBorder="1" applyProtection="1">
      <protection locked="0"/>
    </xf>
    <xf numFmtId="4" fontId="9" fillId="0" borderId="0" xfId="0" applyNumberFormat="1" applyFont="1" applyBorder="1" applyProtection="1"/>
    <xf numFmtId="14" fontId="8" fillId="3" borderId="3" xfId="0" applyNumberFormat="1" applyFont="1" applyFill="1" applyBorder="1" applyProtection="1">
      <protection locked="0"/>
    </xf>
    <xf numFmtId="0" fontId="9" fillId="0" borderId="4" xfId="0" applyFont="1" applyBorder="1" applyAlignment="1" applyProtection="1">
      <alignment horizontal="right"/>
    </xf>
    <xf numFmtId="0" fontId="10" fillId="0" borderId="5" xfId="0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vertical="top"/>
    </xf>
    <xf numFmtId="4" fontId="3" fillId="0" borderId="6" xfId="0" applyNumberFormat="1" applyFont="1" applyFill="1" applyBorder="1" applyAlignment="1" applyProtection="1">
      <alignment vertical="top"/>
    </xf>
    <xf numFmtId="165" fontId="3" fillId="0" borderId="6" xfId="0" applyNumberFormat="1" applyFont="1" applyFill="1" applyBorder="1" applyAlignment="1" applyProtection="1">
      <alignment vertical="top"/>
    </xf>
    <xf numFmtId="0" fontId="3" fillId="0" borderId="7" xfId="0" applyFont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/>
    </xf>
    <xf numFmtId="4" fontId="3" fillId="4" borderId="4" xfId="0" applyNumberFormat="1" applyFont="1" applyFill="1" applyBorder="1" applyAlignment="1" applyProtection="1">
      <alignment vertical="top"/>
    </xf>
    <xf numFmtId="0" fontId="3" fillId="5" borderId="0" xfId="0" applyFont="1" applyFill="1"/>
    <xf numFmtId="4" fontId="12" fillId="0" borderId="7" xfId="0" applyNumberFormat="1" applyFont="1" applyBorder="1" applyProtection="1"/>
    <xf numFmtId="0" fontId="12" fillId="2" borderId="7" xfId="0" applyFont="1" applyFill="1" applyBorder="1" applyProtection="1"/>
    <xf numFmtId="0" fontId="3" fillId="0" borderId="8" xfId="0" applyFont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wrapText="1"/>
    </xf>
    <xf numFmtId="0" fontId="3" fillId="4" borderId="0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quotePrefix="1" applyFont="1" applyBorder="1" applyProtection="1"/>
    <xf numFmtId="4" fontId="4" fillId="4" borderId="4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4" fillId="3" borderId="12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vertical="top" wrapText="1"/>
    </xf>
    <xf numFmtId="0" fontId="3" fillId="0" borderId="13" xfId="0" applyFont="1" applyBorder="1" applyAlignment="1" applyProtection="1"/>
    <xf numFmtId="0" fontId="2" fillId="0" borderId="7" xfId="0" applyFont="1" applyFill="1" applyBorder="1" applyAlignment="1" applyProtection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3" fillId="0" borderId="0" xfId="0" applyFont="1" applyFill="1"/>
    <xf numFmtId="0" fontId="3" fillId="0" borderId="0" xfId="0" applyFont="1" applyFill="1" applyBorder="1"/>
    <xf numFmtId="0" fontId="3" fillId="0" borderId="4" xfId="0" applyFont="1" applyFill="1" applyBorder="1" applyAlignment="1" applyProtection="1">
      <alignment horizontal="center" vertical="top"/>
    </xf>
    <xf numFmtId="4" fontId="12" fillId="0" borderId="8" xfId="0" applyNumberFormat="1" applyFont="1" applyBorder="1" applyAlignment="1" applyProtection="1">
      <alignment horizontal="center"/>
    </xf>
    <xf numFmtId="4" fontId="12" fillId="0" borderId="20" xfId="0" applyNumberFormat="1" applyFont="1" applyBorder="1" applyProtection="1"/>
    <xf numFmtId="0" fontId="12" fillId="2" borderId="21" xfId="0" applyFont="1" applyFill="1" applyBorder="1" applyProtection="1"/>
    <xf numFmtId="0" fontId="12" fillId="2" borderId="22" xfId="0" applyFont="1" applyFill="1" applyBorder="1" applyAlignment="1" applyProtection="1">
      <alignment horizontal="center"/>
    </xf>
    <xf numFmtId="0" fontId="3" fillId="4" borderId="0" xfId="0" applyFont="1" applyFill="1"/>
    <xf numFmtId="4" fontId="3" fillId="4" borderId="0" xfId="0" applyNumberFormat="1" applyFont="1" applyFill="1" applyProtection="1"/>
    <xf numFmtId="4" fontId="4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0" fontId="0" fillId="0" borderId="0" xfId="0" applyFill="1" applyBorder="1" applyAlignment="1" applyProtection="1">
      <protection locked="0"/>
    </xf>
    <xf numFmtId="4" fontId="3" fillId="0" borderId="2" xfId="0" applyNumberFormat="1" applyFont="1" applyFill="1" applyBorder="1" applyProtection="1"/>
    <xf numFmtId="0" fontId="0" fillId="0" borderId="0" xfId="0" applyFill="1" applyBorder="1" applyAlignment="1"/>
    <xf numFmtId="0" fontId="10" fillId="0" borderId="15" xfId="0" applyFont="1" applyFill="1" applyBorder="1" applyAlignment="1" applyProtection="1">
      <alignment horizontal="left"/>
    </xf>
    <xf numFmtId="0" fontId="3" fillId="0" borderId="16" xfId="0" applyFont="1" applyFill="1" applyBorder="1" applyProtection="1"/>
    <xf numFmtId="0" fontId="0" fillId="0" borderId="16" xfId="0" applyFill="1" applyBorder="1" applyAlignment="1" applyProtection="1"/>
    <xf numFmtId="14" fontId="3" fillId="0" borderId="14" xfId="0" applyNumberFormat="1" applyFont="1" applyFill="1" applyBorder="1" applyAlignment="1" applyProtection="1">
      <alignment horizontal="center" vertical="top"/>
    </xf>
    <xf numFmtId="0" fontId="10" fillId="0" borderId="4" xfId="0" applyFont="1" applyFill="1" applyBorder="1" applyProtection="1"/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6" fillId="3" borderId="26" xfId="0" applyFont="1" applyFill="1" applyBorder="1" applyAlignment="1" applyProtection="1">
      <protection locked="0"/>
    </xf>
    <xf numFmtId="0" fontId="6" fillId="3" borderId="27" xfId="0" applyFont="1" applyFill="1" applyBorder="1" applyAlignment="1" applyProtection="1">
      <protection locked="0"/>
    </xf>
    <xf numFmtId="0" fontId="6" fillId="3" borderId="28" xfId="0" applyFont="1" applyFill="1" applyBorder="1" applyAlignment="1" applyProtection="1">
      <protection locked="0"/>
    </xf>
    <xf numFmtId="0" fontId="3" fillId="3" borderId="0" xfId="0" applyFont="1" applyFill="1"/>
    <xf numFmtId="1" fontId="3" fillId="3" borderId="0" xfId="0" applyNumberFormat="1" applyFont="1" applyFill="1"/>
    <xf numFmtId="1" fontId="3" fillId="2" borderId="0" xfId="0" applyNumberFormat="1" applyFont="1" applyFill="1"/>
    <xf numFmtId="0" fontId="13" fillId="4" borderId="0" xfId="0" applyFont="1" applyFill="1" applyAlignment="1">
      <alignment horizontal="right"/>
    </xf>
    <xf numFmtId="0" fontId="3" fillId="4" borderId="4" xfId="0" applyFont="1" applyFill="1" applyBorder="1" applyAlignment="1" applyProtection="1">
      <alignment horizontal="left" vertical="top"/>
    </xf>
    <xf numFmtId="0" fontId="2" fillId="4" borderId="13" xfId="0" applyFont="1" applyFill="1" applyBorder="1" applyAlignment="1" applyProtection="1">
      <alignment horizontal="left"/>
    </xf>
    <xf numFmtId="0" fontId="3" fillId="0" borderId="20" xfId="0" applyFont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</xf>
    <xf numFmtId="10" fontId="12" fillId="0" borderId="7" xfId="0" applyNumberFormat="1" applyFont="1" applyBorder="1" applyProtection="1"/>
    <xf numFmtId="4" fontId="3" fillId="4" borderId="0" xfId="0" applyNumberFormat="1" applyFont="1" applyFill="1" applyAlignment="1" applyProtection="1">
      <alignment horizontal="center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4" fontId="3" fillId="4" borderId="4" xfId="0" applyNumberFormat="1" applyFont="1" applyFill="1" applyBorder="1" applyAlignment="1" applyProtection="1">
      <alignment horizontal="center" vertical="top"/>
    </xf>
    <xf numFmtId="10" fontId="12" fillId="0" borderId="8" xfId="0" applyNumberFormat="1" applyFont="1" applyBorder="1" applyAlignment="1" applyProtection="1">
      <alignment horizontal="center"/>
    </xf>
    <xf numFmtId="165" fontId="3" fillId="0" borderId="6" xfId="0" applyNumberFormat="1" applyFont="1" applyFill="1" applyBorder="1" applyAlignment="1" applyProtection="1">
      <alignment horizontal="center" vertical="top"/>
    </xf>
    <xf numFmtId="0" fontId="3" fillId="5" borderId="0" xfId="0" applyFont="1" applyFill="1" applyAlignment="1">
      <alignment horizontal="center"/>
    </xf>
    <xf numFmtId="4" fontId="3" fillId="0" borderId="0" xfId="0" applyNumberFormat="1" applyFont="1" applyAlignment="1" applyProtection="1">
      <alignment horizontal="center"/>
    </xf>
    <xf numFmtId="0" fontId="1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 vertical="top"/>
    </xf>
    <xf numFmtId="0" fontId="2" fillId="4" borderId="21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4" fontId="3" fillId="0" borderId="0" xfId="0" applyNumberFormat="1" applyFont="1" applyFill="1" applyBorder="1" applyProtection="1"/>
    <xf numFmtId="4" fontId="16" fillId="0" borderId="0" xfId="0" applyNumberFormat="1" applyFont="1" applyFill="1" applyBorder="1" applyAlignment="1" applyProtection="1">
      <alignment wrapText="1"/>
    </xf>
    <xf numFmtId="0" fontId="10" fillId="0" borderId="0" xfId="0" applyFont="1" applyAlignment="1">
      <alignment vertic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Border="1"/>
    <xf numFmtId="0" fontId="3" fillId="0" borderId="32" xfId="0" applyFont="1" applyBorder="1" applyAlignment="1">
      <alignment horizontal="center"/>
    </xf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>
      <alignment horizontal="center"/>
    </xf>
    <xf numFmtId="166" fontId="3" fillId="6" borderId="0" xfId="0" applyNumberFormat="1" applyFont="1" applyFill="1" applyBorder="1" applyAlignment="1">
      <alignment horizontal="center"/>
    </xf>
    <xf numFmtId="0" fontId="3" fillId="6" borderId="4" xfId="0" applyFont="1" applyFill="1" applyBorder="1" applyAlignment="1" applyProtection="1">
      <alignment horizontal="center"/>
    </xf>
    <xf numFmtId="165" fontId="3" fillId="6" borderId="11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14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9" fontId="14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center" vertical="center"/>
    </xf>
    <xf numFmtId="14" fontId="3" fillId="0" borderId="36" xfId="1" applyNumberFormat="1" applyFont="1" applyFill="1" applyBorder="1" applyAlignment="1">
      <alignment horizontal="center" vertical="center"/>
    </xf>
    <xf numFmtId="9" fontId="14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5" fontId="3" fillId="0" borderId="39" xfId="1" applyNumberFormat="1" applyFont="1" applyFill="1" applyBorder="1" applyAlignment="1">
      <alignment horizontal="center" vertical="center"/>
    </xf>
    <xf numFmtId="14" fontId="3" fillId="0" borderId="38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2" fontId="3" fillId="0" borderId="0" xfId="0" applyNumberFormat="1" applyFont="1" applyFill="1" applyBorder="1" applyProtection="1"/>
    <xf numFmtId="2" fontId="3" fillId="0" borderId="0" xfId="0" applyNumberFormat="1" applyFont="1" applyFill="1" applyBorder="1"/>
    <xf numFmtId="2" fontId="0" fillId="0" borderId="0" xfId="0" applyNumberFormat="1" applyFill="1" applyBorder="1" applyAlignment="1"/>
    <xf numFmtId="2" fontId="0" fillId="0" borderId="0" xfId="0" applyNumberForma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/>
    <xf numFmtId="2" fontId="3" fillId="0" borderId="0" xfId="0" applyNumberFormat="1" applyFont="1" applyFill="1"/>
    <xf numFmtId="0" fontId="15" fillId="4" borderId="0" xfId="0" applyFont="1" applyFill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6" fillId="2" borderId="41" xfId="0" applyFont="1" applyFill="1" applyBorder="1" applyAlignment="1" applyProtection="1">
      <alignment horizontal="center" vertical="top"/>
      <protection locked="0"/>
    </xf>
    <xf numFmtId="0" fontId="1" fillId="2" borderId="42" xfId="0" applyFont="1" applyFill="1" applyBorder="1" applyAlignment="1" applyProtection="1">
      <alignment horizontal="center" vertical="top"/>
      <protection locked="0"/>
    </xf>
    <xf numFmtId="14" fontId="1" fillId="2" borderId="41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1" fillId="2" borderId="40" xfId="0" applyFont="1" applyFill="1" applyBorder="1" applyAlignment="1" applyProtection="1">
      <alignment horizontal="center" vertical="top"/>
      <protection locked="0"/>
    </xf>
    <xf numFmtId="14" fontId="1" fillId="2" borderId="0" xfId="0" applyNumberFormat="1" applyFont="1" applyFill="1" applyBorder="1" applyAlignment="1" applyProtection="1">
      <alignment horizontal="center" vertical="top"/>
      <protection locked="0"/>
    </xf>
    <xf numFmtId="0" fontId="1" fillId="7" borderId="0" xfId="0" applyFont="1" applyFill="1" applyBorder="1" applyAlignment="1" applyProtection="1">
      <alignment horizontal="center" vertical="top"/>
      <protection locked="0"/>
    </xf>
    <xf numFmtId="4" fontId="1" fillId="7" borderId="40" xfId="0" applyNumberFormat="1" applyFont="1" applyFill="1" applyBorder="1" applyAlignment="1" applyProtection="1">
      <alignment horizontal="center" vertical="top"/>
      <protection locked="0"/>
    </xf>
    <xf numFmtId="0" fontId="7" fillId="2" borderId="43" xfId="0" applyFont="1" applyFill="1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4" fontId="16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/>
              <a:t>Maksuerien kertymä</a:t>
            </a:r>
          </a:p>
        </c:rich>
      </c:tx>
      <c:layout>
        <c:manualLayout>
          <c:xMode val="edge"/>
          <c:yMode val="edge"/>
          <c:x val="0.68576495086874467"/>
          <c:y val="4.629629629629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71821350200078"/>
          <c:y val="4.2025736366287536E-2"/>
          <c:w val="0.52828987565078955"/>
          <c:h val="0.73428623505395163"/>
        </c:manualLayout>
      </c:layout>
      <c:lineChart>
        <c:grouping val="standard"/>
        <c:varyColors val="0"/>
        <c:ser>
          <c:idx val="0"/>
          <c:order val="0"/>
          <c:tx>
            <c:v>urakoitsijan ennuste</c:v>
          </c:tx>
          <c:marker>
            <c:symbol val="none"/>
          </c:marker>
          <c:cat>
            <c:numRef>
              <c:f>taulukko!$Q$14:$Q$200</c:f>
              <c:numCache>
                <c:formatCode>d\.m\.yy;@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cat>
          <c:val>
            <c:numRef>
              <c:f>taulukko!$R$14:$R$200</c:f>
              <c:numCache>
                <c:formatCode>0.00%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D-4859-8804-6BA8CD00865F}"/>
            </c:ext>
          </c:extLst>
        </c:ser>
        <c:ser>
          <c:idx val="1"/>
          <c:order val="1"/>
          <c:tx>
            <c:v>toteuma</c:v>
          </c:tx>
          <c:marker>
            <c:symbol val="none"/>
          </c:marker>
          <c:cat>
            <c:numRef>
              <c:f>taulukko!$Q$14:$Q$200</c:f>
              <c:numCache>
                <c:formatCode>d\.m\.yy;@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cat>
          <c:val>
            <c:numRef>
              <c:f>taulukko!$S$14:$S$200</c:f>
              <c:numCache>
                <c:formatCode>0.00%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D-4859-8804-6BA8CD008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209936"/>
        <c:axId val="222210328"/>
      </c:lineChart>
      <c:dateAx>
        <c:axId val="222209936"/>
        <c:scaling>
          <c:orientation val="minMax"/>
        </c:scaling>
        <c:delete val="0"/>
        <c:axPos val="b"/>
        <c:numFmt formatCode="d\.m\.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10328"/>
        <c:crosses val="autoZero"/>
        <c:auto val="1"/>
        <c:lblOffset val="100"/>
        <c:baseTimeUnit val="days"/>
      </c:dateAx>
      <c:valAx>
        <c:axId val="222210328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09936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8387258349432223"/>
          <c:y val="0.13597747817688319"/>
          <c:w val="0.30161361583358076"/>
          <c:h val="0.167138983592418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/>
              <a:t>Maksuerien kertymä</a:t>
            </a:r>
          </a:p>
        </c:rich>
      </c:tx>
      <c:layout>
        <c:manualLayout>
          <c:xMode val="edge"/>
          <c:yMode val="edge"/>
          <c:x val="0.41820410549077386"/>
          <c:y val="2.7485508022736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097761793480317E-2"/>
          <c:y val="7.7557319898826471E-2"/>
          <c:w val="0.91598043145349439"/>
          <c:h val="0.78862852729451982"/>
        </c:manualLayout>
      </c:layout>
      <c:lineChart>
        <c:grouping val="standard"/>
        <c:varyColors val="0"/>
        <c:ser>
          <c:idx val="0"/>
          <c:order val="0"/>
          <c:tx>
            <c:v>urakoitsijan ennuste</c:v>
          </c:tx>
          <c:marker>
            <c:symbol val="none"/>
          </c:marker>
          <c:cat>
            <c:numRef>
              <c:f>taulukko!$Q$14:$Q$200</c:f>
              <c:numCache>
                <c:formatCode>d\.m\.yy;@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cat>
          <c:val>
            <c:numRef>
              <c:f>taulukko!$R$14:$R$200</c:f>
              <c:numCache>
                <c:formatCode>0.00%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E-4304-B987-12579901B111}"/>
            </c:ext>
          </c:extLst>
        </c:ser>
        <c:ser>
          <c:idx val="1"/>
          <c:order val="1"/>
          <c:tx>
            <c:v>toteuma</c:v>
          </c:tx>
          <c:marker>
            <c:symbol val="none"/>
          </c:marker>
          <c:cat>
            <c:numRef>
              <c:f>taulukko!$Q$14:$Q$200</c:f>
              <c:numCache>
                <c:formatCode>d\.m\.yy;@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cat>
          <c:val>
            <c:numRef>
              <c:f>taulukko!$S$14:$S$200</c:f>
              <c:numCache>
                <c:formatCode>0.00%</c:formatCode>
                <c:ptCount val="1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E-4304-B987-12579901B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211112"/>
        <c:axId val="225066880"/>
      </c:lineChart>
      <c:dateAx>
        <c:axId val="222211112"/>
        <c:scaling>
          <c:orientation val="minMax"/>
        </c:scaling>
        <c:delete val="0"/>
        <c:axPos val="b"/>
        <c:numFmt formatCode="d\.m\.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5066880"/>
        <c:crosses val="autoZero"/>
        <c:auto val="0"/>
        <c:lblOffset val="100"/>
        <c:baseTimeUnit val="days"/>
      </c:dateAx>
      <c:valAx>
        <c:axId val="225066880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11112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3891625615763547"/>
          <c:y val="0.9308176100628931"/>
          <c:w val="0.23234811165845648"/>
          <c:h val="5.408805031446541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556260</xdr:colOff>
      <xdr:row>0</xdr:row>
      <xdr:rowOff>129540</xdr:rowOff>
    </xdr:from>
    <xdr:to>
      <xdr:col>38</xdr:col>
      <xdr:colOff>281940</xdr:colOff>
      <xdr:row>12</xdr:row>
      <xdr:rowOff>449580</xdr:rowOff>
    </xdr:to>
    <xdr:graphicFrame macro="">
      <xdr:nvGraphicFramePr>
        <xdr:cNvPr id="1049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Kaavi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3"/>
  <sheetViews>
    <sheetView showGridLines="0" tabSelected="1" zoomScaleNormal="100" zoomScaleSheetLayoutView="85" workbookViewId="0">
      <pane ySplit="13" topLeftCell="A14" activePane="bottomLeft" state="frozen"/>
      <selection pane="bottomLeft" activeCell="D5" sqref="D5"/>
    </sheetView>
  </sheetViews>
  <sheetFormatPr defaultColWidth="9.140625" defaultRowHeight="15" customHeight="1" x14ac:dyDescent="0.2"/>
  <cols>
    <col min="1" max="1" width="5.85546875" style="99" customWidth="1"/>
    <col min="2" max="2" width="7" style="8" customWidth="1"/>
    <col min="3" max="3" width="37.7109375" style="1" customWidth="1"/>
    <col min="4" max="4" width="13.7109375" style="1" customWidth="1"/>
    <col min="5" max="5" width="11.28515625" style="1" customWidth="1"/>
    <col min="6" max="6" width="13.42578125" style="4" customWidth="1"/>
    <col min="7" max="7" width="7.42578125" style="4" bestFit="1" customWidth="1"/>
    <col min="8" max="8" width="6.7109375" style="92" customWidth="1"/>
    <col min="9" max="9" width="9" style="3" customWidth="1"/>
    <col min="10" max="10" width="9.5703125" style="5" customWidth="1"/>
    <col min="11" max="11" width="5.42578125" style="5" customWidth="1"/>
    <col min="12" max="12" width="10.140625" style="5" customWidth="1"/>
    <col min="13" max="13" width="5.42578125" style="5" customWidth="1"/>
    <col min="14" max="14" width="12.5703125" style="2" customWidth="1"/>
    <col min="15" max="15" width="9.140625" style="46" hidden="1" customWidth="1"/>
    <col min="16" max="16" width="9.140625" style="131" hidden="1" customWidth="1"/>
    <col min="17" max="19" width="9.140625" style="46" hidden="1" customWidth="1"/>
    <col min="20" max="20" width="8.85546875" customWidth="1"/>
    <col min="21" max="21" width="19.7109375" style="46" customWidth="1"/>
    <col min="22" max="22" width="9.140625" style="46" customWidth="1"/>
    <col min="23" max="23" width="10.140625" style="46" customWidth="1"/>
    <col min="24" max="24" width="9.140625" style="46"/>
    <col min="25" max="25" width="9.140625" style="1"/>
    <col min="26" max="26" width="8.85546875" style="1" customWidth="1"/>
    <col min="27" max="27" width="24.85546875" style="1" customWidth="1"/>
    <col min="28" max="28" width="9.7109375" style="1" bestFit="1" customWidth="1"/>
    <col min="29" max="16384" width="9.140625" style="1"/>
  </cols>
  <sheetData>
    <row r="1" spans="1:31" ht="18.75" customHeight="1" thickBot="1" x14ac:dyDescent="0.3">
      <c r="A1" s="93"/>
      <c r="B1" s="67"/>
      <c r="C1" s="53"/>
      <c r="D1" s="53"/>
      <c r="E1" s="53"/>
      <c r="F1" s="54"/>
      <c r="G1" s="54"/>
      <c r="H1" s="85"/>
      <c r="I1" s="55"/>
      <c r="J1" s="53"/>
      <c r="K1" s="53"/>
      <c r="L1" s="53"/>
      <c r="M1" s="53"/>
      <c r="N1" s="56"/>
      <c r="O1" s="58"/>
      <c r="P1" s="126"/>
      <c r="Q1" s="101"/>
      <c r="R1" s="101"/>
      <c r="S1" s="101"/>
      <c r="U1" s="157" t="s">
        <v>39</v>
      </c>
      <c r="V1" s="157"/>
      <c r="W1" s="157"/>
      <c r="X1" s="102"/>
      <c r="Y1" s="103" t="s">
        <v>28</v>
      </c>
      <c r="Z1" s="102"/>
      <c r="AA1" s="102"/>
      <c r="AB1" s="46"/>
      <c r="AC1" s="46"/>
      <c r="AD1" s="46"/>
      <c r="AE1" s="46"/>
    </row>
    <row r="2" spans="1:31" ht="15" customHeight="1" x14ac:dyDescent="0.2">
      <c r="A2" s="94"/>
      <c r="B2" s="68"/>
      <c r="C2" s="65" t="s">
        <v>21</v>
      </c>
      <c r="D2" s="142" t="s">
        <v>54</v>
      </c>
      <c r="E2" s="143"/>
      <c r="F2" s="143"/>
      <c r="G2" s="143"/>
      <c r="H2" s="144"/>
      <c r="I2" s="145"/>
      <c r="J2" s="76" t="s">
        <v>23</v>
      </c>
      <c r="K2" s="73" t="s">
        <v>24</v>
      </c>
      <c r="L2" s="73"/>
      <c r="M2" s="73"/>
      <c r="N2" s="74"/>
      <c r="O2" s="47"/>
      <c r="P2" s="127"/>
      <c r="Q2" s="47"/>
      <c r="R2" s="47"/>
      <c r="S2" s="47"/>
      <c r="U2" s="157"/>
      <c r="V2" s="157"/>
      <c r="W2" s="157"/>
      <c r="X2" s="102"/>
      <c r="Y2" s="112" t="s">
        <v>29</v>
      </c>
      <c r="Z2" s="104" t="s">
        <v>30</v>
      </c>
      <c r="AA2" s="104" t="s">
        <v>31</v>
      </c>
      <c r="AB2" s="104" t="s">
        <v>36</v>
      </c>
      <c r="AC2" s="106" t="s">
        <v>33</v>
      </c>
      <c r="AD2" s="105" t="s">
        <v>32</v>
      </c>
    </row>
    <row r="3" spans="1:31" ht="16.5" customHeight="1" thickBot="1" x14ac:dyDescent="0.25">
      <c r="A3" s="94"/>
      <c r="B3" s="68"/>
      <c r="C3" s="66" t="s">
        <v>22</v>
      </c>
      <c r="D3" s="146" t="s">
        <v>56</v>
      </c>
      <c r="E3" s="147"/>
      <c r="F3" s="147"/>
      <c r="G3" s="147"/>
      <c r="H3" s="147"/>
      <c r="I3" s="148"/>
      <c r="J3" s="53"/>
      <c r="K3" s="5" t="s">
        <v>25</v>
      </c>
      <c r="N3" s="75"/>
      <c r="O3" s="59"/>
      <c r="P3" s="128"/>
      <c r="Q3" s="59"/>
      <c r="R3" s="59"/>
      <c r="S3" s="59"/>
      <c r="U3" s="157"/>
      <c r="V3" s="157"/>
      <c r="W3" s="157"/>
      <c r="X3" s="102"/>
      <c r="Y3" s="117">
        <v>0.1</v>
      </c>
      <c r="Z3" s="118" t="str">
        <f>IF(SUMIF($J$14:$J$200,"&gt;=0",$G$14:$G$200)&gt;=0.1,"ok", "ei täyty")</f>
        <v>ei täyty</v>
      </c>
      <c r="AA3" s="119" t="str">
        <f>IF(Z3="ok",SMALL($O$14:$O$200,(COUNTIF($O$14:$O$200,"&lt;0,1")+1)),"")</f>
        <v/>
      </c>
      <c r="AB3" s="120" t="str">
        <f>IF(Z3="ok",SMALL($J$14:$J$200,(COUNTIF($O$14:$O$200,"&lt;0,1")+1)),"")</f>
        <v/>
      </c>
      <c r="AC3" s="113"/>
      <c r="AD3" s="114"/>
    </row>
    <row r="4" spans="1:31" ht="15.75" customHeight="1" x14ac:dyDescent="0.2">
      <c r="A4" s="94"/>
      <c r="B4" s="68"/>
      <c r="C4" s="69" t="s">
        <v>17</v>
      </c>
      <c r="D4" s="70" t="s">
        <v>55</v>
      </c>
      <c r="E4" s="71"/>
      <c r="F4" s="71"/>
      <c r="G4" s="71"/>
      <c r="H4" s="86"/>
      <c r="I4" s="72"/>
      <c r="J4" s="53"/>
      <c r="K4" s="53"/>
      <c r="L4" s="53"/>
      <c r="M4" s="53"/>
      <c r="N4" s="56"/>
      <c r="O4" s="57"/>
      <c r="P4" s="129"/>
      <c r="Q4" s="57"/>
      <c r="R4" s="57"/>
      <c r="S4" s="57"/>
      <c r="U4" s="132" t="s">
        <v>40</v>
      </c>
      <c r="V4" s="133" t="s">
        <v>41</v>
      </c>
      <c r="W4" s="132" t="s">
        <v>42</v>
      </c>
      <c r="Y4" s="121">
        <v>0.2</v>
      </c>
      <c r="Z4" s="122" t="str">
        <f>IF(SUMIF($J$14:$J$200,"&gt;=0",$G$14:$G$200)&gt;=0.2,"ok", "ei täyty")</f>
        <v>ei täyty</v>
      </c>
      <c r="AA4" s="123" t="str">
        <f>IF(Z4="ok",SMALL($O$14:$O$200,(COUNTIF($O$14:$O$200,"&lt;0,2")+1)),"")</f>
        <v/>
      </c>
      <c r="AB4" s="124" t="str">
        <f>IF(Z4="ok",SMALL($J$14:$J$200,(COUNTIF($O$14:$O$200,"&lt;0,2")+1)),"")</f>
        <v/>
      </c>
      <c r="AC4" s="115"/>
      <c r="AD4" s="116"/>
    </row>
    <row r="5" spans="1:31" ht="16.5" customHeight="1" thickBot="1" x14ac:dyDescent="0.25">
      <c r="A5" s="94"/>
      <c r="B5" s="68"/>
      <c r="C5" s="17" t="s">
        <v>20</v>
      </c>
      <c r="D5" s="43">
        <v>22222</v>
      </c>
      <c r="E5" s="44"/>
      <c r="F5" s="44"/>
      <c r="G5" s="44"/>
      <c r="H5" s="87"/>
      <c r="I5" s="45"/>
      <c r="J5" s="53"/>
      <c r="K5" s="53"/>
      <c r="L5" s="53"/>
      <c r="M5" s="53"/>
      <c r="N5" s="56"/>
      <c r="O5" s="57"/>
      <c r="P5" s="129"/>
      <c r="Q5" s="57"/>
      <c r="R5" s="57"/>
      <c r="S5" s="57"/>
      <c r="U5" s="134" t="s">
        <v>43</v>
      </c>
      <c r="V5" s="135"/>
      <c r="W5" s="136"/>
      <c r="Y5" s="121">
        <v>0.3</v>
      </c>
      <c r="Z5" s="122" t="str">
        <f>IF(SUMIF($J$14:$J$200,"&gt;=0",$G$14:$G$200)&gt;=0.3,"ok", "ei täyty")</f>
        <v>ei täyty</v>
      </c>
      <c r="AA5" s="123" t="str">
        <f>IF(Z5="ok",SMALL($O$14:$O$200,(COUNTIF($O$14:$O$200,"&lt;0,3")+1)),"")</f>
        <v/>
      </c>
      <c r="AB5" s="124" t="str">
        <f>IF(Z5="ok",SMALL($J$14:$J$200,(COUNTIF($O$14:$O$200,"&lt;0,3")+1)),"")</f>
        <v/>
      </c>
      <c r="AC5" s="115"/>
      <c r="AD5" s="116"/>
    </row>
    <row r="6" spans="1:31" ht="15" customHeight="1" thickBot="1" x14ac:dyDescent="0.25">
      <c r="A6" s="94"/>
      <c r="B6" s="68"/>
      <c r="C6" s="41" t="s">
        <v>0</v>
      </c>
      <c r="D6" s="13"/>
      <c r="E6" s="32" t="s">
        <v>1</v>
      </c>
      <c r="F6" s="41" t="s">
        <v>34</v>
      </c>
      <c r="G6" s="107"/>
      <c r="H6" s="108"/>
      <c r="I6" s="109">
        <f>COUNTIF(J14:J200,"&gt;=0")</f>
        <v>0</v>
      </c>
      <c r="J6" s="60" t="s">
        <v>19</v>
      </c>
      <c r="K6" s="12"/>
      <c r="L6" s="149" t="s">
        <v>51</v>
      </c>
      <c r="M6" s="150"/>
      <c r="N6" s="151"/>
      <c r="O6" s="35"/>
      <c r="P6" s="130"/>
      <c r="Q6" s="35"/>
      <c r="R6" s="35"/>
      <c r="S6" s="35"/>
      <c r="U6" s="137" t="s">
        <v>44</v>
      </c>
      <c r="V6" s="138"/>
      <c r="W6" s="139"/>
      <c r="Y6" s="121">
        <v>0.4</v>
      </c>
      <c r="Z6" s="122" t="str">
        <f>IF(SUMIF($J$14:$J$200,"&gt;=0",$G$14:$G$200)&gt;=0.4,"ok", "ei täyty")</f>
        <v>ei täyty</v>
      </c>
      <c r="AA6" s="123" t="str">
        <f>IF(Z6="ok",SMALL($O$14:$O$200,(COUNTIF($O$14:$O$200,"&lt;0,4")+1)),"")</f>
        <v/>
      </c>
      <c r="AB6" s="124" t="str">
        <f>IF(Z6="ok",SMALL($J$14:$J$200,(COUNTIF($O$14:$O$200,"&lt;0,4")+1)),"")</f>
        <v/>
      </c>
      <c r="AC6" s="115"/>
      <c r="AD6" s="116"/>
    </row>
    <row r="7" spans="1:31" ht="15" customHeight="1" thickBot="1" x14ac:dyDescent="0.25">
      <c r="A7" s="94"/>
      <c r="B7" s="68"/>
      <c r="C7" s="42" t="s">
        <v>38</v>
      </c>
      <c r="D7" s="14">
        <f>D6*0.24</f>
        <v>0</v>
      </c>
      <c r="E7" s="31" t="s">
        <v>1</v>
      </c>
      <c r="F7" s="40" t="s">
        <v>35</v>
      </c>
      <c r="G7" s="64"/>
      <c r="H7" s="110"/>
      <c r="I7" s="111">
        <f>MAX(O14:O200)</f>
        <v>0</v>
      </c>
      <c r="J7" s="61"/>
      <c r="K7" s="47"/>
      <c r="L7" s="155" t="s">
        <v>58</v>
      </c>
      <c r="M7" s="155"/>
      <c r="N7" s="156"/>
      <c r="O7" s="35"/>
      <c r="P7" s="130"/>
      <c r="Q7" s="35"/>
      <c r="R7" s="35"/>
      <c r="S7" s="35"/>
      <c r="U7" s="137" t="s">
        <v>45</v>
      </c>
      <c r="V7" s="138"/>
      <c r="W7" s="139"/>
      <c r="Y7" s="121">
        <v>0.5</v>
      </c>
      <c r="Z7" s="122" t="str">
        <f>IF(SUMIF($J$14:$J$200,"&gt;=0",$G$14:$G$200)&gt;=0.5,"ok", "ei täyty")</f>
        <v>ei täyty</v>
      </c>
      <c r="AA7" s="123" t="str">
        <f>IF(Z7="ok",SMALL($O$14:$O$200,(COUNTIF($O$14:$O$200,"&lt;0,5")+1)),"")</f>
        <v/>
      </c>
      <c r="AB7" s="124" t="str">
        <f>IF(Z7="ok",SMALL($J$14:$J$200,(COUNTIF($O$14:$O$200,"&lt;0,5")+1)),"")</f>
        <v/>
      </c>
      <c r="AC7" s="115"/>
      <c r="AD7" s="116"/>
    </row>
    <row r="8" spans="1:31" ht="15" customHeight="1" thickBot="1" x14ac:dyDescent="0.25">
      <c r="A8" s="94"/>
      <c r="B8" s="68"/>
      <c r="C8" s="42" t="s">
        <v>2</v>
      </c>
      <c r="D8" s="14">
        <f>D6+D7</f>
        <v>0</v>
      </c>
      <c r="E8" s="31" t="s">
        <v>1</v>
      </c>
      <c r="F8" s="30"/>
      <c r="G8" s="30"/>
      <c r="H8" s="83"/>
      <c r="I8" s="9"/>
      <c r="J8" s="61"/>
      <c r="K8" s="47"/>
      <c r="L8" s="155"/>
      <c r="M8" s="155"/>
      <c r="N8" s="156"/>
      <c r="O8" s="35"/>
      <c r="P8" s="130"/>
      <c r="Q8" s="35"/>
      <c r="R8" s="35"/>
      <c r="S8" s="35"/>
      <c r="U8" s="137" t="s">
        <v>46</v>
      </c>
      <c r="V8" s="138"/>
      <c r="W8" s="139"/>
      <c r="Y8" s="121">
        <v>0.6</v>
      </c>
      <c r="Z8" s="122" t="str">
        <f>IF(SUMIF($J$14:$J$200,"&gt;=0",$G$14:$G$200)&gt;=0.6,"ok", "ei täyty")</f>
        <v>ei täyty</v>
      </c>
      <c r="AA8" s="123" t="str">
        <f>IF(Z8="ok",SMALL($O$14:$O$200,(COUNTIF($O$14:$O$200,"&lt;0,6")+1)),"")</f>
        <v/>
      </c>
      <c r="AB8" s="124" t="str">
        <f>IF(Z8="ok",SMALL($J$14:$J$200,(COUNTIF($O$14:$O$200,"&lt;0,6")+1)),"")</f>
        <v/>
      </c>
      <c r="AC8" s="115"/>
      <c r="AD8" s="116"/>
    </row>
    <row r="9" spans="1:31" ht="15" customHeight="1" thickBot="1" x14ac:dyDescent="0.25">
      <c r="A9" s="94"/>
      <c r="B9" s="68"/>
      <c r="C9" s="42" t="s">
        <v>3</v>
      </c>
      <c r="D9" s="15"/>
      <c r="E9" s="31"/>
      <c r="F9" s="30"/>
      <c r="G9" s="30"/>
      <c r="H9" s="83"/>
      <c r="I9" s="9"/>
      <c r="J9" s="61"/>
      <c r="K9" s="47"/>
      <c r="L9" s="152" t="s">
        <v>52</v>
      </c>
      <c r="M9" s="153"/>
      <c r="N9" s="154"/>
      <c r="O9" s="35"/>
      <c r="P9" s="130"/>
      <c r="Q9" s="35"/>
      <c r="R9" s="35"/>
      <c r="S9" s="35"/>
      <c r="U9" s="137" t="s">
        <v>47</v>
      </c>
      <c r="V9" s="138"/>
      <c r="W9" s="139"/>
      <c r="Y9" s="121">
        <v>0.7</v>
      </c>
      <c r="Z9" s="122" t="str">
        <f>IF(SUMIF($J$14:$J$200,"&gt;=0",$G$14:$G$200)&gt;=0.7,"ok", "ei täyty")</f>
        <v>ei täyty</v>
      </c>
      <c r="AA9" s="123" t="str">
        <f>IF(Z9="ok",SMALL($O$14:$O$200,(COUNTIF($O$14:$O$200,"&lt;0,7")+1)),"")</f>
        <v/>
      </c>
      <c r="AB9" s="124" t="str">
        <f>IF(Z9="ok",SMALL($J$14:$J$200,(COUNTIF($O$14:$O$200,"&lt;0,7")+1)),"")</f>
        <v/>
      </c>
      <c r="AC9" s="115"/>
      <c r="AD9" s="116"/>
    </row>
    <row r="10" spans="1:31" ht="15" customHeight="1" thickBot="1" x14ac:dyDescent="0.25">
      <c r="A10" s="94"/>
      <c r="B10" s="68"/>
      <c r="C10" s="40" t="s">
        <v>4</v>
      </c>
      <c r="D10" s="16">
        <f>COUNTA(D14:D200)</f>
        <v>0</v>
      </c>
      <c r="E10" s="33" t="s">
        <v>18</v>
      </c>
      <c r="F10" s="82"/>
      <c r="G10" s="83"/>
      <c r="H10" s="83"/>
      <c r="I10" s="30"/>
      <c r="J10" s="62"/>
      <c r="K10" s="47"/>
      <c r="L10" s="152" t="s">
        <v>57</v>
      </c>
      <c r="M10" s="153"/>
      <c r="N10" s="154"/>
      <c r="O10" s="35"/>
      <c r="P10" s="130"/>
      <c r="Q10" s="35"/>
      <c r="R10" s="35"/>
      <c r="S10" s="35"/>
      <c r="U10" s="137" t="s">
        <v>48</v>
      </c>
      <c r="V10" s="138"/>
      <c r="W10" s="139"/>
      <c r="Y10" s="121">
        <v>0.8</v>
      </c>
      <c r="Z10" s="122" t="str">
        <f>IF(SUMIF($J$14:$J$200,"&gt;=0",$G$14:$G$200)&gt;=0.8,"ok", "ei täyty")</f>
        <v>ei täyty</v>
      </c>
      <c r="AA10" s="123" t="str">
        <f>IF(Z10="ok",SMALL($O$14:$O$200,(COUNTIF($O$14:$O$200,"&lt;0,8")+1)),"")</f>
        <v/>
      </c>
      <c r="AB10" s="124" t="str">
        <f>IF(Z10="ok",SMALL($J$14:$J$200,(COUNTIF($O$14:$O$200,"&lt;0,8")+1)),"")</f>
        <v/>
      </c>
      <c r="AC10" s="115"/>
      <c r="AD10" s="116"/>
    </row>
    <row r="11" spans="1:31" ht="15" customHeight="1" thickBot="1" x14ac:dyDescent="0.25">
      <c r="A11" s="95"/>
      <c r="B11" s="77"/>
      <c r="C11" s="37"/>
      <c r="D11" s="23"/>
      <c r="E11" s="23" t="str">
        <f>IF(D11="","",SUM(F11-D11))</f>
        <v/>
      </c>
      <c r="F11" s="23" t="str">
        <f>IF(D11="","",SUM(D11*1.22))</f>
        <v/>
      </c>
      <c r="G11" s="23"/>
      <c r="H11" s="88"/>
      <c r="I11" s="34"/>
      <c r="J11" s="63"/>
      <c r="K11" s="48"/>
      <c r="L11" s="152" t="s">
        <v>53</v>
      </c>
      <c r="M11" s="153"/>
      <c r="N11" s="154"/>
      <c r="U11" s="137" t="s">
        <v>49</v>
      </c>
      <c r="V11" s="138"/>
      <c r="W11" s="139"/>
      <c r="Y11" s="121">
        <v>0.9</v>
      </c>
      <c r="Z11" s="122" t="str">
        <f>IF(SUMIF($J$14:$J$200,"&gt;=0",$G$14:$G$200)&gt;=0.9,"ok", "ei täyty")</f>
        <v>ei täyty</v>
      </c>
      <c r="AA11" s="123" t="str">
        <f>IF(Z11="ok",SMALL($O$14:$O$200,(COUNTIF($O$14:$O$200,"&lt;0,9")+1)),"")</f>
        <v/>
      </c>
      <c r="AB11" s="124" t="str">
        <f>IF(Z11="ok",SMALL($J$14:$J$200,(COUNTIF($O$14:$O$200,"&lt;0,9")+1)),"")</f>
        <v/>
      </c>
      <c r="AC11" s="115"/>
      <c r="AD11" s="116"/>
    </row>
    <row r="12" spans="1:31" ht="15" customHeight="1" thickBot="1" x14ac:dyDescent="0.25">
      <c r="A12" s="96"/>
      <c r="B12" s="78"/>
      <c r="C12" s="39" t="s">
        <v>9</v>
      </c>
      <c r="D12" s="25" t="str">
        <f>IF(SUM($D$14:$D$200)&gt;0,SUBTOTAL(9,$D$14:$D$200),"")</f>
        <v/>
      </c>
      <c r="E12" s="25" t="str">
        <f>IF(SUM(E$14:E$200)&gt;0,SUBTOTAL(9,E$14:E$200),"")</f>
        <v/>
      </c>
      <c r="F12" s="25" t="str">
        <f>IF(SUM(F$14:F$200)&gt;0,SUBTOTAL(9,F$14:F$200),"")</f>
        <v/>
      </c>
      <c r="G12" s="84" t="str">
        <f>IF(SUM(G$14:G$200)&gt;0,SUBTOTAL(9,G$14:G$200),"")</f>
        <v/>
      </c>
      <c r="H12" s="89"/>
      <c r="I12" s="49"/>
      <c r="J12" s="51"/>
      <c r="K12" s="26"/>
      <c r="L12" s="26"/>
      <c r="M12" s="52"/>
      <c r="N12" s="50" t="str">
        <f>IF(SUM($N$14:$N$200)&gt;0,SUBTOTAL(9,$N$14:$N$200),"")</f>
        <v/>
      </c>
      <c r="U12" s="140" t="s">
        <v>50</v>
      </c>
      <c r="V12" s="141">
        <f>SUM(V5:V11)</f>
        <v>0</v>
      </c>
      <c r="W12" s="140"/>
      <c r="Y12" s="121">
        <v>1</v>
      </c>
      <c r="Z12" s="122" t="str">
        <f>IF(SUMIF($J$14:$J$200,"&gt;=0",$G$14:$G$200)&gt;=1,"ok", "ei täyty")</f>
        <v>ei täyty</v>
      </c>
      <c r="AA12" s="123" t="str">
        <f>IF(Z12="ok",SMALL($O$14:$O$200,(COUNTIF($O$14:$O$200,"&lt;1")+1)),"")</f>
        <v/>
      </c>
      <c r="AB12" s="124" t="str">
        <f>IF(Z12="ok",SMALL($J$14:$J$200,(COUNTIF($O$14:$O$200,"&lt;1")+1)),"")</f>
        <v/>
      </c>
      <c r="AC12" s="115"/>
      <c r="AD12" s="116"/>
    </row>
    <row r="13" spans="1:31" ht="57" thickBot="1" x14ac:dyDescent="0.25">
      <c r="A13" s="97" t="s">
        <v>5</v>
      </c>
      <c r="B13" s="81" t="s">
        <v>26</v>
      </c>
      <c r="C13" s="38" t="s">
        <v>6</v>
      </c>
      <c r="D13" s="21" t="s">
        <v>7</v>
      </c>
      <c r="E13" s="21" t="s">
        <v>37</v>
      </c>
      <c r="F13" s="22" t="s">
        <v>8</v>
      </c>
      <c r="G13" s="22" t="s">
        <v>16</v>
      </c>
      <c r="H13" s="22" t="s">
        <v>27</v>
      </c>
      <c r="I13" s="27" t="s">
        <v>15</v>
      </c>
      <c r="J13" s="28" t="s">
        <v>11</v>
      </c>
      <c r="K13" s="28" t="s">
        <v>10</v>
      </c>
      <c r="L13" s="29" t="s">
        <v>12</v>
      </c>
      <c r="M13" s="28" t="s">
        <v>13</v>
      </c>
      <c r="N13" s="79" t="s">
        <v>14</v>
      </c>
    </row>
    <row r="14" spans="1:31" ht="15" customHeight="1" x14ac:dyDescent="0.2">
      <c r="A14" s="98" t="str">
        <f>IF(C14="","",1)</f>
        <v/>
      </c>
      <c r="B14" s="80"/>
      <c r="C14" s="36"/>
      <c r="D14" s="7"/>
      <c r="E14" s="18" t="str">
        <f t="shared" ref="E14:E22" si="0">IF(D14="","",SUM(F14-D14))</f>
        <v/>
      </c>
      <c r="F14" s="19" t="str">
        <f t="shared" ref="F14:F22" si="1">IF(D14="","",SUM(D14*1.24))</f>
        <v/>
      </c>
      <c r="G14" s="20" t="str">
        <f t="shared" ref="G14:G22" si="2">IF(D14="","",IF($D$6="","",F14/$D$8))</f>
        <v/>
      </c>
      <c r="H14" s="90" t="str">
        <f>IF(G14="","",SUM(G$14:G14))</f>
        <v/>
      </c>
      <c r="I14" s="6"/>
      <c r="J14" s="10"/>
      <c r="K14" s="11"/>
      <c r="L14" s="10"/>
      <c r="M14" s="11"/>
      <c r="N14" s="19" t="str">
        <f t="shared" ref="N14:N23" si="3">IF(L14&lt;&gt;"",F14,"")</f>
        <v/>
      </c>
      <c r="O14" s="100" t="str">
        <f t="shared" ref="O14:O45" si="4">IF(SUMIF($J$14:$J$200,"&lt;="&amp;J14,$G$14:$G$200)=0,"",SUMIF($J$14:$J$200,"&lt;="&amp;J14,$G$14:$G$200))</f>
        <v/>
      </c>
      <c r="P14" s="131">
        <v>1</v>
      </c>
      <c r="Q14" s="125" t="e">
        <f>SMALL($I$14:$J$200,P14)</f>
        <v>#NUM!</v>
      </c>
      <c r="R14" s="100" t="str">
        <f t="shared" ref="R14:R45" si="5">IF(SUMIF($I$14:$I$200,"&lt;="&amp;Q14,$G$14:$G$200)=0,"",SUMIF($I$14:$I$200,"&lt;="&amp;Q14,$G$14:$G$200))</f>
        <v/>
      </c>
      <c r="S14" s="100" t="str">
        <f t="shared" ref="S14:S45" si="6">IF(SUMIF($J$14:$J$200,"&lt;="&amp;Q14,$G$14:$G$200)=0,"",SUMIF($J$14:$J$200,"&lt;="&amp;Q14,$G$14:$G$200))</f>
        <v/>
      </c>
    </row>
    <row r="15" spans="1:31" ht="15" customHeight="1" x14ac:dyDescent="0.2">
      <c r="A15" s="98" t="str">
        <f t="shared" ref="A15:A23" si="7">IF(C15="","",A14+1)</f>
        <v/>
      </c>
      <c r="B15" s="80"/>
      <c r="C15" s="36"/>
      <c r="D15" s="7"/>
      <c r="E15" s="18" t="str">
        <f t="shared" si="0"/>
        <v/>
      </c>
      <c r="F15" s="19" t="str">
        <f t="shared" si="1"/>
        <v/>
      </c>
      <c r="G15" s="20" t="str">
        <f t="shared" si="2"/>
        <v/>
      </c>
      <c r="H15" s="90" t="str">
        <f>IF(G15="","",SUM(G$14:G15))</f>
        <v/>
      </c>
      <c r="I15" s="6"/>
      <c r="J15" s="10"/>
      <c r="K15" s="11"/>
      <c r="L15" s="10"/>
      <c r="M15" s="11"/>
      <c r="N15" s="19" t="str">
        <f t="shared" si="3"/>
        <v/>
      </c>
      <c r="O15" s="100" t="str">
        <f t="shared" si="4"/>
        <v/>
      </c>
      <c r="P15" s="131">
        <v>2</v>
      </c>
      <c r="Q15" s="125" t="e">
        <f t="shared" ref="Q15:Q46" si="8">IF(COUNTA($I$14:$J$200)&gt;=P15,SMALL($I$14:$J$200,P15),Q14)</f>
        <v>#NUM!</v>
      </c>
      <c r="R15" s="100" t="str">
        <f t="shared" si="5"/>
        <v/>
      </c>
      <c r="S15" s="100" t="str">
        <f t="shared" si="6"/>
        <v/>
      </c>
    </row>
    <row r="16" spans="1:31" ht="15" customHeight="1" x14ac:dyDescent="0.2">
      <c r="A16" s="98" t="str">
        <f t="shared" si="7"/>
        <v/>
      </c>
      <c r="B16" s="80"/>
      <c r="C16" s="36"/>
      <c r="D16" s="7"/>
      <c r="E16" s="18" t="str">
        <f t="shared" si="0"/>
        <v/>
      </c>
      <c r="F16" s="19" t="str">
        <f t="shared" si="1"/>
        <v/>
      </c>
      <c r="G16" s="20" t="str">
        <f t="shared" si="2"/>
        <v/>
      </c>
      <c r="H16" s="90" t="str">
        <f>IF(G16="","",SUM(G$14:G16))</f>
        <v/>
      </c>
      <c r="I16" s="6"/>
      <c r="J16" s="10"/>
      <c r="K16" s="11"/>
      <c r="L16" s="10"/>
      <c r="M16" s="11"/>
      <c r="N16" s="19" t="str">
        <f t="shared" si="3"/>
        <v/>
      </c>
      <c r="O16" s="100" t="str">
        <f t="shared" si="4"/>
        <v/>
      </c>
      <c r="P16" s="131">
        <v>3</v>
      </c>
      <c r="Q16" s="125" t="e">
        <f t="shared" si="8"/>
        <v>#NUM!</v>
      </c>
      <c r="R16" s="100" t="str">
        <f t="shared" si="5"/>
        <v/>
      </c>
      <c r="S16" s="100" t="str">
        <f t="shared" si="6"/>
        <v/>
      </c>
    </row>
    <row r="17" spans="1:19" ht="15" customHeight="1" x14ac:dyDescent="0.2">
      <c r="A17" s="98" t="str">
        <f t="shared" si="7"/>
        <v/>
      </c>
      <c r="B17" s="80"/>
      <c r="C17" s="36"/>
      <c r="D17" s="7"/>
      <c r="E17" s="18" t="str">
        <f t="shared" si="0"/>
        <v/>
      </c>
      <c r="F17" s="19" t="str">
        <f t="shared" si="1"/>
        <v/>
      </c>
      <c r="G17" s="20" t="str">
        <f t="shared" si="2"/>
        <v/>
      </c>
      <c r="H17" s="90" t="str">
        <f>IF(G17="","",SUM(G$14:G17))</f>
        <v/>
      </c>
      <c r="I17" s="6"/>
      <c r="J17" s="10"/>
      <c r="K17" s="11"/>
      <c r="L17" s="10"/>
      <c r="M17" s="11"/>
      <c r="N17" s="19" t="str">
        <f t="shared" si="3"/>
        <v/>
      </c>
      <c r="O17" s="100" t="str">
        <f t="shared" si="4"/>
        <v/>
      </c>
      <c r="P17" s="131">
        <v>4</v>
      </c>
      <c r="Q17" s="125" t="e">
        <f t="shared" si="8"/>
        <v>#NUM!</v>
      </c>
      <c r="R17" s="100" t="str">
        <f t="shared" si="5"/>
        <v/>
      </c>
      <c r="S17" s="100" t="str">
        <f t="shared" si="6"/>
        <v/>
      </c>
    </row>
    <row r="18" spans="1:19" ht="15" customHeight="1" x14ac:dyDescent="0.2">
      <c r="A18" s="98" t="str">
        <f t="shared" si="7"/>
        <v/>
      </c>
      <c r="B18" s="80"/>
      <c r="C18" s="36"/>
      <c r="D18" s="7"/>
      <c r="E18" s="18" t="str">
        <f t="shared" si="0"/>
        <v/>
      </c>
      <c r="F18" s="19" t="str">
        <f t="shared" si="1"/>
        <v/>
      </c>
      <c r="G18" s="20" t="str">
        <f t="shared" si="2"/>
        <v/>
      </c>
      <c r="H18" s="90" t="str">
        <f>IF(G18="","",SUM(G$14:G18))</f>
        <v/>
      </c>
      <c r="I18" s="6"/>
      <c r="J18" s="10"/>
      <c r="K18" s="11"/>
      <c r="L18" s="10"/>
      <c r="M18" s="11"/>
      <c r="N18" s="19" t="str">
        <f t="shared" si="3"/>
        <v/>
      </c>
      <c r="O18" s="100" t="str">
        <f t="shared" si="4"/>
        <v/>
      </c>
      <c r="P18" s="131">
        <v>5</v>
      </c>
      <c r="Q18" s="125" t="e">
        <f t="shared" si="8"/>
        <v>#NUM!</v>
      </c>
      <c r="R18" s="100" t="str">
        <f t="shared" si="5"/>
        <v/>
      </c>
      <c r="S18" s="100" t="str">
        <f t="shared" si="6"/>
        <v/>
      </c>
    </row>
    <row r="19" spans="1:19" ht="15" customHeight="1" x14ac:dyDescent="0.2">
      <c r="A19" s="98" t="str">
        <f t="shared" si="7"/>
        <v/>
      </c>
      <c r="B19" s="80"/>
      <c r="C19" s="36"/>
      <c r="D19" s="7"/>
      <c r="E19" s="18" t="str">
        <f t="shared" si="0"/>
        <v/>
      </c>
      <c r="F19" s="19" t="str">
        <f t="shared" si="1"/>
        <v/>
      </c>
      <c r="G19" s="20" t="str">
        <f t="shared" si="2"/>
        <v/>
      </c>
      <c r="H19" s="90" t="str">
        <f>IF(G19="","",SUM(G$14:G19))</f>
        <v/>
      </c>
      <c r="I19" s="6"/>
      <c r="J19" s="10"/>
      <c r="K19" s="11"/>
      <c r="L19" s="10"/>
      <c r="M19" s="11"/>
      <c r="N19" s="19" t="str">
        <f t="shared" si="3"/>
        <v/>
      </c>
      <c r="O19" s="100" t="str">
        <f t="shared" si="4"/>
        <v/>
      </c>
      <c r="P19" s="131">
        <v>6</v>
      </c>
      <c r="Q19" s="125" t="e">
        <f t="shared" si="8"/>
        <v>#NUM!</v>
      </c>
      <c r="R19" s="100" t="str">
        <f t="shared" si="5"/>
        <v/>
      </c>
      <c r="S19" s="100" t="str">
        <f t="shared" si="6"/>
        <v/>
      </c>
    </row>
    <row r="20" spans="1:19" ht="15" customHeight="1" x14ac:dyDescent="0.2">
      <c r="A20" s="98" t="str">
        <f t="shared" si="7"/>
        <v/>
      </c>
      <c r="B20" s="80"/>
      <c r="C20" s="36"/>
      <c r="D20" s="7"/>
      <c r="E20" s="18" t="str">
        <f t="shared" si="0"/>
        <v/>
      </c>
      <c r="F20" s="19" t="str">
        <f t="shared" si="1"/>
        <v/>
      </c>
      <c r="G20" s="20" t="str">
        <f t="shared" si="2"/>
        <v/>
      </c>
      <c r="H20" s="90" t="str">
        <f>IF(G20="","",SUM(G$14:G20))</f>
        <v/>
      </c>
      <c r="I20" s="6"/>
      <c r="J20" s="10"/>
      <c r="K20" s="11"/>
      <c r="L20" s="10"/>
      <c r="M20" s="11"/>
      <c r="N20" s="19" t="str">
        <f t="shared" si="3"/>
        <v/>
      </c>
      <c r="O20" s="100" t="str">
        <f t="shared" si="4"/>
        <v/>
      </c>
      <c r="P20" s="131">
        <v>7</v>
      </c>
      <c r="Q20" s="125" t="e">
        <f t="shared" si="8"/>
        <v>#NUM!</v>
      </c>
      <c r="R20" s="100" t="str">
        <f t="shared" si="5"/>
        <v/>
      </c>
      <c r="S20" s="100" t="str">
        <f t="shared" si="6"/>
        <v/>
      </c>
    </row>
    <row r="21" spans="1:19" ht="15" customHeight="1" x14ac:dyDescent="0.2">
      <c r="A21" s="98" t="str">
        <f t="shared" si="7"/>
        <v/>
      </c>
      <c r="B21" s="80"/>
      <c r="C21" s="36"/>
      <c r="D21" s="7"/>
      <c r="E21" s="18" t="str">
        <f t="shared" si="0"/>
        <v/>
      </c>
      <c r="F21" s="19" t="str">
        <f t="shared" si="1"/>
        <v/>
      </c>
      <c r="G21" s="20" t="str">
        <f t="shared" si="2"/>
        <v/>
      </c>
      <c r="H21" s="90" t="str">
        <f>IF(G21="","",SUM(G$14:G21))</f>
        <v/>
      </c>
      <c r="I21" s="6"/>
      <c r="J21" s="10"/>
      <c r="K21" s="11"/>
      <c r="L21" s="10"/>
      <c r="M21" s="11"/>
      <c r="N21" s="19" t="str">
        <f t="shared" si="3"/>
        <v/>
      </c>
      <c r="O21" s="100" t="str">
        <f t="shared" si="4"/>
        <v/>
      </c>
      <c r="P21" s="131">
        <v>8</v>
      </c>
      <c r="Q21" s="125" t="e">
        <f t="shared" si="8"/>
        <v>#NUM!</v>
      </c>
      <c r="R21" s="100" t="str">
        <f t="shared" si="5"/>
        <v/>
      </c>
      <c r="S21" s="100" t="str">
        <f t="shared" si="6"/>
        <v/>
      </c>
    </row>
    <row r="22" spans="1:19" ht="15" customHeight="1" x14ac:dyDescent="0.2">
      <c r="A22" s="98" t="str">
        <f t="shared" si="7"/>
        <v/>
      </c>
      <c r="B22" s="80"/>
      <c r="C22" s="36"/>
      <c r="D22" s="7"/>
      <c r="E22" s="18" t="str">
        <f t="shared" si="0"/>
        <v/>
      </c>
      <c r="F22" s="19" t="str">
        <f t="shared" si="1"/>
        <v/>
      </c>
      <c r="G22" s="20" t="str">
        <f t="shared" si="2"/>
        <v/>
      </c>
      <c r="H22" s="90" t="str">
        <f>IF(G22="","",SUM(G$14:G22))</f>
        <v/>
      </c>
      <c r="I22" s="6"/>
      <c r="J22" s="10"/>
      <c r="K22" s="11"/>
      <c r="L22" s="10"/>
      <c r="M22" s="11"/>
      <c r="N22" s="19" t="str">
        <f t="shared" si="3"/>
        <v/>
      </c>
      <c r="O22" s="100" t="str">
        <f t="shared" si="4"/>
        <v/>
      </c>
      <c r="P22" s="131">
        <v>9</v>
      </c>
      <c r="Q22" s="125" t="e">
        <f t="shared" si="8"/>
        <v>#NUM!</v>
      </c>
      <c r="R22" s="100" t="str">
        <f t="shared" si="5"/>
        <v/>
      </c>
      <c r="S22" s="100" t="str">
        <f t="shared" si="6"/>
        <v/>
      </c>
    </row>
    <row r="23" spans="1:19" ht="15" customHeight="1" x14ac:dyDescent="0.2">
      <c r="A23" s="98" t="str">
        <f t="shared" si="7"/>
        <v/>
      </c>
      <c r="B23" s="80"/>
      <c r="C23" s="36"/>
      <c r="D23" s="7"/>
      <c r="E23" s="18" t="str">
        <f t="shared" ref="E23:E78" si="9">IF(D23="","",SUM(F23-D23))</f>
        <v/>
      </c>
      <c r="F23" s="19" t="str">
        <f t="shared" ref="F23:F78" si="10">IF(D23="","",SUM(D23*1.24))</f>
        <v/>
      </c>
      <c r="G23" s="20" t="str">
        <f t="shared" ref="G23:G78" si="11">IF(D23="","",IF($D$6="","",F23/$D$8))</f>
        <v/>
      </c>
      <c r="H23" s="90" t="str">
        <f>IF(G23="","",SUM(G$14:G23))</f>
        <v/>
      </c>
      <c r="I23" s="6"/>
      <c r="J23" s="10"/>
      <c r="K23" s="11"/>
      <c r="L23" s="10"/>
      <c r="M23" s="11"/>
      <c r="N23" s="19" t="str">
        <f t="shared" si="3"/>
        <v/>
      </c>
      <c r="O23" s="100" t="str">
        <f t="shared" si="4"/>
        <v/>
      </c>
      <c r="P23" s="131">
        <v>10</v>
      </c>
      <c r="Q23" s="125" t="e">
        <f t="shared" si="8"/>
        <v>#NUM!</v>
      </c>
      <c r="R23" s="100" t="str">
        <f t="shared" si="5"/>
        <v/>
      </c>
      <c r="S23" s="100" t="str">
        <f t="shared" si="6"/>
        <v/>
      </c>
    </row>
    <row r="24" spans="1:19" ht="15" customHeight="1" x14ac:dyDescent="0.2">
      <c r="A24" s="98" t="str">
        <f t="shared" ref="A24:A78" si="12">IF(C24="","",A23+1)</f>
        <v/>
      </c>
      <c r="B24" s="80"/>
      <c r="C24" s="36"/>
      <c r="D24" s="7"/>
      <c r="E24" s="18" t="str">
        <f t="shared" si="9"/>
        <v/>
      </c>
      <c r="F24" s="19" t="str">
        <f t="shared" si="10"/>
        <v/>
      </c>
      <c r="G24" s="20" t="str">
        <f t="shared" si="11"/>
        <v/>
      </c>
      <c r="H24" s="90" t="str">
        <f>IF(G24="","",SUM(G$14:G24))</f>
        <v/>
      </c>
      <c r="I24" s="6"/>
      <c r="J24" s="10"/>
      <c r="K24" s="11"/>
      <c r="L24" s="10"/>
      <c r="M24" s="11"/>
      <c r="N24" s="19" t="str">
        <f t="shared" ref="N24:N77" si="13">IF(L24&lt;&gt;"",F24,"")</f>
        <v/>
      </c>
      <c r="O24" s="100" t="str">
        <f t="shared" si="4"/>
        <v/>
      </c>
      <c r="P24" s="131">
        <v>11</v>
      </c>
      <c r="Q24" s="125" t="e">
        <f t="shared" si="8"/>
        <v>#NUM!</v>
      </c>
      <c r="R24" s="100" t="str">
        <f t="shared" si="5"/>
        <v/>
      </c>
      <c r="S24" s="100" t="str">
        <f t="shared" si="6"/>
        <v/>
      </c>
    </row>
    <row r="25" spans="1:19" ht="15" customHeight="1" x14ac:dyDescent="0.2">
      <c r="A25" s="98" t="str">
        <f t="shared" si="12"/>
        <v/>
      </c>
      <c r="B25" s="80"/>
      <c r="C25" s="36"/>
      <c r="D25" s="7"/>
      <c r="E25" s="18" t="str">
        <f t="shared" si="9"/>
        <v/>
      </c>
      <c r="F25" s="19" t="str">
        <f t="shared" si="10"/>
        <v/>
      </c>
      <c r="G25" s="20" t="str">
        <f t="shared" si="11"/>
        <v/>
      </c>
      <c r="H25" s="90" t="str">
        <f>IF(G25="","",SUM(G$14:G25))</f>
        <v/>
      </c>
      <c r="I25" s="6"/>
      <c r="J25" s="10"/>
      <c r="K25" s="11"/>
      <c r="L25" s="10"/>
      <c r="M25" s="11"/>
      <c r="N25" s="19" t="str">
        <f t="shared" si="13"/>
        <v/>
      </c>
      <c r="O25" s="100" t="str">
        <f t="shared" si="4"/>
        <v/>
      </c>
      <c r="P25" s="131">
        <v>12</v>
      </c>
      <c r="Q25" s="125" t="e">
        <f t="shared" si="8"/>
        <v>#NUM!</v>
      </c>
      <c r="R25" s="100" t="str">
        <f t="shared" si="5"/>
        <v/>
      </c>
      <c r="S25" s="100" t="str">
        <f t="shared" si="6"/>
        <v/>
      </c>
    </row>
    <row r="26" spans="1:19" ht="15" customHeight="1" x14ac:dyDescent="0.2">
      <c r="A26" s="98" t="str">
        <f t="shared" si="12"/>
        <v/>
      </c>
      <c r="B26" s="80"/>
      <c r="C26" s="36"/>
      <c r="D26" s="7"/>
      <c r="E26" s="18" t="str">
        <f t="shared" si="9"/>
        <v/>
      </c>
      <c r="F26" s="19" t="str">
        <f t="shared" si="10"/>
        <v/>
      </c>
      <c r="G26" s="20" t="str">
        <f t="shared" si="11"/>
        <v/>
      </c>
      <c r="H26" s="90" t="str">
        <f>IF(G26="","",SUM(G$14:G26))</f>
        <v/>
      </c>
      <c r="I26" s="6"/>
      <c r="J26" s="10"/>
      <c r="K26" s="11"/>
      <c r="L26" s="10"/>
      <c r="M26" s="11"/>
      <c r="N26" s="19" t="str">
        <f t="shared" si="13"/>
        <v/>
      </c>
      <c r="O26" s="100" t="str">
        <f t="shared" si="4"/>
        <v/>
      </c>
      <c r="P26" s="131">
        <v>13</v>
      </c>
      <c r="Q26" s="125" t="e">
        <f t="shared" si="8"/>
        <v>#NUM!</v>
      </c>
      <c r="R26" s="100" t="str">
        <f t="shared" si="5"/>
        <v/>
      </c>
      <c r="S26" s="100" t="str">
        <f t="shared" si="6"/>
        <v/>
      </c>
    </row>
    <row r="27" spans="1:19" ht="15" customHeight="1" x14ac:dyDescent="0.2">
      <c r="A27" s="98" t="str">
        <f t="shared" si="12"/>
        <v/>
      </c>
      <c r="B27" s="80"/>
      <c r="C27" s="36"/>
      <c r="D27" s="7"/>
      <c r="E27" s="18" t="str">
        <f t="shared" si="9"/>
        <v/>
      </c>
      <c r="F27" s="19" t="str">
        <f t="shared" si="10"/>
        <v/>
      </c>
      <c r="G27" s="20" t="str">
        <f t="shared" si="11"/>
        <v/>
      </c>
      <c r="H27" s="90" t="str">
        <f>IF(G27="","",SUM(G$14:G27))</f>
        <v/>
      </c>
      <c r="I27" s="6"/>
      <c r="J27" s="10"/>
      <c r="K27" s="11"/>
      <c r="L27" s="10"/>
      <c r="M27" s="11"/>
      <c r="N27" s="19" t="str">
        <f t="shared" si="13"/>
        <v/>
      </c>
      <c r="O27" s="100" t="str">
        <f t="shared" si="4"/>
        <v/>
      </c>
      <c r="P27" s="131">
        <v>14</v>
      </c>
      <c r="Q27" s="125" t="e">
        <f t="shared" si="8"/>
        <v>#NUM!</v>
      </c>
      <c r="R27" s="100" t="str">
        <f t="shared" si="5"/>
        <v/>
      </c>
      <c r="S27" s="100" t="str">
        <f t="shared" si="6"/>
        <v/>
      </c>
    </row>
    <row r="28" spans="1:19" ht="15" customHeight="1" x14ac:dyDescent="0.2">
      <c r="A28" s="98" t="str">
        <f t="shared" si="12"/>
        <v/>
      </c>
      <c r="B28" s="80"/>
      <c r="C28" s="36"/>
      <c r="D28" s="7"/>
      <c r="E28" s="18" t="str">
        <f t="shared" si="9"/>
        <v/>
      </c>
      <c r="F28" s="19" t="str">
        <f t="shared" si="10"/>
        <v/>
      </c>
      <c r="G28" s="20" t="str">
        <f t="shared" si="11"/>
        <v/>
      </c>
      <c r="H28" s="90" t="str">
        <f>IF(G28="","",SUM(G$14:G28))</f>
        <v/>
      </c>
      <c r="I28" s="6"/>
      <c r="J28" s="10"/>
      <c r="K28" s="11"/>
      <c r="L28" s="10"/>
      <c r="M28" s="11"/>
      <c r="N28" s="19" t="str">
        <f t="shared" si="13"/>
        <v/>
      </c>
      <c r="O28" s="100" t="str">
        <f t="shared" si="4"/>
        <v/>
      </c>
      <c r="P28" s="131">
        <v>15</v>
      </c>
      <c r="Q28" s="125" t="e">
        <f t="shared" si="8"/>
        <v>#NUM!</v>
      </c>
      <c r="R28" s="100" t="str">
        <f t="shared" si="5"/>
        <v/>
      </c>
      <c r="S28" s="100" t="str">
        <f t="shared" si="6"/>
        <v/>
      </c>
    </row>
    <row r="29" spans="1:19" ht="15" customHeight="1" x14ac:dyDescent="0.2">
      <c r="A29" s="98" t="str">
        <f t="shared" si="12"/>
        <v/>
      </c>
      <c r="B29" s="80"/>
      <c r="C29" s="36"/>
      <c r="D29" s="7"/>
      <c r="E29" s="18" t="str">
        <f t="shared" si="9"/>
        <v/>
      </c>
      <c r="F29" s="19" t="str">
        <f t="shared" si="10"/>
        <v/>
      </c>
      <c r="G29" s="20" t="str">
        <f t="shared" si="11"/>
        <v/>
      </c>
      <c r="H29" s="90" t="str">
        <f>IF(G29="","",SUM(G$14:G29))</f>
        <v/>
      </c>
      <c r="I29" s="6"/>
      <c r="J29" s="10"/>
      <c r="K29" s="11"/>
      <c r="L29" s="10"/>
      <c r="M29" s="11"/>
      <c r="N29" s="19" t="str">
        <f t="shared" si="13"/>
        <v/>
      </c>
      <c r="O29" s="100" t="str">
        <f t="shared" si="4"/>
        <v/>
      </c>
      <c r="P29" s="131">
        <v>16</v>
      </c>
      <c r="Q29" s="125" t="e">
        <f t="shared" si="8"/>
        <v>#NUM!</v>
      </c>
      <c r="R29" s="100" t="str">
        <f t="shared" si="5"/>
        <v/>
      </c>
      <c r="S29" s="100" t="str">
        <f t="shared" si="6"/>
        <v/>
      </c>
    </row>
    <row r="30" spans="1:19" ht="15" customHeight="1" x14ac:dyDescent="0.2">
      <c r="A30" s="98" t="str">
        <f t="shared" si="12"/>
        <v/>
      </c>
      <c r="B30" s="80"/>
      <c r="C30" s="36"/>
      <c r="D30" s="7"/>
      <c r="E30" s="18" t="str">
        <f t="shared" si="9"/>
        <v/>
      </c>
      <c r="F30" s="19" t="str">
        <f t="shared" si="10"/>
        <v/>
      </c>
      <c r="G30" s="20" t="str">
        <f t="shared" si="11"/>
        <v/>
      </c>
      <c r="H30" s="90" t="str">
        <f>IF(G30="","",SUM(G$14:G30))</f>
        <v/>
      </c>
      <c r="I30" s="6"/>
      <c r="J30" s="10"/>
      <c r="K30" s="11"/>
      <c r="L30" s="10"/>
      <c r="M30" s="11"/>
      <c r="N30" s="19" t="str">
        <f t="shared" si="13"/>
        <v/>
      </c>
      <c r="O30" s="100" t="str">
        <f t="shared" si="4"/>
        <v/>
      </c>
      <c r="P30" s="131">
        <v>17</v>
      </c>
      <c r="Q30" s="125" t="e">
        <f t="shared" si="8"/>
        <v>#NUM!</v>
      </c>
      <c r="R30" s="100" t="str">
        <f t="shared" si="5"/>
        <v/>
      </c>
      <c r="S30" s="100" t="str">
        <f t="shared" si="6"/>
        <v/>
      </c>
    </row>
    <row r="31" spans="1:19" ht="15" customHeight="1" x14ac:dyDescent="0.2">
      <c r="A31" s="98" t="str">
        <f t="shared" si="12"/>
        <v/>
      </c>
      <c r="B31" s="80"/>
      <c r="C31" s="36"/>
      <c r="D31" s="7"/>
      <c r="E31" s="18" t="str">
        <f t="shared" si="9"/>
        <v/>
      </c>
      <c r="F31" s="19" t="str">
        <f t="shared" si="10"/>
        <v/>
      </c>
      <c r="G31" s="20" t="str">
        <f t="shared" si="11"/>
        <v/>
      </c>
      <c r="H31" s="90" t="str">
        <f>IF(G31="","",SUM(G$14:G31))</f>
        <v/>
      </c>
      <c r="I31" s="6"/>
      <c r="J31" s="10"/>
      <c r="K31" s="11"/>
      <c r="L31" s="10"/>
      <c r="M31" s="11"/>
      <c r="N31" s="19" t="str">
        <f t="shared" si="13"/>
        <v/>
      </c>
      <c r="O31" s="100" t="str">
        <f t="shared" si="4"/>
        <v/>
      </c>
      <c r="P31" s="131">
        <v>18</v>
      </c>
      <c r="Q31" s="125" t="e">
        <f t="shared" si="8"/>
        <v>#NUM!</v>
      </c>
      <c r="R31" s="100" t="str">
        <f t="shared" si="5"/>
        <v/>
      </c>
      <c r="S31" s="100" t="str">
        <f t="shared" si="6"/>
        <v/>
      </c>
    </row>
    <row r="32" spans="1:19" ht="15" customHeight="1" x14ac:dyDescent="0.2">
      <c r="A32" s="98" t="str">
        <f t="shared" si="12"/>
        <v/>
      </c>
      <c r="B32" s="80"/>
      <c r="C32" s="36"/>
      <c r="D32" s="7"/>
      <c r="E32" s="18" t="str">
        <f t="shared" si="9"/>
        <v/>
      </c>
      <c r="F32" s="19" t="str">
        <f t="shared" si="10"/>
        <v/>
      </c>
      <c r="G32" s="20" t="str">
        <f t="shared" si="11"/>
        <v/>
      </c>
      <c r="H32" s="90" t="str">
        <f>IF(G32="","",SUM(G$14:G32))</f>
        <v/>
      </c>
      <c r="I32" s="6"/>
      <c r="J32" s="10"/>
      <c r="K32" s="11"/>
      <c r="L32" s="10"/>
      <c r="M32" s="11"/>
      <c r="N32" s="19" t="str">
        <f t="shared" si="13"/>
        <v/>
      </c>
      <c r="O32" s="100" t="str">
        <f t="shared" si="4"/>
        <v/>
      </c>
      <c r="P32" s="131">
        <v>19</v>
      </c>
      <c r="Q32" s="125" t="e">
        <f t="shared" si="8"/>
        <v>#NUM!</v>
      </c>
      <c r="R32" s="100" t="str">
        <f t="shared" si="5"/>
        <v/>
      </c>
      <c r="S32" s="100" t="str">
        <f t="shared" si="6"/>
        <v/>
      </c>
    </row>
    <row r="33" spans="1:19" ht="15" customHeight="1" x14ac:dyDescent="0.2">
      <c r="A33" s="98" t="str">
        <f t="shared" si="12"/>
        <v/>
      </c>
      <c r="B33" s="80"/>
      <c r="C33" s="36"/>
      <c r="D33" s="7"/>
      <c r="E33" s="18" t="str">
        <f t="shared" si="9"/>
        <v/>
      </c>
      <c r="F33" s="19" t="str">
        <f t="shared" si="10"/>
        <v/>
      </c>
      <c r="G33" s="20" t="str">
        <f t="shared" si="11"/>
        <v/>
      </c>
      <c r="H33" s="90" t="str">
        <f>IF(G33="","",SUM(G$14:G33))</f>
        <v/>
      </c>
      <c r="I33" s="6"/>
      <c r="J33" s="10"/>
      <c r="K33" s="11"/>
      <c r="L33" s="10"/>
      <c r="M33" s="11"/>
      <c r="N33" s="19" t="str">
        <f t="shared" si="13"/>
        <v/>
      </c>
      <c r="O33" s="100" t="str">
        <f t="shared" si="4"/>
        <v/>
      </c>
      <c r="P33" s="131">
        <v>20</v>
      </c>
      <c r="Q33" s="125" t="e">
        <f t="shared" si="8"/>
        <v>#NUM!</v>
      </c>
      <c r="R33" s="100" t="str">
        <f t="shared" si="5"/>
        <v/>
      </c>
      <c r="S33" s="100" t="str">
        <f t="shared" si="6"/>
        <v/>
      </c>
    </row>
    <row r="34" spans="1:19" ht="15" customHeight="1" x14ac:dyDescent="0.2">
      <c r="A34" s="98" t="str">
        <f t="shared" si="12"/>
        <v/>
      </c>
      <c r="B34" s="80"/>
      <c r="C34" s="36"/>
      <c r="D34" s="7"/>
      <c r="E34" s="18" t="str">
        <f t="shared" si="9"/>
        <v/>
      </c>
      <c r="F34" s="19" t="str">
        <f t="shared" si="10"/>
        <v/>
      </c>
      <c r="G34" s="20" t="str">
        <f t="shared" si="11"/>
        <v/>
      </c>
      <c r="H34" s="90" t="str">
        <f>IF(G34="","",SUM(G$14:G34))</f>
        <v/>
      </c>
      <c r="I34" s="6"/>
      <c r="J34" s="10"/>
      <c r="K34" s="11"/>
      <c r="L34" s="10"/>
      <c r="M34" s="11"/>
      <c r="N34" s="19" t="str">
        <f t="shared" si="13"/>
        <v/>
      </c>
      <c r="O34" s="100" t="str">
        <f t="shared" si="4"/>
        <v/>
      </c>
      <c r="P34" s="131">
        <v>21</v>
      </c>
      <c r="Q34" s="125" t="e">
        <f t="shared" si="8"/>
        <v>#NUM!</v>
      </c>
      <c r="R34" s="100" t="str">
        <f t="shared" si="5"/>
        <v/>
      </c>
      <c r="S34" s="100" t="str">
        <f t="shared" si="6"/>
        <v/>
      </c>
    </row>
    <row r="35" spans="1:19" ht="15" customHeight="1" x14ac:dyDescent="0.2">
      <c r="A35" s="98" t="str">
        <f t="shared" si="12"/>
        <v/>
      </c>
      <c r="B35" s="80"/>
      <c r="C35" s="36"/>
      <c r="D35" s="7"/>
      <c r="E35" s="18" t="str">
        <f t="shared" si="9"/>
        <v/>
      </c>
      <c r="F35" s="19" t="str">
        <f t="shared" si="10"/>
        <v/>
      </c>
      <c r="G35" s="20" t="str">
        <f t="shared" si="11"/>
        <v/>
      </c>
      <c r="H35" s="90" t="str">
        <f>IF(G35="","",SUM(G$14:G35))</f>
        <v/>
      </c>
      <c r="I35" s="6"/>
      <c r="J35" s="10"/>
      <c r="K35" s="11"/>
      <c r="L35" s="10"/>
      <c r="M35" s="11"/>
      <c r="N35" s="19" t="str">
        <f t="shared" si="13"/>
        <v/>
      </c>
      <c r="O35" s="100" t="str">
        <f t="shared" si="4"/>
        <v/>
      </c>
      <c r="P35" s="131">
        <v>22</v>
      </c>
      <c r="Q35" s="125" t="e">
        <f t="shared" si="8"/>
        <v>#NUM!</v>
      </c>
      <c r="R35" s="100" t="str">
        <f t="shared" si="5"/>
        <v/>
      </c>
      <c r="S35" s="100" t="str">
        <f t="shared" si="6"/>
        <v/>
      </c>
    </row>
    <row r="36" spans="1:19" ht="15" customHeight="1" x14ac:dyDescent="0.2">
      <c r="A36" s="98" t="str">
        <f t="shared" si="12"/>
        <v/>
      </c>
      <c r="B36" s="80"/>
      <c r="C36" s="36"/>
      <c r="D36" s="7"/>
      <c r="E36" s="18" t="str">
        <f t="shared" si="9"/>
        <v/>
      </c>
      <c r="F36" s="19" t="str">
        <f t="shared" si="10"/>
        <v/>
      </c>
      <c r="G36" s="20" t="str">
        <f t="shared" si="11"/>
        <v/>
      </c>
      <c r="H36" s="90" t="str">
        <f>IF(G36="","",SUM(G$14:G36))</f>
        <v/>
      </c>
      <c r="I36" s="6"/>
      <c r="J36" s="10"/>
      <c r="K36" s="11"/>
      <c r="L36" s="10"/>
      <c r="M36" s="11"/>
      <c r="N36" s="19" t="str">
        <f t="shared" si="13"/>
        <v/>
      </c>
      <c r="O36" s="100" t="str">
        <f t="shared" si="4"/>
        <v/>
      </c>
      <c r="P36" s="131">
        <v>23</v>
      </c>
      <c r="Q36" s="125" t="e">
        <f t="shared" si="8"/>
        <v>#NUM!</v>
      </c>
      <c r="R36" s="100" t="str">
        <f t="shared" si="5"/>
        <v/>
      </c>
      <c r="S36" s="100" t="str">
        <f t="shared" si="6"/>
        <v/>
      </c>
    </row>
    <row r="37" spans="1:19" ht="15" customHeight="1" x14ac:dyDescent="0.2">
      <c r="A37" s="98" t="str">
        <f t="shared" si="12"/>
        <v/>
      </c>
      <c r="B37" s="80"/>
      <c r="C37" s="36"/>
      <c r="D37" s="7"/>
      <c r="E37" s="18" t="str">
        <f t="shared" si="9"/>
        <v/>
      </c>
      <c r="F37" s="19" t="str">
        <f t="shared" si="10"/>
        <v/>
      </c>
      <c r="G37" s="20" t="str">
        <f t="shared" si="11"/>
        <v/>
      </c>
      <c r="H37" s="90" t="str">
        <f>IF(G37="","",SUM(G$14:G37))</f>
        <v/>
      </c>
      <c r="I37" s="6"/>
      <c r="J37" s="10"/>
      <c r="K37" s="11"/>
      <c r="L37" s="10"/>
      <c r="M37" s="11"/>
      <c r="N37" s="19" t="str">
        <f t="shared" si="13"/>
        <v/>
      </c>
      <c r="O37" s="100" t="str">
        <f t="shared" si="4"/>
        <v/>
      </c>
      <c r="P37" s="131">
        <v>24</v>
      </c>
      <c r="Q37" s="125" t="e">
        <f t="shared" si="8"/>
        <v>#NUM!</v>
      </c>
      <c r="R37" s="100" t="str">
        <f t="shared" si="5"/>
        <v/>
      </c>
      <c r="S37" s="100" t="str">
        <f t="shared" si="6"/>
        <v/>
      </c>
    </row>
    <row r="38" spans="1:19" ht="15" customHeight="1" x14ac:dyDescent="0.2">
      <c r="A38" s="98" t="str">
        <f t="shared" si="12"/>
        <v/>
      </c>
      <c r="B38" s="80"/>
      <c r="C38" s="36"/>
      <c r="D38" s="7"/>
      <c r="E38" s="18" t="str">
        <f t="shared" si="9"/>
        <v/>
      </c>
      <c r="F38" s="19" t="str">
        <f t="shared" si="10"/>
        <v/>
      </c>
      <c r="G38" s="20" t="str">
        <f t="shared" si="11"/>
        <v/>
      </c>
      <c r="H38" s="90" t="str">
        <f>IF(G38="","",SUM(G$14:G38))</f>
        <v/>
      </c>
      <c r="I38" s="6"/>
      <c r="J38" s="10"/>
      <c r="K38" s="11"/>
      <c r="L38" s="10"/>
      <c r="M38" s="11"/>
      <c r="N38" s="19" t="str">
        <f t="shared" si="13"/>
        <v/>
      </c>
      <c r="O38" s="100" t="str">
        <f t="shared" si="4"/>
        <v/>
      </c>
      <c r="P38" s="131">
        <v>25</v>
      </c>
      <c r="Q38" s="125" t="e">
        <f t="shared" si="8"/>
        <v>#NUM!</v>
      </c>
      <c r="R38" s="100" t="str">
        <f t="shared" si="5"/>
        <v/>
      </c>
      <c r="S38" s="100" t="str">
        <f t="shared" si="6"/>
        <v/>
      </c>
    </row>
    <row r="39" spans="1:19" ht="15" customHeight="1" x14ac:dyDescent="0.2">
      <c r="A39" s="98" t="str">
        <f t="shared" si="12"/>
        <v/>
      </c>
      <c r="B39" s="80"/>
      <c r="C39" s="36"/>
      <c r="D39" s="7"/>
      <c r="E39" s="18" t="str">
        <f t="shared" si="9"/>
        <v/>
      </c>
      <c r="F39" s="19" t="str">
        <f t="shared" si="10"/>
        <v/>
      </c>
      <c r="G39" s="20" t="str">
        <f t="shared" si="11"/>
        <v/>
      </c>
      <c r="H39" s="90" t="str">
        <f>IF(G39="","",SUM(G$14:G39))</f>
        <v/>
      </c>
      <c r="I39" s="6"/>
      <c r="J39" s="10"/>
      <c r="K39" s="11"/>
      <c r="L39" s="10"/>
      <c r="M39" s="11"/>
      <c r="N39" s="19" t="str">
        <f t="shared" si="13"/>
        <v/>
      </c>
      <c r="O39" s="100" t="str">
        <f t="shared" si="4"/>
        <v/>
      </c>
      <c r="P39" s="131">
        <v>26</v>
      </c>
      <c r="Q39" s="125" t="e">
        <f t="shared" si="8"/>
        <v>#NUM!</v>
      </c>
      <c r="R39" s="100" t="str">
        <f t="shared" si="5"/>
        <v/>
      </c>
      <c r="S39" s="100" t="str">
        <f t="shared" si="6"/>
        <v/>
      </c>
    </row>
    <row r="40" spans="1:19" ht="15" customHeight="1" x14ac:dyDescent="0.2">
      <c r="A40" s="98" t="str">
        <f t="shared" si="12"/>
        <v/>
      </c>
      <c r="B40" s="80"/>
      <c r="C40" s="36"/>
      <c r="D40" s="7"/>
      <c r="E40" s="18" t="str">
        <f t="shared" si="9"/>
        <v/>
      </c>
      <c r="F40" s="19" t="str">
        <f t="shared" si="10"/>
        <v/>
      </c>
      <c r="G40" s="20" t="str">
        <f t="shared" si="11"/>
        <v/>
      </c>
      <c r="H40" s="90" t="str">
        <f>IF(G40="","",SUM(G$14:G40))</f>
        <v/>
      </c>
      <c r="I40" s="6"/>
      <c r="J40" s="10"/>
      <c r="K40" s="11"/>
      <c r="L40" s="10"/>
      <c r="M40" s="11"/>
      <c r="N40" s="19" t="str">
        <f t="shared" si="13"/>
        <v/>
      </c>
      <c r="O40" s="100" t="str">
        <f t="shared" si="4"/>
        <v/>
      </c>
      <c r="P40" s="131">
        <v>27</v>
      </c>
      <c r="Q40" s="125" t="e">
        <f t="shared" si="8"/>
        <v>#NUM!</v>
      </c>
      <c r="R40" s="100" t="str">
        <f t="shared" si="5"/>
        <v/>
      </c>
      <c r="S40" s="100" t="str">
        <f t="shared" si="6"/>
        <v/>
      </c>
    </row>
    <row r="41" spans="1:19" ht="15" customHeight="1" x14ac:dyDescent="0.2">
      <c r="A41" s="98" t="str">
        <f t="shared" si="12"/>
        <v/>
      </c>
      <c r="B41" s="80"/>
      <c r="C41" s="36"/>
      <c r="D41" s="7"/>
      <c r="E41" s="18" t="str">
        <f t="shared" si="9"/>
        <v/>
      </c>
      <c r="F41" s="19" t="str">
        <f t="shared" si="10"/>
        <v/>
      </c>
      <c r="G41" s="20" t="str">
        <f t="shared" si="11"/>
        <v/>
      </c>
      <c r="H41" s="90" t="str">
        <f>IF(G41="","",SUM(G$14:G41))</f>
        <v/>
      </c>
      <c r="I41" s="6"/>
      <c r="J41" s="10"/>
      <c r="K41" s="11"/>
      <c r="L41" s="10"/>
      <c r="M41" s="11"/>
      <c r="N41" s="19" t="str">
        <f t="shared" si="13"/>
        <v/>
      </c>
      <c r="O41" s="100" t="str">
        <f t="shared" si="4"/>
        <v/>
      </c>
      <c r="P41" s="131">
        <v>28</v>
      </c>
      <c r="Q41" s="125" t="e">
        <f t="shared" si="8"/>
        <v>#NUM!</v>
      </c>
      <c r="R41" s="100" t="str">
        <f t="shared" si="5"/>
        <v/>
      </c>
      <c r="S41" s="100" t="str">
        <f t="shared" si="6"/>
        <v/>
      </c>
    </row>
    <row r="42" spans="1:19" ht="15" customHeight="1" x14ac:dyDescent="0.2">
      <c r="A42" s="98" t="str">
        <f t="shared" si="12"/>
        <v/>
      </c>
      <c r="B42" s="80"/>
      <c r="C42" s="36"/>
      <c r="D42" s="7"/>
      <c r="E42" s="18" t="str">
        <f t="shared" si="9"/>
        <v/>
      </c>
      <c r="F42" s="19" t="str">
        <f t="shared" si="10"/>
        <v/>
      </c>
      <c r="G42" s="20" t="str">
        <f t="shared" si="11"/>
        <v/>
      </c>
      <c r="H42" s="90" t="str">
        <f>IF(G42="","",SUM(G$14:G42))</f>
        <v/>
      </c>
      <c r="I42" s="6"/>
      <c r="J42" s="10"/>
      <c r="K42" s="11"/>
      <c r="L42" s="10"/>
      <c r="M42" s="11"/>
      <c r="N42" s="19" t="str">
        <f t="shared" si="13"/>
        <v/>
      </c>
      <c r="O42" s="100" t="str">
        <f t="shared" si="4"/>
        <v/>
      </c>
      <c r="P42" s="131">
        <v>29</v>
      </c>
      <c r="Q42" s="125" t="e">
        <f t="shared" si="8"/>
        <v>#NUM!</v>
      </c>
      <c r="R42" s="100" t="str">
        <f t="shared" si="5"/>
        <v/>
      </c>
      <c r="S42" s="100" t="str">
        <f t="shared" si="6"/>
        <v/>
      </c>
    </row>
    <row r="43" spans="1:19" ht="15" customHeight="1" x14ac:dyDescent="0.2">
      <c r="A43" s="98" t="str">
        <f t="shared" si="12"/>
        <v/>
      </c>
      <c r="B43" s="80"/>
      <c r="C43" s="36"/>
      <c r="D43" s="7"/>
      <c r="E43" s="18" t="str">
        <f t="shared" si="9"/>
        <v/>
      </c>
      <c r="F43" s="19" t="str">
        <f t="shared" si="10"/>
        <v/>
      </c>
      <c r="G43" s="20" t="str">
        <f t="shared" si="11"/>
        <v/>
      </c>
      <c r="H43" s="90" t="str">
        <f>IF(G43="","",SUM(G$14:G43))</f>
        <v/>
      </c>
      <c r="I43" s="6"/>
      <c r="J43" s="10"/>
      <c r="K43" s="11"/>
      <c r="L43" s="10"/>
      <c r="M43" s="11"/>
      <c r="N43" s="19" t="str">
        <f t="shared" si="13"/>
        <v/>
      </c>
      <c r="O43" s="100" t="str">
        <f t="shared" si="4"/>
        <v/>
      </c>
      <c r="P43" s="131">
        <v>30</v>
      </c>
      <c r="Q43" s="125" t="e">
        <f t="shared" si="8"/>
        <v>#NUM!</v>
      </c>
      <c r="R43" s="100" t="str">
        <f t="shared" si="5"/>
        <v/>
      </c>
      <c r="S43" s="100" t="str">
        <f t="shared" si="6"/>
        <v/>
      </c>
    </row>
    <row r="44" spans="1:19" ht="15" customHeight="1" x14ac:dyDescent="0.2">
      <c r="A44" s="98" t="str">
        <f t="shared" si="12"/>
        <v/>
      </c>
      <c r="B44" s="80"/>
      <c r="C44" s="36"/>
      <c r="D44" s="7"/>
      <c r="E44" s="18" t="str">
        <f t="shared" si="9"/>
        <v/>
      </c>
      <c r="F44" s="19" t="str">
        <f t="shared" si="10"/>
        <v/>
      </c>
      <c r="G44" s="20" t="str">
        <f t="shared" si="11"/>
        <v/>
      </c>
      <c r="H44" s="90" t="str">
        <f>IF(G44="","",SUM(G$14:G44))</f>
        <v/>
      </c>
      <c r="I44" s="6"/>
      <c r="J44" s="10"/>
      <c r="K44" s="11"/>
      <c r="L44" s="10"/>
      <c r="M44" s="11"/>
      <c r="N44" s="19" t="str">
        <f t="shared" si="13"/>
        <v/>
      </c>
      <c r="O44" s="100" t="str">
        <f t="shared" si="4"/>
        <v/>
      </c>
      <c r="P44" s="131">
        <v>31</v>
      </c>
      <c r="Q44" s="125" t="e">
        <f t="shared" si="8"/>
        <v>#NUM!</v>
      </c>
      <c r="R44" s="100" t="str">
        <f t="shared" si="5"/>
        <v/>
      </c>
      <c r="S44" s="100" t="str">
        <f t="shared" si="6"/>
        <v/>
      </c>
    </row>
    <row r="45" spans="1:19" ht="15" customHeight="1" x14ac:dyDescent="0.2">
      <c r="A45" s="98" t="str">
        <f t="shared" si="12"/>
        <v/>
      </c>
      <c r="B45" s="80"/>
      <c r="C45" s="36"/>
      <c r="D45" s="7"/>
      <c r="E45" s="18" t="str">
        <f t="shared" si="9"/>
        <v/>
      </c>
      <c r="F45" s="19" t="str">
        <f t="shared" si="10"/>
        <v/>
      </c>
      <c r="G45" s="20" t="str">
        <f t="shared" si="11"/>
        <v/>
      </c>
      <c r="H45" s="90" t="str">
        <f>IF(G45="","",SUM(G$14:G45))</f>
        <v/>
      </c>
      <c r="I45" s="6"/>
      <c r="J45" s="10"/>
      <c r="K45" s="11"/>
      <c r="L45" s="10"/>
      <c r="M45" s="11"/>
      <c r="N45" s="19" t="str">
        <f t="shared" si="13"/>
        <v/>
      </c>
      <c r="O45" s="100" t="str">
        <f t="shared" si="4"/>
        <v/>
      </c>
      <c r="P45" s="131">
        <v>32</v>
      </c>
      <c r="Q45" s="125" t="e">
        <f t="shared" si="8"/>
        <v>#NUM!</v>
      </c>
      <c r="R45" s="100" t="str">
        <f t="shared" si="5"/>
        <v/>
      </c>
      <c r="S45" s="100" t="str">
        <f t="shared" si="6"/>
        <v/>
      </c>
    </row>
    <row r="46" spans="1:19" ht="15" customHeight="1" x14ac:dyDescent="0.2">
      <c r="A46" s="98" t="str">
        <f t="shared" si="12"/>
        <v/>
      </c>
      <c r="B46" s="80"/>
      <c r="C46" s="36"/>
      <c r="D46" s="7"/>
      <c r="E46" s="18" t="str">
        <f t="shared" si="9"/>
        <v/>
      </c>
      <c r="F46" s="19" t="str">
        <f t="shared" si="10"/>
        <v/>
      </c>
      <c r="G46" s="20" t="str">
        <f t="shared" si="11"/>
        <v/>
      </c>
      <c r="H46" s="90" t="str">
        <f>IF(G46="","",SUM(G$14:G46))</f>
        <v/>
      </c>
      <c r="I46" s="6"/>
      <c r="J46" s="10"/>
      <c r="K46" s="11"/>
      <c r="L46" s="10"/>
      <c r="M46" s="11"/>
      <c r="N46" s="19" t="str">
        <f t="shared" si="13"/>
        <v/>
      </c>
      <c r="O46" s="100" t="str">
        <f t="shared" ref="O46:O77" si="14">IF(SUMIF($J$14:$J$200,"&lt;="&amp;J46,$G$14:$G$200)=0,"",SUMIF($J$14:$J$200,"&lt;="&amp;J46,$G$14:$G$200))</f>
        <v/>
      </c>
      <c r="P46" s="131">
        <v>33</v>
      </c>
      <c r="Q46" s="125" t="e">
        <f t="shared" si="8"/>
        <v>#NUM!</v>
      </c>
      <c r="R46" s="100" t="str">
        <f t="shared" ref="R46:R77" si="15">IF(SUMIF($I$14:$I$200,"&lt;="&amp;Q46,$G$14:$G$200)=0,"",SUMIF($I$14:$I$200,"&lt;="&amp;Q46,$G$14:$G$200))</f>
        <v/>
      </c>
      <c r="S46" s="100" t="str">
        <f t="shared" ref="S46:S77" si="16">IF(SUMIF($J$14:$J$200,"&lt;="&amp;Q46,$G$14:$G$200)=0,"",SUMIF($J$14:$J$200,"&lt;="&amp;Q46,$G$14:$G$200))</f>
        <v/>
      </c>
    </row>
    <row r="47" spans="1:19" ht="15" customHeight="1" x14ac:dyDescent="0.2">
      <c r="A47" s="98" t="str">
        <f t="shared" si="12"/>
        <v/>
      </c>
      <c r="B47" s="80"/>
      <c r="C47" s="36"/>
      <c r="D47" s="7"/>
      <c r="E47" s="18" t="str">
        <f t="shared" si="9"/>
        <v/>
      </c>
      <c r="F47" s="19" t="str">
        <f t="shared" si="10"/>
        <v/>
      </c>
      <c r="G47" s="20" t="str">
        <f t="shared" si="11"/>
        <v/>
      </c>
      <c r="H47" s="90" t="str">
        <f>IF(G47="","",SUM(G$14:G47))</f>
        <v/>
      </c>
      <c r="I47" s="6"/>
      <c r="J47" s="10"/>
      <c r="K47" s="11"/>
      <c r="L47" s="10"/>
      <c r="M47" s="11"/>
      <c r="N47" s="19" t="str">
        <f t="shared" si="13"/>
        <v/>
      </c>
      <c r="O47" s="100" t="str">
        <f t="shared" si="14"/>
        <v/>
      </c>
      <c r="P47" s="131">
        <v>34</v>
      </c>
      <c r="Q47" s="125" t="e">
        <f t="shared" ref="Q47:Q78" si="17">IF(COUNTA($I$14:$J$200)&gt;=P47,SMALL($I$14:$J$200,P47),Q46)</f>
        <v>#NUM!</v>
      </c>
      <c r="R47" s="100" t="str">
        <f t="shared" si="15"/>
        <v/>
      </c>
      <c r="S47" s="100" t="str">
        <f t="shared" si="16"/>
        <v/>
      </c>
    </row>
    <row r="48" spans="1:19" ht="15" customHeight="1" x14ac:dyDescent="0.2">
      <c r="A48" s="98" t="str">
        <f t="shared" si="12"/>
        <v/>
      </c>
      <c r="B48" s="80"/>
      <c r="C48" s="36"/>
      <c r="D48" s="7"/>
      <c r="E48" s="18" t="str">
        <f t="shared" si="9"/>
        <v/>
      </c>
      <c r="F48" s="19" t="str">
        <f t="shared" si="10"/>
        <v/>
      </c>
      <c r="G48" s="20" t="str">
        <f t="shared" si="11"/>
        <v/>
      </c>
      <c r="H48" s="90" t="str">
        <f>IF(G48="","",SUM(G$14:G48))</f>
        <v/>
      </c>
      <c r="I48" s="6"/>
      <c r="J48" s="10"/>
      <c r="K48" s="11"/>
      <c r="L48" s="10"/>
      <c r="M48" s="11"/>
      <c r="N48" s="19" t="str">
        <f t="shared" si="13"/>
        <v/>
      </c>
      <c r="O48" s="100" t="str">
        <f t="shared" si="14"/>
        <v/>
      </c>
      <c r="P48" s="131">
        <v>35</v>
      </c>
      <c r="Q48" s="125" t="e">
        <f t="shared" si="17"/>
        <v>#NUM!</v>
      </c>
      <c r="R48" s="100" t="str">
        <f t="shared" si="15"/>
        <v/>
      </c>
      <c r="S48" s="100" t="str">
        <f t="shared" si="16"/>
        <v/>
      </c>
    </row>
    <row r="49" spans="1:19" ht="15" customHeight="1" x14ac:dyDescent="0.2">
      <c r="A49" s="98" t="str">
        <f t="shared" si="12"/>
        <v/>
      </c>
      <c r="B49" s="80"/>
      <c r="C49" s="36"/>
      <c r="D49" s="7"/>
      <c r="E49" s="18" t="str">
        <f t="shared" si="9"/>
        <v/>
      </c>
      <c r="F49" s="19" t="str">
        <f t="shared" si="10"/>
        <v/>
      </c>
      <c r="G49" s="20" t="str">
        <f t="shared" si="11"/>
        <v/>
      </c>
      <c r="H49" s="90" t="str">
        <f>IF(G49="","",SUM(G$14:G49))</f>
        <v/>
      </c>
      <c r="I49" s="6"/>
      <c r="J49" s="10"/>
      <c r="K49" s="11"/>
      <c r="L49" s="10"/>
      <c r="M49" s="11"/>
      <c r="N49" s="19" t="str">
        <f t="shared" si="13"/>
        <v/>
      </c>
      <c r="O49" s="100" t="str">
        <f t="shared" si="14"/>
        <v/>
      </c>
      <c r="P49" s="131">
        <v>36</v>
      </c>
      <c r="Q49" s="125" t="e">
        <f t="shared" si="17"/>
        <v>#NUM!</v>
      </c>
      <c r="R49" s="100" t="str">
        <f t="shared" si="15"/>
        <v/>
      </c>
      <c r="S49" s="100" t="str">
        <f t="shared" si="16"/>
        <v/>
      </c>
    </row>
    <row r="50" spans="1:19" ht="15" customHeight="1" x14ac:dyDescent="0.2">
      <c r="A50" s="98" t="str">
        <f t="shared" si="12"/>
        <v/>
      </c>
      <c r="B50" s="80"/>
      <c r="C50" s="36"/>
      <c r="D50" s="7"/>
      <c r="E50" s="18" t="str">
        <f t="shared" si="9"/>
        <v/>
      </c>
      <c r="F50" s="19" t="str">
        <f t="shared" si="10"/>
        <v/>
      </c>
      <c r="G50" s="20" t="str">
        <f t="shared" si="11"/>
        <v/>
      </c>
      <c r="H50" s="90" t="str">
        <f>IF(G50="","",SUM(G$14:G50))</f>
        <v/>
      </c>
      <c r="I50" s="6"/>
      <c r="J50" s="10"/>
      <c r="K50" s="11"/>
      <c r="L50" s="10"/>
      <c r="M50" s="11"/>
      <c r="N50" s="19" t="str">
        <f t="shared" si="13"/>
        <v/>
      </c>
      <c r="O50" s="100" t="str">
        <f t="shared" si="14"/>
        <v/>
      </c>
      <c r="P50" s="131">
        <v>37</v>
      </c>
      <c r="Q50" s="125" t="e">
        <f t="shared" si="17"/>
        <v>#NUM!</v>
      </c>
      <c r="R50" s="100" t="str">
        <f t="shared" si="15"/>
        <v/>
      </c>
      <c r="S50" s="100" t="str">
        <f t="shared" si="16"/>
        <v/>
      </c>
    </row>
    <row r="51" spans="1:19" ht="15" customHeight="1" x14ac:dyDescent="0.2">
      <c r="A51" s="98" t="str">
        <f t="shared" si="12"/>
        <v/>
      </c>
      <c r="B51" s="80"/>
      <c r="C51" s="36"/>
      <c r="D51" s="7"/>
      <c r="E51" s="18" t="str">
        <f t="shared" si="9"/>
        <v/>
      </c>
      <c r="F51" s="19" t="str">
        <f t="shared" si="10"/>
        <v/>
      </c>
      <c r="G51" s="20" t="str">
        <f t="shared" si="11"/>
        <v/>
      </c>
      <c r="H51" s="90" t="str">
        <f>IF(G51="","",SUM(G$14:G51))</f>
        <v/>
      </c>
      <c r="I51" s="6"/>
      <c r="J51" s="10"/>
      <c r="K51" s="11"/>
      <c r="L51" s="10"/>
      <c r="M51" s="11"/>
      <c r="N51" s="19" t="str">
        <f t="shared" si="13"/>
        <v/>
      </c>
      <c r="O51" s="100" t="str">
        <f t="shared" si="14"/>
        <v/>
      </c>
      <c r="P51" s="131">
        <v>38</v>
      </c>
      <c r="Q51" s="125" t="e">
        <f t="shared" si="17"/>
        <v>#NUM!</v>
      </c>
      <c r="R51" s="100" t="str">
        <f t="shared" si="15"/>
        <v/>
      </c>
      <c r="S51" s="100" t="str">
        <f t="shared" si="16"/>
        <v/>
      </c>
    </row>
    <row r="52" spans="1:19" ht="15" customHeight="1" x14ac:dyDescent="0.2">
      <c r="A52" s="98" t="str">
        <f t="shared" si="12"/>
        <v/>
      </c>
      <c r="B52" s="80"/>
      <c r="C52" s="36"/>
      <c r="D52" s="7"/>
      <c r="E52" s="18" t="str">
        <f t="shared" si="9"/>
        <v/>
      </c>
      <c r="F52" s="19" t="str">
        <f t="shared" si="10"/>
        <v/>
      </c>
      <c r="G52" s="20" t="str">
        <f t="shared" si="11"/>
        <v/>
      </c>
      <c r="H52" s="90" t="str">
        <f>IF(G52="","",SUM(G$14:G52))</f>
        <v/>
      </c>
      <c r="I52" s="6"/>
      <c r="J52" s="10"/>
      <c r="K52" s="11"/>
      <c r="L52" s="10"/>
      <c r="M52" s="11"/>
      <c r="N52" s="19" t="str">
        <f t="shared" si="13"/>
        <v/>
      </c>
      <c r="O52" s="100" t="str">
        <f t="shared" si="14"/>
        <v/>
      </c>
      <c r="P52" s="131">
        <v>39</v>
      </c>
      <c r="Q52" s="125" t="e">
        <f t="shared" si="17"/>
        <v>#NUM!</v>
      </c>
      <c r="R52" s="100" t="str">
        <f t="shared" si="15"/>
        <v/>
      </c>
      <c r="S52" s="100" t="str">
        <f t="shared" si="16"/>
        <v/>
      </c>
    </row>
    <row r="53" spans="1:19" ht="15" customHeight="1" x14ac:dyDescent="0.2">
      <c r="A53" s="98" t="str">
        <f t="shared" si="12"/>
        <v/>
      </c>
      <c r="B53" s="80"/>
      <c r="C53" s="36"/>
      <c r="D53" s="7"/>
      <c r="E53" s="18" t="str">
        <f t="shared" si="9"/>
        <v/>
      </c>
      <c r="F53" s="19" t="str">
        <f t="shared" si="10"/>
        <v/>
      </c>
      <c r="G53" s="20" t="str">
        <f t="shared" si="11"/>
        <v/>
      </c>
      <c r="H53" s="90" t="str">
        <f>IF(G53="","",SUM(G$14:G53))</f>
        <v/>
      </c>
      <c r="I53" s="6"/>
      <c r="J53" s="10"/>
      <c r="K53" s="11"/>
      <c r="L53" s="10"/>
      <c r="M53" s="11"/>
      <c r="N53" s="19" t="str">
        <f t="shared" si="13"/>
        <v/>
      </c>
      <c r="O53" s="100" t="str">
        <f t="shared" si="14"/>
        <v/>
      </c>
      <c r="P53" s="131">
        <v>40</v>
      </c>
      <c r="Q53" s="125" t="e">
        <f t="shared" si="17"/>
        <v>#NUM!</v>
      </c>
      <c r="R53" s="100" t="str">
        <f t="shared" si="15"/>
        <v/>
      </c>
      <c r="S53" s="100" t="str">
        <f t="shared" si="16"/>
        <v/>
      </c>
    </row>
    <row r="54" spans="1:19" ht="15" customHeight="1" x14ac:dyDescent="0.2">
      <c r="A54" s="98" t="str">
        <f t="shared" si="12"/>
        <v/>
      </c>
      <c r="B54" s="80"/>
      <c r="C54" s="36"/>
      <c r="D54" s="7"/>
      <c r="E54" s="18" t="str">
        <f t="shared" si="9"/>
        <v/>
      </c>
      <c r="F54" s="19" t="str">
        <f t="shared" si="10"/>
        <v/>
      </c>
      <c r="G54" s="20" t="str">
        <f t="shared" si="11"/>
        <v/>
      </c>
      <c r="H54" s="90" t="str">
        <f>IF(G54="","",SUM(G$14:G54))</f>
        <v/>
      </c>
      <c r="I54" s="6"/>
      <c r="J54" s="10"/>
      <c r="K54" s="11"/>
      <c r="L54" s="10"/>
      <c r="M54" s="11"/>
      <c r="N54" s="19" t="str">
        <f t="shared" si="13"/>
        <v/>
      </c>
      <c r="O54" s="100" t="str">
        <f t="shared" si="14"/>
        <v/>
      </c>
      <c r="P54" s="131">
        <v>41</v>
      </c>
      <c r="Q54" s="125" t="e">
        <f t="shared" si="17"/>
        <v>#NUM!</v>
      </c>
      <c r="R54" s="100" t="str">
        <f t="shared" si="15"/>
        <v/>
      </c>
      <c r="S54" s="100" t="str">
        <f t="shared" si="16"/>
        <v/>
      </c>
    </row>
    <row r="55" spans="1:19" ht="15" customHeight="1" x14ac:dyDescent="0.2">
      <c r="A55" s="98" t="str">
        <f t="shared" si="12"/>
        <v/>
      </c>
      <c r="B55" s="80"/>
      <c r="C55" s="36"/>
      <c r="D55" s="7"/>
      <c r="E55" s="18" t="str">
        <f t="shared" si="9"/>
        <v/>
      </c>
      <c r="F55" s="19" t="str">
        <f t="shared" si="10"/>
        <v/>
      </c>
      <c r="G55" s="20" t="str">
        <f t="shared" si="11"/>
        <v/>
      </c>
      <c r="H55" s="90" t="str">
        <f>IF(G55="","",SUM(G$14:G55))</f>
        <v/>
      </c>
      <c r="I55" s="6"/>
      <c r="J55" s="10"/>
      <c r="K55" s="11"/>
      <c r="L55" s="10"/>
      <c r="M55" s="11"/>
      <c r="N55" s="19" t="str">
        <f t="shared" si="13"/>
        <v/>
      </c>
      <c r="O55" s="100" t="str">
        <f t="shared" si="14"/>
        <v/>
      </c>
      <c r="P55" s="131">
        <v>42</v>
      </c>
      <c r="Q55" s="125" t="e">
        <f t="shared" si="17"/>
        <v>#NUM!</v>
      </c>
      <c r="R55" s="100" t="str">
        <f t="shared" si="15"/>
        <v/>
      </c>
      <c r="S55" s="100" t="str">
        <f t="shared" si="16"/>
        <v/>
      </c>
    </row>
    <row r="56" spans="1:19" ht="15" customHeight="1" x14ac:dyDescent="0.2">
      <c r="A56" s="98" t="str">
        <f t="shared" si="12"/>
        <v/>
      </c>
      <c r="B56" s="80"/>
      <c r="C56" s="36"/>
      <c r="D56" s="7"/>
      <c r="E56" s="18" t="str">
        <f t="shared" si="9"/>
        <v/>
      </c>
      <c r="F56" s="19" t="str">
        <f t="shared" si="10"/>
        <v/>
      </c>
      <c r="G56" s="20" t="str">
        <f t="shared" si="11"/>
        <v/>
      </c>
      <c r="H56" s="90" t="str">
        <f>IF(G56="","",SUM(G$14:G56))</f>
        <v/>
      </c>
      <c r="I56" s="6"/>
      <c r="J56" s="10"/>
      <c r="K56" s="11"/>
      <c r="L56" s="10"/>
      <c r="M56" s="11"/>
      <c r="N56" s="19" t="str">
        <f t="shared" si="13"/>
        <v/>
      </c>
      <c r="O56" s="100" t="str">
        <f t="shared" si="14"/>
        <v/>
      </c>
      <c r="P56" s="131">
        <v>43</v>
      </c>
      <c r="Q56" s="125" t="e">
        <f t="shared" si="17"/>
        <v>#NUM!</v>
      </c>
      <c r="R56" s="100" t="str">
        <f t="shared" si="15"/>
        <v/>
      </c>
      <c r="S56" s="100" t="str">
        <f t="shared" si="16"/>
        <v/>
      </c>
    </row>
    <row r="57" spans="1:19" ht="15" customHeight="1" x14ac:dyDescent="0.2">
      <c r="A57" s="98" t="str">
        <f t="shared" si="12"/>
        <v/>
      </c>
      <c r="B57" s="80"/>
      <c r="C57" s="36"/>
      <c r="D57" s="7"/>
      <c r="E57" s="18" t="str">
        <f t="shared" si="9"/>
        <v/>
      </c>
      <c r="F57" s="19" t="str">
        <f t="shared" si="10"/>
        <v/>
      </c>
      <c r="G57" s="20" t="str">
        <f t="shared" si="11"/>
        <v/>
      </c>
      <c r="H57" s="90" t="str">
        <f>IF(G57="","",SUM(G$14:G57))</f>
        <v/>
      </c>
      <c r="I57" s="6"/>
      <c r="J57" s="10"/>
      <c r="K57" s="11"/>
      <c r="L57" s="10"/>
      <c r="M57" s="11"/>
      <c r="N57" s="19" t="str">
        <f t="shared" si="13"/>
        <v/>
      </c>
      <c r="O57" s="100" t="str">
        <f t="shared" si="14"/>
        <v/>
      </c>
      <c r="P57" s="131">
        <v>44</v>
      </c>
      <c r="Q57" s="125" t="e">
        <f t="shared" si="17"/>
        <v>#NUM!</v>
      </c>
      <c r="R57" s="100" t="str">
        <f t="shared" si="15"/>
        <v/>
      </c>
      <c r="S57" s="100" t="str">
        <f t="shared" si="16"/>
        <v/>
      </c>
    </row>
    <row r="58" spans="1:19" ht="15" customHeight="1" x14ac:dyDescent="0.2">
      <c r="A58" s="98" t="str">
        <f t="shared" si="12"/>
        <v/>
      </c>
      <c r="B58" s="80"/>
      <c r="C58" s="36"/>
      <c r="D58" s="7"/>
      <c r="E58" s="18" t="str">
        <f t="shared" si="9"/>
        <v/>
      </c>
      <c r="F58" s="19" t="str">
        <f t="shared" si="10"/>
        <v/>
      </c>
      <c r="G58" s="20" t="str">
        <f t="shared" si="11"/>
        <v/>
      </c>
      <c r="H58" s="90" t="str">
        <f>IF(G58="","",SUM(G$14:G58))</f>
        <v/>
      </c>
      <c r="I58" s="6"/>
      <c r="J58" s="10"/>
      <c r="K58" s="11"/>
      <c r="L58" s="10"/>
      <c r="M58" s="11"/>
      <c r="N58" s="19" t="str">
        <f t="shared" si="13"/>
        <v/>
      </c>
      <c r="O58" s="100" t="str">
        <f t="shared" si="14"/>
        <v/>
      </c>
      <c r="P58" s="131">
        <v>45</v>
      </c>
      <c r="Q58" s="125" t="e">
        <f t="shared" si="17"/>
        <v>#NUM!</v>
      </c>
      <c r="R58" s="100" t="str">
        <f t="shared" si="15"/>
        <v/>
      </c>
      <c r="S58" s="100" t="str">
        <f t="shared" si="16"/>
        <v/>
      </c>
    </row>
    <row r="59" spans="1:19" ht="15" customHeight="1" x14ac:dyDescent="0.2">
      <c r="A59" s="98" t="str">
        <f t="shared" si="12"/>
        <v/>
      </c>
      <c r="B59" s="80"/>
      <c r="C59" s="36"/>
      <c r="D59" s="7"/>
      <c r="E59" s="18" t="str">
        <f t="shared" si="9"/>
        <v/>
      </c>
      <c r="F59" s="19" t="str">
        <f t="shared" si="10"/>
        <v/>
      </c>
      <c r="G59" s="20" t="str">
        <f t="shared" si="11"/>
        <v/>
      </c>
      <c r="H59" s="90" t="str">
        <f>IF(G59="","",SUM(G$14:G59))</f>
        <v/>
      </c>
      <c r="I59" s="6"/>
      <c r="J59" s="10"/>
      <c r="K59" s="11"/>
      <c r="L59" s="10"/>
      <c r="M59" s="11"/>
      <c r="N59" s="19" t="str">
        <f t="shared" si="13"/>
        <v/>
      </c>
      <c r="O59" s="100" t="str">
        <f t="shared" si="14"/>
        <v/>
      </c>
      <c r="P59" s="131">
        <v>46</v>
      </c>
      <c r="Q59" s="125" t="e">
        <f t="shared" si="17"/>
        <v>#NUM!</v>
      </c>
      <c r="R59" s="100" t="str">
        <f t="shared" si="15"/>
        <v/>
      </c>
      <c r="S59" s="100" t="str">
        <f t="shared" si="16"/>
        <v/>
      </c>
    </row>
    <row r="60" spans="1:19" ht="15" customHeight="1" x14ac:dyDescent="0.2">
      <c r="A60" s="98" t="str">
        <f t="shared" si="12"/>
        <v/>
      </c>
      <c r="B60" s="80"/>
      <c r="C60" s="36"/>
      <c r="D60" s="7"/>
      <c r="E60" s="18" t="str">
        <f t="shared" si="9"/>
        <v/>
      </c>
      <c r="F60" s="19" t="str">
        <f t="shared" si="10"/>
        <v/>
      </c>
      <c r="G60" s="20" t="str">
        <f t="shared" si="11"/>
        <v/>
      </c>
      <c r="H60" s="90" t="str">
        <f>IF(G60="","",SUM(G$14:G60))</f>
        <v/>
      </c>
      <c r="I60" s="6"/>
      <c r="J60" s="10"/>
      <c r="K60" s="11"/>
      <c r="L60" s="10"/>
      <c r="M60" s="11"/>
      <c r="N60" s="19" t="str">
        <f t="shared" si="13"/>
        <v/>
      </c>
      <c r="O60" s="100" t="str">
        <f t="shared" si="14"/>
        <v/>
      </c>
      <c r="P60" s="131">
        <v>47</v>
      </c>
      <c r="Q60" s="125" t="e">
        <f t="shared" si="17"/>
        <v>#NUM!</v>
      </c>
      <c r="R60" s="100" t="str">
        <f t="shared" si="15"/>
        <v/>
      </c>
      <c r="S60" s="100" t="str">
        <f t="shared" si="16"/>
        <v/>
      </c>
    </row>
    <row r="61" spans="1:19" ht="15" customHeight="1" x14ac:dyDescent="0.2">
      <c r="A61" s="98" t="str">
        <f t="shared" si="12"/>
        <v/>
      </c>
      <c r="B61" s="80"/>
      <c r="C61" s="36"/>
      <c r="D61" s="7"/>
      <c r="E61" s="18" t="str">
        <f t="shared" si="9"/>
        <v/>
      </c>
      <c r="F61" s="19" t="str">
        <f t="shared" si="10"/>
        <v/>
      </c>
      <c r="G61" s="20" t="str">
        <f t="shared" si="11"/>
        <v/>
      </c>
      <c r="H61" s="90" t="str">
        <f>IF(G61="","",SUM(G$14:G61))</f>
        <v/>
      </c>
      <c r="I61" s="6"/>
      <c r="J61" s="10"/>
      <c r="K61" s="11"/>
      <c r="L61" s="10"/>
      <c r="M61" s="11"/>
      <c r="N61" s="19" t="str">
        <f t="shared" si="13"/>
        <v/>
      </c>
      <c r="O61" s="100" t="str">
        <f t="shared" si="14"/>
        <v/>
      </c>
      <c r="P61" s="131">
        <v>48</v>
      </c>
      <c r="Q61" s="125" t="e">
        <f t="shared" si="17"/>
        <v>#NUM!</v>
      </c>
      <c r="R61" s="100" t="str">
        <f t="shared" si="15"/>
        <v/>
      </c>
      <c r="S61" s="100" t="str">
        <f t="shared" si="16"/>
        <v/>
      </c>
    </row>
    <row r="62" spans="1:19" ht="15" customHeight="1" x14ac:dyDescent="0.2">
      <c r="A62" s="98" t="str">
        <f t="shared" si="12"/>
        <v/>
      </c>
      <c r="B62" s="80"/>
      <c r="C62" s="36"/>
      <c r="D62" s="7"/>
      <c r="E62" s="18" t="str">
        <f t="shared" si="9"/>
        <v/>
      </c>
      <c r="F62" s="19" t="str">
        <f t="shared" si="10"/>
        <v/>
      </c>
      <c r="G62" s="20" t="str">
        <f t="shared" si="11"/>
        <v/>
      </c>
      <c r="H62" s="90" t="str">
        <f>IF(G62="","",SUM(G$14:G62))</f>
        <v/>
      </c>
      <c r="I62" s="6"/>
      <c r="J62" s="10"/>
      <c r="K62" s="11"/>
      <c r="L62" s="10"/>
      <c r="M62" s="11"/>
      <c r="N62" s="19" t="str">
        <f t="shared" si="13"/>
        <v/>
      </c>
      <c r="O62" s="100" t="str">
        <f t="shared" si="14"/>
        <v/>
      </c>
      <c r="P62" s="131">
        <v>49</v>
      </c>
      <c r="Q62" s="125" t="e">
        <f t="shared" si="17"/>
        <v>#NUM!</v>
      </c>
      <c r="R62" s="100" t="str">
        <f t="shared" si="15"/>
        <v/>
      </c>
      <c r="S62" s="100" t="str">
        <f t="shared" si="16"/>
        <v/>
      </c>
    </row>
    <row r="63" spans="1:19" ht="15" customHeight="1" x14ac:dyDescent="0.2">
      <c r="A63" s="98" t="str">
        <f t="shared" si="12"/>
        <v/>
      </c>
      <c r="B63" s="80"/>
      <c r="C63" s="36"/>
      <c r="D63" s="7"/>
      <c r="E63" s="18" t="str">
        <f t="shared" si="9"/>
        <v/>
      </c>
      <c r="F63" s="19" t="str">
        <f t="shared" si="10"/>
        <v/>
      </c>
      <c r="G63" s="20" t="str">
        <f t="shared" si="11"/>
        <v/>
      </c>
      <c r="H63" s="90" t="str">
        <f>IF(G63="","",SUM(G$14:G63))</f>
        <v/>
      </c>
      <c r="I63" s="6"/>
      <c r="J63" s="10"/>
      <c r="K63" s="11"/>
      <c r="L63" s="10"/>
      <c r="M63" s="11"/>
      <c r="N63" s="19" t="str">
        <f t="shared" si="13"/>
        <v/>
      </c>
      <c r="O63" s="100" t="str">
        <f t="shared" si="14"/>
        <v/>
      </c>
      <c r="P63" s="131">
        <v>50</v>
      </c>
      <c r="Q63" s="125" t="e">
        <f t="shared" si="17"/>
        <v>#NUM!</v>
      </c>
      <c r="R63" s="100" t="str">
        <f t="shared" si="15"/>
        <v/>
      </c>
      <c r="S63" s="100" t="str">
        <f t="shared" si="16"/>
        <v/>
      </c>
    </row>
    <row r="64" spans="1:19" ht="15" customHeight="1" x14ac:dyDescent="0.2">
      <c r="A64" s="98" t="str">
        <f t="shared" si="12"/>
        <v/>
      </c>
      <c r="B64" s="80"/>
      <c r="C64" s="36"/>
      <c r="D64" s="7"/>
      <c r="E64" s="18" t="str">
        <f t="shared" si="9"/>
        <v/>
      </c>
      <c r="F64" s="19" t="str">
        <f t="shared" si="10"/>
        <v/>
      </c>
      <c r="G64" s="20" t="str">
        <f t="shared" si="11"/>
        <v/>
      </c>
      <c r="H64" s="90" t="str">
        <f>IF(G64="","",SUM(G$14:G64))</f>
        <v/>
      </c>
      <c r="I64" s="6"/>
      <c r="J64" s="10"/>
      <c r="K64" s="11"/>
      <c r="L64" s="10"/>
      <c r="M64" s="11"/>
      <c r="N64" s="19" t="str">
        <f t="shared" si="13"/>
        <v/>
      </c>
      <c r="O64" s="100" t="str">
        <f t="shared" si="14"/>
        <v/>
      </c>
      <c r="P64" s="131">
        <v>51</v>
      </c>
      <c r="Q64" s="125" t="e">
        <f t="shared" si="17"/>
        <v>#NUM!</v>
      </c>
      <c r="R64" s="100" t="str">
        <f t="shared" si="15"/>
        <v/>
      </c>
      <c r="S64" s="100" t="str">
        <f t="shared" si="16"/>
        <v/>
      </c>
    </row>
    <row r="65" spans="1:19" ht="15" customHeight="1" x14ac:dyDescent="0.2">
      <c r="A65" s="98" t="str">
        <f t="shared" si="12"/>
        <v/>
      </c>
      <c r="B65" s="80"/>
      <c r="C65" s="36"/>
      <c r="D65" s="7"/>
      <c r="E65" s="18" t="str">
        <f t="shared" si="9"/>
        <v/>
      </c>
      <c r="F65" s="19" t="str">
        <f t="shared" si="10"/>
        <v/>
      </c>
      <c r="G65" s="20" t="str">
        <f t="shared" si="11"/>
        <v/>
      </c>
      <c r="H65" s="90" t="str">
        <f>IF(G65="","",SUM(G$14:G65))</f>
        <v/>
      </c>
      <c r="I65" s="6"/>
      <c r="J65" s="10"/>
      <c r="K65" s="11"/>
      <c r="L65" s="10"/>
      <c r="M65" s="11"/>
      <c r="N65" s="19" t="str">
        <f t="shared" si="13"/>
        <v/>
      </c>
      <c r="O65" s="100" t="str">
        <f t="shared" si="14"/>
        <v/>
      </c>
      <c r="P65" s="131">
        <v>52</v>
      </c>
      <c r="Q65" s="125" t="e">
        <f t="shared" si="17"/>
        <v>#NUM!</v>
      </c>
      <c r="R65" s="100" t="str">
        <f t="shared" si="15"/>
        <v/>
      </c>
      <c r="S65" s="100" t="str">
        <f t="shared" si="16"/>
        <v/>
      </c>
    </row>
    <row r="66" spans="1:19" ht="15" customHeight="1" x14ac:dyDescent="0.2">
      <c r="A66" s="98" t="str">
        <f t="shared" si="12"/>
        <v/>
      </c>
      <c r="B66" s="80"/>
      <c r="C66" s="36"/>
      <c r="D66" s="7"/>
      <c r="E66" s="18" t="str">
        <f t="shared" si="9"/>
        <v/>
      </c>
      <c r="F66" s="19" t="str">
        <f t="shared" si="10"/>
        <v/>
      </c>
      <c r="G66" s="20" t="str">
        <f t="shared" si="11"/>
        <v/>
      </c>
      <c r="H66" s="90" t="str">
        <f>IF(G66="","",SUM(G$14:G66))</f>
        <v/>
      </c>
      <c r="I66" s="6"/>
      <c r="J66" s="10"/>
      <c r="K66" s="11"/>
      <c r="L66" s="10"/>
      <c r="M66" s="11"/>
      <c r="N66" s="19" t="str">
        <f t="shared" si="13"/>
        <v/>
      </c>
      <c r="O66" s="100" t="str">
        <f t="shared" si="14"/>
        <v/>
      </c>
      <c r="P66" s="131">
        <v>53</v>
      </c>
      <c r="Q66" s="125" t="e">
        <f t="shared" si="17"/>
        <v>#NUM!</v>
      </c>
      <c r="R66" s="100" t="str">
        <f t="shared" si="15"/>
        <v/>
      </c>
      <c r="S66" s="100" t="str">
        <f t="shared" si="16"/>
        <v/>
      </c>
    </row>
    <row r="67" spans="1:19" ht="15" customHeight="1" x14ac:dyDescent="0.2">
      <c r="A67" s="98" t="str">
        <f t="shared" si="12"/>
        <v/>
      </c>
      <c r="B67" s="80"/>
      <c r="C67" s="36"/>
      <c r="D67" s="7"/>
      <c r="E67" s="18" t="str">
        <f t="shared" si="9"/>
        <v/>
      </c>
      <c r="F67" s="19" t="str">
        <f t="shared" si="10"/>
        <v/>
      </c>
      <c r="G67" s="20" t="str">
        <f t="shared" si="11"/>
        <v/>
      </c>
      <c r="H67" s="90" t="str">
        <f>IF(G67="","",SUM(G$14:G67))</f>
        <v/>
      </c>
      <c r="I67" s="6"/>
      <c r="J67" s="10"/>
      <c r="K67" s="11"/>
      <c r="L67" s="10"/>
      <c r="M67" s="11"/>
      <c r="N67" s="19" t="str">
        <f t="shared" si="13"/>
        <v/>
      </c>
      <c r="O67" s="100" t="str">
        <f t="shared" si="14"/>
        <v/>
      </c>
      <c r="P67" s="131">
        <v>54</v>
      </c>
      <c r="Q67" s="125" t="e">
        <f t="shared" si="17"/>
        <v>#NUM!</v>
      </c>
      <c r="R67" s="100" t="str">
        <f t="shared" si="15"/>
        <v/>
      </c>
      <c r="S67" s="100" t="str">
        <f t="shared" si="16"/>
        <v/>
      </c>
    </row>
    <row r="68" spans="1:19" ht="15" customHeight="1" x14ac:dyDescent="0.2">
      <c r="A68" s="98" t="str">
        <f t="shared" si="12"/>
        <v/>
      </c>
      <c r="B68" s="80"/>
      <c r="C68" s="36"/>
      <c r="D68" s="7"/>
      <c r="E68" s="18" t="str">
        <f t="shared" si="9"/>
        <v/>
      </c>
      <c r="F68" s="19" t="str">
        <f t="shared" si="10"/>
        <v/>
      </c>
      <c r="G68" s="20" t="str">
        <f t="shared" si="11"/>
        <v/>
      </c>
      <c r="H68" s="90" t="str">
        <f>IF(G68="","",SUM(G$14:G68))</f>
        <v/>
      </c>
      <c r="I68" s="6"/>
      <c r="J68" s="10"/>
      <c r="K68" s="11"/>
      <c r="L68" s="10"/>
      <c r="M68" s="11"/>
      <c r="N68" s="19" t="str">
        <f t="shared" si="13"/>
        <v/>
      </c>
      <c r="O68" s="100" t="str">
        <f t="shared" si="14"/>
        <v/>
      </c>
      <c r="P68" s="131">
        <v>55</v>
      </c>
      <c r="Q68" s="125" t="e">
        <f t="shared" si="17"/>
        <v>#NUM!</v>
      </c>
      <c r="R68" s="100" t="str">
        <f t="shared" si="15"/>
        <v/>
      </c>
      <c r="S68" s="100" t="str">
        <f t="shared" si="16"/>
        <v/>
      </c>
    </row>
    <row r="69" spans="1:19" ht="15" customHeight="1" x14ac:dyDescent="0.2">
      <c r="A69" s="98" t="str">
        <f t="shared" si="12"/>
        <v/>
      </c>
      <c r="B69" s="80"/>
      <c r="C69" s="36"/>
      <c r="D69" s="7"/>
      <c r="E69" s="18" t="str">
        <f t="shared" si="9"/>
        <v/>
      </c>
      <c r="F69" s="19" t="str">
        <f t="shared" si="10"/>
        <v/>
      </c>
      <c r="G69" s="20" t="str">
        <f t="shared" si="11"/>
        <v/>
      </c>
      <c r="H69" s="90" t="str">
        <f>IF(G69="","",SUM(G$14:G69))</f>
        <v/>
      </c>
      <c r="I69" s="6"/>
      <c r="J69" s="10"/>
      <c r="K69" s="11"/>
      <c r="L69" s="10"/>
      <c r="M69" s="11"/>
      <c r="N69" s="19" t="str">
        <f t="shared" si="13"/>
        <v/>
      </c>
      <c r="O69" s="100" t="str">
        <f t="shared" si="14"/>
        <v/>
      </c>
      <c r="P69" s="131">
        <v>56</v>
      </c>
      <c r="Q69" s="125" t="e">
        <f t="shared" si="17"/>
        <v>#NUM!</v>
      </c>
      <c r="R69" s="100" t="str">
        <f t="shared" si="15"/>
        <v/>
      </c>
      <c r="S69" s="100" t="str">
        <f t="shared" si="16"/>
        <v/>
      </c>
    </row>
    <row r="70" spans="1:19" ht="15" customHeight="1" x14ac:dyDescent="0.2">
      <c r="A70" s="98" t="str">
        <f t="shared" si="12"/>
        <v/>
      </c>
      <c r="B70" s="80"/>
      <c r="C70" s="36"/>
      <c r="D70" s="7"/>
      <c r="E70" s="18" t="str">
        <f t="shared" si="9"/>
        <v/>
      </c>
      <c r="F70" s="19" t="str">
        <f t="shared" si="10"/>
        <v/>
      </c>
      <c r="G70" s="20" t="str">
        <f t="shared" si="11"/>
        <v/>
      </c>
      <c r="H70" s="90" t="str">
        <f>IF(G70="","",SUM(G$14:G70))</f>
        <v/>
      </c>
      <c r="I70" s="6"/>
      <c r="J70" s="10"/>
      <c r="K70" s="11"/>
      <c r="L70" s="10"/>
      <c r="M70" s="11"/>
      <c r="N70" s="19" t="str">
        <f t="shared" si="13"/>
        <v/>
      </c>
      <c r="O70" s="100" t="str">
        <f t="shared" si="14"/>
        <v/>
      </c>
      <c r="P70" s="131">
        <v>57</v>
      </c>
      <c r="Q70" s="125" t="e">
        <f t="shared" si="17"/>
        <v>#NUM!</v>
      </c>
      <c r="R70" s="100" t="str">
        <f t="shared" si="15"/>
        <v/>
      </c>
      <c r="S70" s="100" t="str">
        <f t="shared" si="16"/>
        <v/>
      </c>
    </row>
    <row r="71" spans="1:19" ht="15" customHeight="1" x14ac:dyDescent="0.2">
      <c r="A71" s="98" t="str">
        <f t="shared" si="12"/>
        <v/>
      </c>
      <c r="B71" s="80"/>
      <c r="C71" s="36"/>
      <c r="D71" s="7"/>
      <c r="E71" s="18" t="str">
        <f t="shared" si="9"/>
        <v/>
      </c>
      <c r="F71" s="19" t="str">
        <f t="shared" si="10"/>
        <v/>
      </c>
      <c r="G71" s="20" t="str">
        <f t="shared" si="11"/>
        <v/>
      </c>
      <c r="H71" s="90" t="str">
        <f>IF(G71="","",SUM(G$14:G71))</f>
        <v/>
      </c>
      <c r="I71" s="6"/>
      <c r="J71" s="10"/>
      <c r="K71" s="11"/>
      <c r="L71" s="10"/>
      <c r="M71" s="11"/>
      <c r="N71" s="19" t="str">
        <f t="shared" si="13"/>
        <v/>
      </c>
      <c r="O71" s="100" t="str">
        <f t="shared" si="14"/>
        <v/>
      </c>
      <c r="P71" s="131">
        <v>58</v>
      </c>
      <c r="Q71" s="125" t="e">
        <f t="shared" si="17"/>
        <v>#NUM!</v>
      </c>
      <c r="R71" s="100" t="str">
        <f t="shared" si="15"/>
        <v/>
      </c>
      <c r="S71" s="100" t="str">
        <f t="shared" si="16"/>
        <v/>
      </c>
    </row>
    <row r="72" spans="1:19" ht="15" customHeight="1" x14ac:dyDescent="0.2">
      <c r="A72" s="98" t="str">
        <f t="shared" si="12"/>
        <v/>
      </c>
      <c r="B72" s="80"/>
      <c r="C72" s="36"/>
      <c r="D72" s="7"/>
      <c r="E72" s="18" t="str">
        <f t="shared" si="9"/>
        <v/>
      </c>
      <c r="F72" s="19" t="str">
        <f t="shared" si="10"/>
        <v/>
      </c>
      <c r="G72" s="20" t="str">
        <f t="shared" si="11"/>
        <v/>
      </c>
      <c r="H72" s="90" t="str">
        <f>IF(G72="","",SUM(G$14:G72))</f>
        <v/>
      </c>
      <c r="I72" s="6"/>
      <c r="J72" s="10"/>
      <c r="K72" s="11"/>
      <c r="L72" s="10"/>
      <c r="M72" s="11"/>
      <c r="N72" s="19" t="str">
        <f t="shared" si="13"/>
        <v/>
      </c>
      <c r="O72" s="100" t="str">
        <f t="shared" si="14"/>
        <v/>
      </c>
      <c r="P72" s="131">
        <v>59</v>
      </c>
      <c r="Q72" s="125" t="e">
        <f t="shared" si="17"/>
        <v>#NUM!</v>
      </c>
      <c r="R72" s="100" t="str">
        <f t="shared" si="15"/>
        <v/>
      </c>
      <c r="S72" s="100" t="str">
        <f t="shared" si="16"/>
        <v/>
      </c>
    </row>
    <row r="73" spans="1:19" ht="15" customHeight="1" x14ac:dyDescent="0.2">
      <c r="A73" s="98" t="str">
        <f t="shared" si="12"/>
        <v/>
      </c>
      <c r="B73" s="80"/>
      <c r="C73" s="36"/>
      <c r="D73" s="7"/>
      <c r="E73" s="18" t="str">
        <f t="shared" si="9"/>
        <v/>
      </c>
      <c r="F73" s="19" t="str">
        <f t="shared" si="10"/>
        <v/>
      </c>
      <c r="G73" s="20" t="str">
        <f t="shared" si="11"/>
        <v/>
      </c>
      <c r="H73" s="90" t="str">
        <f>IF(G73="","",SUM(G$14:G73))</f>
        <v/>
      </c>
      <c r="I73" s="6"/>
      <c r="J73" s="10"/>
      <c r="K73" s="11"/>
      <c r="L73" s="10"/>
      <c r="M73" s="11"/>
      <c r="N73" s="19" t="str">
        <f t="shared" si="13"/>
        <v/>
      </c>
      <c r="O73" s="100" t="str">
        <f t="shared" si="14"/>
        <v/>
      </c>
      <c r="P73" s="131">
        <v>60</v>
      </c>
      <c r="Q73" s="125" t="e">
        <f t="shared" si="17"/>
        <v>#NUM!</v>
      </c>
      <c r="R73" s="100" t="str">
        <f t="shared" si="15"/>
        <v/>
      </c>
      <c r="S73" s="100" t="str">
        <f t="shared" si="16"/>
        <v/>
      </c>
    </row>
    <row r="74" spans="1:19" ht="15" customHeight="1" x14ac:dyDescent="0.2">
      <c r="A74" s="98" t="str">
        <f t="shared" si="12"/>
        <v/>
      </c>
      <c r="B74" s="80"/>
      <c r="C74" s="36"/>
      <c r="D74" s="7"/>
      <c r="E74" s="18" t="str">
        <f t="shared" si="9"/>
        <v/>
      </c>
      <c r="F74" s="19" t="str">
        <f t="shared" si="10"/>
        <v/>
      </c>
      <c r="G74" s="20" t="str">
        <f t="shared" si="11"/>
        <v/>
      </c>
      <c r="H74" s="90" t="str">
        <f>IF(G74="","",SUM(G$14:G74))</f>
        <v/>
      </c>
      <c r="I74" s="6"/>
      <c r="J74" s="10"/>
      <c r="K74" s="11"/>
      <c r="L74" s="10"/>
      <c r="M74" s="11"/>
      <c r="N74" s="19" t="str">
        <f t="shared" si="13"/>
        <v/>
      </c>
      <c r="O74" s="100" t="str">
        <f t="shared" si="14"/>
        <v/>
      </c>
      <c r="P74" s="131">
        <v>61</v>
      </c>
      <c r="Q74" s="125" t="e">
        <f t="shared" si="17"/>
        <v>#NUM!</v>
      </c>
      <c r="R74" s="100" t="str">
        <f t="shared" si="15"/>
        <v/>
      </c>
      <c r="S74" s="100" t="str">
        <f t="shared" si="16"/>
        <v/>
      </c>
    </row>
    <row r="75" spans="1:19" ht="15" customHeight="1" x14ac:dyDescent="0.2">
      <c r="A75" s="98" t="str">
        <f t="shared" si="12"/>
        <v/>
      </c>
      <c r="B75" s="80"/>
      <c r="C75" s="36"/>
      <c r="D75" s="7"/>
      <c r="E75" s="18" t="str">
        <f t="shared" si="9"/>
        <v/>
      </c>
      <c r="F75" s="19" t="str">
        <f t="shared" si="10"/>
        <v/>
      </c>
      <c r="G75" s="20" t="str">
        <f t="shared" si="11"/>
        <v/>
      </c>
      <c r="H75" s="90" t="str">
        <f>IF(G75="","",SUM(G$14:G75))</f>
        <v/>
      </c>
      <c r="I75" s="6"/>
      <c r="J75" s="10"/>
      <c r="K75" s="11"/>
      <c r="L75" s="10"/>
      <c r="M75" s="11"/>
      <c r="N75" s="19" t="str">
        <f t="shared" si="13"/>
        <v/>
      </c>
      <c r="O75" s="100" t="str">
        <f t="shared" si="14"/>
        <v/>
      </c>
      <c r="P75" s="131">
        <v>62</v>
      </c>
      <c r="Q75" s="125" t="e">
        <f t="shared" si="17"/>
        <v>#NUM!</v>
      </c>
      <c r="R75" s="100" t="str">
        <f t="shared" si="15"/>
        <v/>
      </c>
      <c r="S75" s="100" t="str">
        <f t="shared" si="16"/>
        <v/>
      </c>
    </row>
    <row r="76" spans="1:19" ht="15" customHeight="1" x14ac:dyDescent="0.2">
      <c r="A76" s="98" t="str">
        <f t="shared" si="12"/>
        <v/>
      </c>
      <c r="B76" s="80"/>
      <c r="C76" s="36"/>
      <c r="D76" s="7"/>
      <c r="E76" s="18" t="str">
        <f t="shared" si="9"/>
        <v/>
      </c>
      <c r="F76" s="19" t="str">
        <f t="shared" si="10"/>
        <v/>
      </c>
      <c r="G76" s="20" t="str">
        <f t="shared" si="11"/>
        <v/>
      </c>
      <c r="H76" s="90" t="str">
        <f>IF(G76="","",SUM(G$14:G76))</f>
        <v/>
      </c>
      <c r="I76" s="6"/>
      <c r="J76" s="10"/>
      <c r="K76" s="11"/>
      <c r="L76" s="10"/>
      <c r="M76" s="11"/>
      <c r="N76" s="19" t="str">
        <f t="shared" si="13"/>
        <v/>
      </c>
      <c r="O76" s="100" t="str">
        <f t="shared" si="14"/>
        <v/>
      </c>
      <c r="P76" s="131">
        <v>63</v>
      </c>
      <c r="Q76" s="125" t="e">
        <f t="shared" si="17"/>
        <v>#NUM!</v>
      </c>
      <c r="R76" s="100" t="str">
        <f t="shared" si="15"/>
        <v/>
      </c>
      <c r="S76" s="100" t="str">
        <f t="shared" si="16"/>
        <v/>
      </c>
    </row>
    <row r="77" spans="1:19" ht="15" customHeight="1" x14ac:dyDescent="0.2">
      <c r="A77" s="98" t="str">
        <f t="shared" si="12"/>
        <v/>
      </c>
      <c r="B77" s="80"/>
      <c r="C77" s="36"/>
      <c r="D77" s="7"/>
      <c r="E77" s="18" t="str">
        <f t="shared" si="9"/>
        <v/>
      </c>
      <c r="F77" s="19" t="str">
        <f t="shared" si="10"/>
        <v/>
      </c>
      <c r="G77" s="20" t="str">
        <f t="shared" si="11"/>
        <v/>
      </c>
      <c r="H77" s="90" t="str">
        <f>IF(G77="","",SUM(G$14:G77))</f>
        <v/>
      </c>
      <c r="I77" s="6"/>
      <c r="J77" s="10"/>
      <c r="K77" s="11"/>
      <c r="L77" s="10"/>
      <c r="M77" s="11"/>
      <c r="N77" s="19" t="str">
        <f t="shared" si="13"/>
        <v/>
      </c>
      <c r="O77" s="100" t="str">
        <f t="shared" si="14"/>
        <v/>
      </c>
      <c r="P77" s="131">
        <v>64</v>
      </c>
      <c r="Q77" s="125" t="e">
        <f t="shared" si="17"/>
        <v>#NUM!</v>
      </c>
      <c r="R77" s="100" t="str">
        <f t="shared" si="15"/>
        <v/>
      </c>
      <c r="S77" s="100" t="str">
        <f t="shared" si="16"/>
        <v/>
      </c>
    </row>
    <row r="78" spans="1:19" ht="15" customHeight="1" x14ac:dyDescent="0.2">
      <c r="A78" s="98" t="str">
        <f t="shared" si="12"/>
        <v/>
      </c>
      <c r="B78" s="80"/>
      <c r="C78" s="36"/>
      <c r="D78" s="7"/>
      <c r="E78" s="18" t="str">
        <f t="shared" si="9"/>
        <v/>
      </c>
      <c r="F78" s="19" t="str">
        <f t="shared" si="10"/>
        <v/>
      </c>
      <c r="G78" s="20" t="str">
        <f t="shared" si="11"/>
        <v/>
      </c>
      <c r="H78" s="90" t="str">
        <f>IF(G78="","",SUM(G$14:G78))</f>
        <v/>
      </c>
      <c r="I78" s="6"/>
      <c r="J78" s="10"/>
      <c r="K78" s="11"/>
      <c r="L78" s="10"/>
      <c r="M78" s="11"/>
      <c r="N78" s="19" t="str">
        <f t="shared" ref="N78:N141" si="18">IF(L78&lt;&gt;"",F78,"")</f>
        <v/>
      </c>
      <c r="O78" s="100" t="str">
        <f t="shared" ref="O78:O109" si="19">IF(SUMIF($J$14:$J$200,"&lt;="&amp;J78,$G$14:$G$200)=0,"",SUMIF($J$14:$J$200,"&lt;="&amp;J78,$G$14:$G$200))</f>
        <v/>
      </c>
      <c r="P78" s="131">
        <v>65</v>
      </c>
      <c r="Q78" s="125" t="e">
        <f t="shared" si="17"/>
        <v>#NUM!</v>
      </c>
      <c r="R78" s="100" t="str">
        <f t="shared" ref="R78:R109" si="20">IF(SUMIF($I$14:$I$200,"&lt;="&amp;Q78,$G$14:$G$200)=0,"",SUMIF($I$14:$I$200,"&lt;="&amp;Q78,$G$14:$G$200))</f>
        <v/>
      </c>
      <c r="S78" s="100" t="str">
        <f t="shared" ref="S78:S109" si="21">IF(SUMIF($J$14:$J$200,"&lt;="&amp;Q78,$G$14:$G$200)=0,"",SUMIF($J$14:$J$200,"&lt;="&amp;Q78,$G$14:$G$200))</f>
        <v/>
      </c>
    </row>
    <row r="79" spans="1:19" ht="15" customHeight="1" x14ac:dyDescent="0.2">
      <c r="A79" s="98" t="str">
        <f t="shared" ref="A79:A142" si="22">IF(C79="","",A78+1)</f>
        <v/>
      </c>
      <c r="B79" s="80"/>
      <c r="C79" s="36"/>
      <c r="D79" s="7"/>
      <c r="E79" s="18" t="str">
        <f t="shared" ref="E79:E142" si="23">IF(D79="","",SUM(F79-D79))</f>
        <v/>
      </c>
      <c r="F79" s="19" t="str">
        <f t="shared" ref="F79:F142" si="24">IF(D79="","",SUM(D79*1.24))</f>
        <v/>
      </c>
      <c r="G79" s="20" t="str">
        <f t="shared" ref="G79:G142" si="25">IF(D79="","",IF($D$6="","",F79/$D$8))</f>
        <v/>
      </c>
      <c r="H79" s="90" t="str">
        <f>IF(G79="","",SUM(G$14:G79))</f>
        <v/>
      </c>
      <c r="I79" s="6"/>
      <c r="J79" s="10"/>
      <c r="K79" s="11"/>
      <c r="L79" s="10"/>
      <c r="M79" s="11"/>
      <c r="N79" s="19" t="str">
        <f t="shared" si="18"/>
        <v/>
      </c>
      <c r="O79" s="100" t="str">
        <f t="shared" si="19"/>
        <v/>
      </c>
      <c r="P79" s="131">
        <v>66</v>
      </c>
      <c r="Q79" s="125" t="e">
        <f t="shared" ref="Q79:Q110" si="26">IF(COUNTA($I$14:$J$200)&gt;=P79,SMALL($I$14:$J$200,P79),Q78)</f>
        <v>#NUM!</v>
      </c>
      <c r="R79" s="100" t="str">
        <f t="shared" si="20"/>
        <v/>
      </c>
      <c r="S79" s="100" t="str">
        <f t="shared" si="21"/>
        <v/>
      </c>
    </row>
    <row r="80" spans="1:19" ht="15" customHeight="1" x14ac:dyDescent="0.2">
      <c r="A80" s="98" t="str">
        <f t="shared" si="22"/>
        <v/>
      </c>
      <c r="B80" s="80"/>
      <c r="C80" s="36"/>
      <c r="D80" s="7"/>
      <c r="E80" s="18" t="str">
        <f t="shared" si="23"/>
        <v/>
      </c>
      <c r="F80" s="19" t="str">
        <f t="shared" si="24"/>
        <v/>
      </c>
      <c r="G80" s="20" t="str">
        <f t="shared" si="25"/>
        <v/>
      </c>
      <c r="H80" s="90" t="str">
        <f>IF(G80="","",SUM(G$14:G80))</f>
        <v/>
      </c>
      <c r="I80" s="6"/>
      <c r="J80" s="10"/>
      <c r="K80" s="11"/>
      <c r="L80" s="10"/>
      <c r="M80" s="11"/>
      <c r="N80" s="19" t="str">
        <f t="shared" si="18"/>
        <v/>
      </c>
      <c r="O80" s="100" t="str">
        <f t="shared" si="19"/>
        <v/>
      </c>
      <c r="P80" s="131">
        <v>67</v>
      </c>
      <c r="Q80" s="125" t="e">
        <f t="shared" si="26"/>
        <v>#NUM!</v>
      </c>
      <c r="R80" s="100" t="str">
        <f t="shared" si="20"/>
        <v/>
      </c>
      <c r="S80" s="100" t="str">
        <f t="shared" si="21"/>
        <v/>
      </c>
    </row>
    <row r="81" spans="1:19" ht="15" customHeight="1" x14ac:dyDescent="0.2">
      <c r="A81" s="98" t="str">
        <f t="shared" si="22"/>
        <v/>
      </c>
      <c r="B81" s="80"/>
      <c r="C81" s="36"/>
      <c r="D81" s="7"/>
      <c r="E81" s="18" t="str">
        <f t="shared" si="23"/>
        <v/>
      </c>
      <c r="F81" s="19" t="str">
        <f t="shared" si="24"/>
        <v/>
      </c>
      <c r="G81" s="20" t="str">
        <f t="shared" si="25"/>
        <v/>
      </c>
      <c r="H81" s="90" t="str">
        <f>IF(G81="","",SUM(G$14:G81))</f>
        <v/>
      </c>
      <c r="I81" s="6"/>
      <c r="J81" s="10"/>
      <c r="K81" s="11"/>
      <c r="L81" s="10"/>
      <c r="M81" s="11"/>
      <c r="N81" s="19" t="str">
        <f t="shared" si="18"/>
        <v/>
      </c>
      <c r="O81" s="100" t="str">
        <f t="shared" si="19"/>
        <v/>
      </c>
      <c r="P81" s="131">
        <v>68</v>
      </c>
      <c r="Q81" s="125" t="e">
        <f t="shared" si="26"/>
        <v>#NUM!</v>
      </c>
      <c r="R81" s="100" t="str">
        <f t="shared" si="20"/>
        <v/>
      </c>
      <c r="S81" s="100" t="str">
        <f t="shared" si="21"/>
        <v/>
      </c>
    </row>
    <row r="82" spans="1:19" ht="15" customHeight="1" x14ac:dyDescent="0.2">
      <c r="A82" s="98" t="str">
        <f t="shared" si="22"/>
        <v/>
      </c>
      <c r="B82" s="80"/>
      <c r="C82" s="36"/>
      <c r="D82" s="7"/>
      <c r="E82" s="18" t="str">
        <f t="shared" si="23"/>
        <v/>
      </c>
      <c r="F82" s="19" t="str">
        <f t="shared" si="24"/>
        <v/>
      </c>
      <c r="G82" s="20" t="str">
        <f t="shared" si="25"/>
        <v/>
      </c>
      <c r="H82" s="90" t="str">
        <f>IF(G82="","",SUM(G$14:G82))</f>
        <v/>
      </c>
      <c r="I82" s="6"/>
      <c r="J82" s="10"/>
      <c r="K82" s="11"/>
      <c r="L82" s="10"/>
      <c r="M82" s="11"/>
      <c r="N82" s="19" t="str">
        <f t="shared" si="18"/>
        <v/>
      </c>
      <c r="O82" s="100" t="str">
        <f t="shared" si="19"/>
        <v/>
      </c>
      <c r="P82" s="131">
        <v>69</v>
      </c>
      <c r="Q82" s="125" t="e">
        <f t="shared" si="26"/>
        <v>#NUM!</v>
      </c>
      <c r="R82" s="100" t="str">
        <f t="shared" si="20"/>
        <v/>
      </c>
      <c r="S82" s="100" t="str">
        <f t="shared" si="21"/>
        <v/>
      </c>
    </row>
    <row r="83" spans="1:19" ht="15" customHeight="1" x14ac:dyDescent="0.2">
      <c r="A83" s="98" t="str">
        <f t="shared" si="22"/>
        <v/>
      </c>
      <c r="B83" s="80"/>
      <c r="C83" s="36"/>
      <c r="D83" s="7"/>
      <c r="E83" s="18" t="str">
        <f t="shared" si="23"/>
        <v/>
      </c>
      <c r="F83" s="19" t="str">
        <f t="shared" si="24"/>
        <v/>
      </c>
      <c r="G83" s="20" t="str">
        <f t="shared" si="25"/>
        <v/>
      </c>
      <c r="H83" s="90" t="str">
        <f>IF(G83="","",SUM(G$14:G83))</f>
        <v/>
      </c>
      <c r="I83" s="6"/>
      <c r="J83" s="10"/>
      <c r="K83" s="11"/>
      <c r="L83" s="10"/>
      <c r="M83" s="11"/>
      <c r="N83" s="19" t="str">
        <f t="shared" si="18"/>
        <v/>
      </c>
      <c r="O83" s="100" t="str">
        <f t="shared" si="19"/>
        <v/>
      </c>
      <c r="P83" s="131">
        <v>70</v>
      </c>
      <c r="Q83" s="125" t="e">
        <f t="shared" si="26"/>
        <v>#NUM!</v>
      </c>
      <c r="R83" s="100" t="str">
        <f t="shared" si="20"/>
        <v/>
      </c>
      <c r="S83" s="100" t="str">
        <f t="shared" si="21"/>
        <v/>
      </c>
    </row>
    <row r="84" spans="1:19" ht="15" customHeight="1" x14ac:dyDescent="0.2">
      <c r="A84" s="98" t="str">
        <f t="shared" si="22"/>
        <v/>
      </c>
      <c r="B84" s="80"/>
      <c r="C84" s="36"/>
      <c r="D84" s="7"/>
      <c r="E84" s="18" t="str">
        <f t="shared" si="23"/>
        <v/>
      </c>
      <c r="F84" s="19" t="str">
        <f t="shared" si="24"/>
        <v/>
      </c>
      <c r="G84" s="20" t="str">
        <f t="shared" si="25"/>
        <v/>
      </c>
      <c r="H84" s="90" t="str">
        <f>IF(G84="","",SUM(G$14:G84))</f>
        <v/>
      </c>
      <c r="I84" s="6"/>
      <c r="J84" s="10"/>
      <c r="K84" s="11"/>
      <c r="L84" s="10"/>
      <c r="M84" s="11"/>
      <c r="N84" s="19" t="str">
        <f t="shared" si="18"/>
        <v/>
      </c>
      <c r="O84" s="100" t="str">
        <f t="shared" si="19"/>
        <v/>
      </c>
      <c r="P84" s="131">
        <v>71</v>
      </c>
      <c r="Q84" s="125" t="e">
        <f t="shared" si="26"/>
        <v>#NUM!</v>
      </c>
      <c r="R84" s="100" t="str">
        <f t="shared" si="20"/>
        <v/>
      </c>
      <c r="S84" s="100" t="str">
        <f t="shared" si="21"/>
        <v/>
      </c>
    </row>
    <row r="85" spans="1:19" ht="15" customHeight="1" x14ac:dyDescent="0.2">
      <c r="A85" s="98" t="str">
        <f t="shared" si="22"/>
        <v/>
      </c>
      <c r="B85" s="80"/>
      <c r="C85" s="36"/>
      <c r="D85" s="7"/>
      <c r="E85" s="18" t="str">
        <f t="shared" si="23"/>
        <v/>
      </c>
      <c r="F85" s="19" t="str">
        <f t="shared" si="24"/>
        <v/>
      </c>
      <c r="G85" s="20" t="str">
        <f t="shared" si="25"/>
        <v/>
      </c>
      <c r="H85" s="90" t="str">
        <f>IF(G85="","",SUM(G$14:G85))</f>
        <v/>
      </c>
      <c r="I85" s="6"/>
      <c r="J85" s="10"/>
      <c r="K85" s="11"/>
      <c r="L85" s="10"/>
      <c r="M85" s="11"/>
      <c r="N85" s="19" t="str">
        <f t="shared" si="18"/>
        <v/>
      </c>
      <c r="O85" s="100" t="str">
        <f t="shared" si="19"/>
        <v/>
      </c>
      <c r="P85" s="131">
        <v>72</v>
      </c>
      <c r="Q85" s="125" t="e">
        <f t="shared" si="26"/>
        <v>#NUM!</v>
      </c>
      <c r="R85" s="100" t="str">
        <f t="shared" si="20"/>
        <v/>
      </c>
      <c r="S85" s="100" t="str">
        <f t="shared" si="21"/>
        <v/>
      </c>
    </row>
    <row r="86" spans="1:19" ht="15" customHeight="1" x14ac:dyDescent="0.2">
      <c r="A86" s="98" t="str">
        <f t="shared" si="22"/>
        <v/>
      </c>
      <c r="B86" s="80"/>
      <c r="C86" s="36"/>
      <c r="D86" s="7"/>
      <c r="E86" s="18" t="str">
        <f t="shared" si="23"/>
        <v/>
      </c>
      <c r="F86" s="19" t="str">
        <f t="shared" si="24"/>
        <v/>
      </c>
      <c r="G86" s="20" t="str">
        <f t="shared" si="25"/>
        <v/>
      </c>
      <c r="H86" s="90" t="str">
        <f>IF(G86="","",SUM(G$14:G86))</f>
        <v/>
      </c>
      <c r="I86" s="6"/>
      <c r="J86" s="10"/>
      <c r="K86" s="11"/>
      <c r="L86" s="10"/>
      <c r="M86" s="11"/>
      <c r="N86" s="19" t="str">
        <f t="shared" si="18"/>
        <v/>
      </c>
      <c r="O86" s="100" t="str">
        <f t="shared" si="19"/>
        <v/>
      </c>
      <c r="P86" s="131">
        <v>73</v>
      </c>
      <c r="Q86" s="125" t="e">
        <f t="shared" si="26"/>
        <v>#NUM!</v>
      </c>
      <c r="R86" s="100" t="str">
        <f t="shared" si="20"/>
        <v/>
      </c>
      <c r="S86" s="100" t="str">
        <f t="shared" si="21"/>
        <v/>
      </c>
    </row>
    <row r="87" spans="1:19" ht="15" customHeight="1" x14ac:dyDescent="0.2">
      <c r="A87" s="98" t="str">
        <f t="shared" si="22"/>
        <v/>
      </c>
      <c r="B87" s="80"/>
      <c r="C87" s="36"/>
      <c r="D87" s="7"/>
      <c r="E87" s="18" t="str">
        <f t="shared" si="23"/>
        <v/>
      </c>
      <c r="F87" s="19" t="str">
        <f t="shared" si="24"/>
        <v/>
      </c>
      <c r="G87" s="20" t="str">
        <f t="shared" si="25"/>
        <v/>
      </c>
      <c r="H87" s="90" t="str">
        <f>IF(G87="","",SUM(G$14:G87))</f>
        <v/>
      </c>
      <c r="I87" s="6"/>
      <c r="J87" s="10"/>
      <c r="K87" s="11"/>
      <c r="L87" s="10"/>
      <c r="M87" s="11"/>
      <c r="N87" s="19" t="str">
        <f t="shared" si="18"/>
        <v/>
      </c>
      <c r="O87" s="100" t="str">
        <f t="shared" si="19"/>
        <v/>
      </c>
      <c r="P87" s="131">
        <v>74</v>
      </c>
      <c r="Q87" s="125" t="e">
        <f t="shared" si="26"/>
        <v>#NUM!</v>
      </c>
      <c r="R87" s="100" t="str">
        <f t="shared" si="20"/>
        <v/>
      </c>
      <c r="S87" s="100" t="str">
        <f t="shared" si="21"/>
        <v/>
      </c>
    </row>
    <row r="88" spans="1:19" ht="15" customHeight="1" x14ac:dyDescent="0.2">
      <c r="A88" s="98" t="str">
        <f t="shared" si="22"/>
        <v/>
      </c>
      <c r="B88" s="80"/>
      <c r="C88" s="36"/>
      <c r="D88" s="7"/>
      <c r="E88" s="18" t="str">
        <f t="shared" si="23"/>
        <v/>
      </c>
      <c r="F88" s="19" t="str">
        <f t="shared" si="24"/>
        <v/>
      </c>
      <c r="G88" s="20" t="str">
        <f t="shared" si="25"/>
        <v/>
      </c>
      <c r="H88" s="90" t="str">
        <f>IF(G88="","",SUM(G$14:G88))</f>
        <v/>
      </c>
      <c r="I88" s="6"/>
      <c r="J88" s="10"/>
      <c r="K88" s="11"/>
      <c r="L88" s="10"/>
      <c r="M88" s="11"/>
      <c r="N88" s="19" t="str">
        <f t="shared" si="18"/>
        <v/>
      </c>
      <c r="O88" s="100" t="str">
        <f t="shared" si="19"/>
        <v/>
      </c>
      <c r="P88" s="131">
        <v>75</v>
      </c>
      <c r="Q88" s="125" t="e">
        <f t="shared" si="26"/>
        <v>#NUM!</v>
      </c>
      <c r="R88" s="100" t="str">
        <f t="shared" si="20"/>
        <v/>
      </c>
      <c r="S88" s="100" t="str">
        <f t="shared" si="21"/>
        <v/>
      </c>
    </row>
    <row r="89" spans="1:19" ht="15" customHeight="1" x14ac:dyDescent="0.2">
      <c r="A89" s="98" t="str">
        <f t="shared" si="22"/>
        <v/>
      </c>
      <c r="B89" s="80"/>
      <c r="C89" s="36"/>
      <c r="D89" s="7"/>
      <c r="E89" s="18" t="str">
        <f t="shared" si="23"/>
        <v/>
      </c>
      <c r="F89" s="19" t="str">
        <f t="shared" si="24"/>
        <v/>
      </c>
      <c r="G89" s="20" t="str">
        <f t="shared" si="25"/>
        <v/>
      </c>
      <c r="H89" s="90" t="str">
        <f>IF(G89="","",SUM(G$14:G89))</f>
        <v/>
      </c>
      <c r="I89" s="6"/>
      <c r="J89" s="10"/>
      <c r="K89" s="11"/>
      <c r="L89" s="10"/>
      <c r="M89" s="11"/>
      <c r="N89" s="19" t="str">
        <f t="shared" si="18"/>
        <v/>
      </c>
      <c r="O89" s="100" t="str">
        <f t="shared" si="19"/>
        <v/>
      </c>
      <c r="P89" s="131">
        <v>76</v>
      </c>
      <c r="Q89" s="125" t="e">
        <f t="shared" si="26"/>
        <v>#NUM!</v>
      </c>
      <c r="R89" s="100" t="str">
        <f t="shared" si="20"/>
        <v/>
      </c>
      <c r="S89" s="100" t="str">
        <f t="shared" si="21"/>
        <v/>
      </c>
    </row>
    <row r="90" spans="1:19" ht="15" customHeight="1" x14ac:dyDescent="0.2">
      <c r="A90" s="98" t="str">
        <f t="shared" si="22"/>
        <v/>
      </c>
      <c r="B90" s="80"/>
      <c r="C90" s="36"/>
      <c r="D90" s="7"/>
      <c r="E90" s="18" t="str">
        <f t="shared" si="23"/>
        <v/>
      </c>
      <c r="F90" s="19" t="str">
        <f t="shared" si="24"/>
        <v/>
      </c>
      <c r="G90" s="20" t="str">
        <f t="shared" si="25"/>
        <v/>
      </c>
      <c r="H90" s="90" t="str">
        <f>IF(G90="","",SUM(G$14:G90))</f>
        <v/>
      </c>
      <c r="I90" s="6"/>
      <c r="J90" s="10"/>
      <c r="K90" s="11"/>
      <c r="L90" s="10"/>
      <c r="M90" s="11"/>
      <c r="N90" s="19" t="str">
        <f t="shared" si="18"/>
        <v/>
      </c>
      <c r="O90" s="100" t="str">
        <f t="shared" si="19"/>
        <v/>
      </c>
      <c r="P90" s="131">
        <v>77</v>
      </c>
      <c r="Q90" s="125" t="e">
        <f t="shared" si="26"/>
        <v>#NUM!</v>
      </c>
      <c r="R90" s="100" t="str">
        <f t="shared" si="20"/>
        <v/>
      </c>
      <c r="S90" s="100" t="str">
        <f t="shared" si="21"/>
        <v/>
      </c>
    </row>
    <row r="91" spans="1:19" ht="15" customHeight="1" x14ac:dyDescent="0.2">
      <c r="A91" s="98" t="str">
        <f t="shared" si="22"/>
        <v/>
      </c>
      <c r="B91" s="80"/>
      <c r="C91" s="36"/>
      <c r="D91" s="7"/>
      <c r="E91" s="18" t="str">
        <f t="shared" si="23"/>
        <v/>
      </c>
      <c r="F91" s="19" t="str">
        <f t="shared" si="24"/>
        <v/>
      </c>
      <c r="G91" s="20" t="str">
        <f t="shared" si="25"/>
        <v/>
      </c>
      <c r="H91" s="90" t="str">
        <f>IF(G91="","",SUM(G$14:G91))</f>
        <v/>
      </c>
      <c r="I91" s="6"/>
      <c r="J91" s="10"/>
      <c r="K91" s="11"/>
      <c r="L91" s="10"/>
      <c r="M91" s="11"/>
      <c r="N91" s="19" t="str">
        <f t="shared" si="18"/>
        <v/>
      </c>
      <c r="O91" s="100" t="str">
        <f t="shared" si="19"/>
        <v/>
      </c>
      <c r="P91" s="131">
        <v>78</v>
      </c>
      <c r="Q91" s="125" t="e">
        <f t="shared" si="26"/>
        <v>#NUM!</v>
      </c>
      <c r="R91" s="100" t="str">
        <f t="shared" si="20"/>
        <v/>
      </c>
      <c r="S91" s="100" t="str">
        <f t="shared" si="21"/>
        <v/>
      </c>
    </row>
    <row r="92" spans="1:19" ht="15" customHeight="1" x14ac:dyDescent="0.2">
      <c r="A92" s="98" t="str">
        <f t="shared" si="22"/>
        <v/>
      </c>
      <c r="B92" s="80"/>
      <c r="C92" s="36"/>
      <c r="D92" s="7"/>
      <c r="E92" s="18" t="str">
        <f t="shared" si="23"/>
        <v/>
      </c>
      <c r="F92" s="19" t="str">
        <f t="shared" si="24"/>
        <v/>
      </c>
      <c r="G92" s="20" t="str">
        <f t="shared" si="25"/>
        <v/>
      </c>
      <c r="H92" s="90" t="str">
        <f>IF(G92="","",SUM(G$14:G92))</f>
        <v/>
      </c>
      <c r="I92" s="6"/>
      <c r="J92" s="10"/>
      <c r="K92" s="11"/>
      <c r="L92" s="10"/>
      <c r="M92" s="11"/>
      <c r="N92" s="19" t="str">
        <f t="shared" si="18"/>
        <v/>
      </c>
      <c r="O92" s="100" t="str">
        <f t="shared" si="19"/>
        <v/>
      </c>
      <c r="P92" s="131">
        <v>79</v>
      </c>
      <c r="Q92" s="125" t="e">
        <f t="shared" si="26"/>
        <v>#NUM!</v>
      </c>
      <c r="R92" s="100" t="str">
        <f t="shared" si="20"/>
        <v/>
      </c>
      <c r="S92" s="100" t="str">
        <f t="shared" si="21"/>
        <v/>
      </c>
    </row>
    <row r="93" spans="1:19" ht="15" customHeight="1" x14ac:dyDescent="0.2">
      <c r="A93" s="98" t="str">
        <f t="shared" si="22"/>
        <v/>
      </c>
      <c r="B93" s="80"/>
      <c r="C93" s="36"/>
      <c r="D93" s="7"/>
      <c r="E93" s="18" t="str">
        <f t="shared" si="23"/>
        <v/>
      </c>
      <c r="F93" s="19" t="str">
        <f t="shared" si="24"/>
        <v/>
      </c>
      <c r="G93" s="20" t="str">
        <f t="shared" si="25"/>
        <v/>
      </c>
      <c r="H93" s="90" t="str">
        <f>IF(G93="","",SUM(G$14:G93))</f>
        <v/>
      </c>
      <c r="I93" s="6"/>
      <c r="J93" s="10"/>
      <c r="K93" s="11"/>
      <c r="L93" s="10"/>
      <c r="M93" s="11"/>
      <c r="N93" s="19" t="str">
        <f t="shared" si="18"/>
        <v/>
      </c>
      <c r="O93" s="100" t="str">
        <f t="shared" si="19"/>
        <v/>
      </c>
      <c r="P93" s="131">
        <v>80</v>
      </c>
      <c r="Q93" s="125" t="e">
        <f t="shared" si="26"/>
        <v>#NUM!</v>
      </c>
      <c r="R93" s="100" t="str">
        <f t="shared" si="20"/>
        <v/>
      </c>
      <c r="S93" s="100" t="str">
        <f t="shared" si="21"/>
        <v/>
      </c>
    </row>
    <row r="94" spans="1:19" ht="15" customHeight="1" x14ac:dyDescent="0.2">
      <c r="A94" s="98" t="str">
        <f t="shared" si="22"/>
        <v/>
      </c>
      <c r="B94" s="80"/>
      <c r="C94" s="36"/>
      <c r="D94" s="7"/>
      <c r="E94" s="18" t="str">
        <f t="shared" si="23"/>
        <v/>
      </c>
      <c r="F94" s="19" t="str">
        <f t="shared" si="24"/>
        <v/>
      </c>
      <c r="G94" s="20" t="str">
        <f t="shared" si="25"/>
        <v/>
      </c>
      <c r="H94" s="90" t="str">
        <f>IF(G94="","",SUM(G$14:G94))</f>
        <v/>
      </c>
      <c r="I94" s="6"/>
      <c r="J94" s="10"/>
      <c r="K94" s="11"/>
      <c r="L94" s="10"/>
      <c r="M94" s="11"/>
      <c r="N94" s="19" t="str">
        <f t="shared" si="18"/>
        <v/>
      </c>
      <c r="O94" s="100" t="str">
        <f t="shared" si="19"/>
        <v/>
      </c>
      <c r="P94" s="131">
        <v>81</v>
      </c>
      <c r="Q94" s="125" t="e">
        <f t="shared" si="26"/>
        <v>#NUM!</v>
      </c>
      <c r="R94" s="100" t="str">
        <f t="shared" si="20"/>
        <v/>
      </c>
      <c r="S94" s="100" t="str">
        <f t="shared" si="21"/>
        <v/>
      </c>
    </row>
    <row r="95" spans="1:19" ht="15" customHeight="1" x14ac:dyDescent="0.2">
      <c r="A95" s="98" t="str">
        <f t="shared" si="22"/>
        <v/>
      </c>
      <c r="B95" s="80"/>
      <c r="C95" s="36"/>
      <c r="D95" s="7"/>
      <c r="E95" s="18" t="str">
        <f t="shared" si="23"/>
        <v/>
      </c>
      <c r="F95" s="19" t="str">
        <f t="shared" si="24"/>
        <v/>
      </c>
      <c r="G95" s="20" t="str">
        <f t="shared" si="25"/>
        <v/>
      </c>
      <c r="H95" s="90" t="str">
        <f>IF(G95="","",SUM(G$14:G95))</f>
        <v/>
      </c>
      <c r="I95" s="6"/>
      <c r="J95" s="10"/>
      <c r="K95" s="11"/>
      <c r="L95" s="10"/>
      <c r="M95" s="11"/>
      <c r="N95" s="19" t="str">
        <f t="shared" si="18"/>
        <v/>
      </c>
      <c r="O95" s="100" t="str">
        <f t="shared" si="19"/>
        <v/>
      </c>
      <c r="P95" s="131">
        <v>82</v>
      </c>
      <c r="Q95" s="125" t="e">
        <f t="shared" si="26"/>
        <v>#NUM!</v>
      </c>
      <c r="R95" s="100" t="str">
        <f t="shared" si="20"/>
        <v/>
      </c>
      <c r="S95" s="100" t="str">
        <f t="shared" si="21"/>
        <v/>
      </c>
    </row>
    <row r="96" spans="1:19" ht="15" customHeight="1" x14ac:dyDescent="0.2">
      <c r="A96" s="98" t="str">
        <f t="shared" si="22"/>
        <v/>
      </c>
      <c r="B96" s="80"/>
      <c r="C96" s="36"/>
      <c r="D96" s="7"/>
      <c r="E96" s="18" t="str">
        <f t="shared" si="23"/>
        <v/>
      </c>
      <c r="F96" s="19" t="str">
        <f t="shared" si="24"/>
        <v/>
      </c>
      <c r="G96" s="20" t="str">
        <f t="shared" si="25"/>
        <v/>
      </c>
      <c r="H96" s="90" t="str">
        <f>IF(G96="","",SUM(G$14:G96))</f>
        <v/>
      </c>
      <c r="I96" s="6"/>
      <c r="J96" s="10"/>
      <c r="K96" s="11"/>
      <c r="L96" s="10"/>
      <c r="M96" s="11"/>
      <c r="N96" s="19" t="str">
        <f t="shared" si="18"/>
        <v/>
      </c>
      <c r="O96" s="100" t="str">
        <f t="shared" si="19"/>
        <v/>
      </c>
      <c r="P96" s="131">
        <v>83</v>
      </c>
      <c r="Q96" s="125" t="e">
        <f t="shared" si="26"/>
        <v>#NUM!</v>
      </c>
      <c r="R96" s="100" t="str">
        <f t="shared" si="20"/>
        <v/>
      </c>
      <c r="S96" s="100" t="str">
        <f t="shared" si="21"/>
        <v/>
      </c>
    </row>
    <row r="97" spans="1:19" ht="15" customHeight="1" x14ac:dyDescent="0.2">
      <c r="A97" s="98" t="str">
        <f t="shared" si="22"/>
        <v/>
      </c>
      <c r="B97" s="80"/>
      <c r="C97" s="36"/>
      <c r="D97" s="7"/>
      <c r="E97" s="18" t="str">
        <f t="shared" si="23"/>
        <v/>
      </c>
      <c r="F97" s="19" t="str">
        <f t="shared" si="24"/>
        <v/>
      </c>
      <c r="G97" s="20" t="str">
        <f t="shared" si="25"/>
        <v/>
      </c>
      <c r="H97" s="90" t="str">
        <f>IF(G97="","",SUM(G$14:G97))</f>
        <v/>
      </c>
      <c r="I97" s="6"/>
      <c r="J97" s="10"/>
      <c r="K97" s="11"/>
      <c r="L97" s="10"/>
      <c r="M97" s="11"/>
      <c r="N97" s="19" t="str">
        <f t="shared" si="18"/>
        <v/>
      </c>
      <c r="O97" s="100" t="str">
        <f t="shared" si="19"/>
        <v/>
      </c>
      <c r="P97" s="131">
        <v>84</v>
      </c>
      <c r="Q97" s="125" t="e">
        <f t="shared" si="26"/>
        <v>#NUM!</v>
      </c>
      <c r="R97" s="100" t="str">
        <f t="shared" si="20"/>
        <v/>
      </c>
      <c r="S97" s="100" t="str">
        <f t="shared" si="21"/>
        <v/>
      </c>
    </row>
    <row r="98" spans="1:19" ht="15" customHeight="1" x14ac:dyDescent="0.2">
      <c r="A98" s="98" t="str">
        <f t="shared" si="22"/>
        <v/>
      </c>
      <c r="B98" s="80"/>
      <c r="C98" s="36"/>
      <c r="D98" s="7"/>
      <c r="E98" s="18" t="str">
        <f t="shared" si="23"/>
        <v/>
      </c>
      <c r="F98" s="19" t="str">
        <f t="shared" si="24"/>
        <v/>
      </c>
      <c r="G98" s="20" t="str">
        <f t="shared" si="25"/>
        <v/>
      </c>
      <c r="H98" s="90" t="str">
        <f>IF(G98="","",SUM(G$14:G98))</f>
        <v/>
      </c>
      <c r="I98" s="6"/>
      <c r="J98" s="10"/>
      <c r="K98" s="11"/>
      <c r="L98" s="10"/>
      <c r="M98" s="11"/>
      <c r="N98" s="19" t="str">
        <f t="shared" si="18"/>
        <v/>
      </c>
      <c r="O98" s="100" t="str">
        <f t="shared" si="19"/>
        <v/>
      </c>
      <c r="P98" s="131">
        <v>85</v>
      </c>
      <c r="Q98" s="125" t="e">
        <f t="shared" si="26"/>
        <v>#NUM!</v>
      </c>
      <c r="R98" s="100" t="str">
        <f t="shared" si="20"/>
        <v/>
      </c>
      <c r="S98" s="100" t="str">
        <f t="shared" si="21"/>
        <v/>
      </c>
    </row>
    <row r="99" spans="1:19" ht="15" customHeight="1" x14ac:dyDescent="0.2">
      <c r="A99" s="98" t="str">
        <f t="shared" si="22"/>
        <v/>
      </c>
      <c r="B99" s="80"/>
      <c r="C99" s="36"/>
      <c r="D99" s="7"/>
      <c r="E99" s="18" t="str">
        <f t="shared" si="23"/>
        <v/>
      </c>
      <c r="F99" s="19" t="str">
        <f t="shared" si="24"/>
        <v/>
      </c>
      <c r="G99" s="20" t="str">
        <f t="shared" si="25"/>
        <v/>
      </c>
      <c r="H99" s="90" t="str">
        <f>IF(G99="","",SUM(G$14:G99))</f>
        <v/>
      </c>
      <c r="I99" s="6"/>
      <c r="J99" s="10"/>
      <c r="K99" s="11"/>
      <c r="L99" s="10"/>
      <c r="M99" s="11"/>
      <c r="N99" s="19" t="str">
        <f t="shared" si="18"/>
        <v/>
      </c>
      <c r="O99" s="100" t="str">
        <f t="shared" si="19"/>
        <v/>
      </c>
      <c r="P99" s="131">
        <v>86</v>
      </c>
      <c r="Q99" s="125" t="e">
        <f t="shared" si="26"/>
        <v>#NUM!</v>
      </c>
      <c r="R99" s="100" t="str">
        <f t="shared" si="20"/>
        <v/>
      </c>
      <c r="S99" s="100" t="str">
        <f t="shared" si="21"/>
        <v/>
      </c>
    </row>
    <row r="100" spans="1:19" ht="15" customHeight="1" x14ac:dyDescent="0.2">
      <c r="A100" s="98" t="str">
        <f t="shared" si="22"/>
        <v/>
      </c>
      <c r="B100" s="80"/>
      <c r="C100" s="36"/>
      <c r="D100" s="7"/>
      <c r="E100" s="18" t="str">
        <f t="shared" si="23"/>
        <v/>
      </c>
      <c r="F100" s="19" t="str">
        <f t="shared" si="24"/>
        <v/>
      </c>
      <c r="G100" s="20" t="str">
        <f t="shared" si="25"/>
        <v/>
      </c>
      <c r="H100" s="90" t="str">
        <f>IF(G100="","",SUM(G$14:G100))</f>
        <v/>
      </c>
      <c r="I100" s="6"/>
      <c r="J100" s="10"/>
      <c r="K100" s="11"/>
      <c r="L100" s="10"/>
      <c r="M100" s="11"/>
      <c r="N100" s="19" t="str">
        <f t="shared" si="18"/>
        <v/>
      </c>
      <c r="O100" s="100" t="str">
        <f t="shared" si="19"/>
        <v/>
      </c>
      <c r="P100" s="131">
        <v>87</v>
      </c>
      <c r="Q100" s="125" t="e">
        <f t="shared" si="26"/>
        <v>#NUM!</v>
      </c>
      <c r="R100" s="100" t="str">
        <f t="shared" si="20"/>
        <v/>
      </c>
      <c r="S100" s="100" t="str">
        <f t="shared" si="21"/>
        <v/>
      </c>
    </row>
    <row r="101" spans="1:19" ht="15" customHeight="1" x14ac:dyDescent="0.2">
      <c r="A101" s="98" t="str">
        <f t="shared" si="22"/>
        <v/>
      </c>
      <c r="B101" s="80"/>
      <c r="C101" s="36"/>
      <c r="D101" s="7"/>
      <c r="E101" s="18" t="str">
        <f t="shared" si="23"/>
        <v/>
      </c>
      <c r="F101" s="19" t="str">
        <f t="shared" si="24"/>
        <v/>
      </c>
      <c r="G101" s="20" t="str">
        <f t="shared" si="25"/>
        <v/>
      </c>
      <c r="H101" s="90" t="str">
        <f>IF(G101="","",SUM(G$14:G101))</f>
        <v/>
      </c>
      <c r="I101" s="6"/>
      <c r="J101" s="10"/>
      <c r="K101" s="11"/>
      <c r="L101" s="10"/>
      <c r="M101" s="11"/>
      <c r="N101" s="19" t="str">
        <f t="shared" si="18"/>
        <v/>
      </c>
      <c r="O101" s="100" t="str">
        <f t="shared" si="19"/>
        <v/>
      </c>
      <c r="P101" s="131">
        <v>88</v>
      </c>
      <c r="Q101" s="125" t="e">
        <f t="shared" si="26"/>
        <v>#NUM!</v>
      </c>
      <c r="R101" s="100" t="str">
        <f t="shared" si="20"/>
        <v/>
      </c>
      <c r="S101" s="100" t="str">
        <f t="shared" si="21"/>
        <v/>
      </c>
    </row>
    <row r="102" spans="1:19" ht="15" customHeight="1" x14ac:dyDescent="0.2">
      <c r="A102" s="98" t="str">
        <f t="shared" si="22"/>
        <v/>
      </c>
      <c r="B102" s="80"/>
      <c r="C102" s="36"/>
      <c r="D102" s="7"/>
      <c r="E102" s="18" t="str">
        <f t="shared" si="23"/>
        <v/>
      </c>
      <c r="F102" s="19" t="str">
        <f t="shared" si="24"/>
        <v/>
      </c>
      <c r="G102" s="20" t="str">
        <f t="shared" si="25"/>
        <v/>
      </c>
      <c r="H102" s="90" t="str">
        <f>IF(G102="","",SUM(G$14:G102))</f>
        <v/>
      </c>
      <c r="I102" s="6"/>
      <c r="J102" s="10"/>
      <c r="K102" s="11"/>
      <c r="L102" s="10"/>
      <c r="M102" s="11"/>
      <c r="N102" s="19" t="str">
        <f t="shared" si="18"/>
        <v/>
      </c>
      <c r="O102" s="100" t="str">
        <f t="shared" si="19"/>
        <v/>
      </c>
      <c r="P102" s="131">
        <v>89</v>
      </c>
      <c r="Q102" s="125" t="e">
        <f t="shared" si="26"/>
        <v>#NUM!</v>
      </c>
      <c r="R102" s="100" t="str">
        <f t="shared" si="20"/>
        <v/>
      </c>
      <c r="S102" s="100" t="str">
        <f t="shared" si="21"/>
        <v/>
      </c>
    </row>
    <row r="103" spans="1:19" ht="15" customHeight="1" x14ac:dyDescent="0.2">
      <c r="A103" s="98" t="str">
        <f t="shared" si="22"/>
        <v/>
      </c>
      <c r="B103" s="80"/>
      <c r="C103" s="36"/>
      <c r="D103" s="7"/>
      <c r="E103" s="18" t="str">
        <f t="shared" si="23"/>
        <v/>
      </c>
      <c r="F103" s="19" t="str">
        <f t="shared" si="24"/>
        <v/>
      </c>
      <c r="G103" s="20" t="str">
        <f t="shared" si="25"/>
        <v/>
      </c>
      <c r="H103" s="90" t="str">
        <f>IF(G103="","",SUM(G$14:G103))</f>
        <v/>
      </c>
      <c r="I103" s="6"/>
      <c r="J103" s="10"/>
      <c r="K103" s="11"/>
      <c r="L103" s="10"/>
      <c r="M103" s="11"/>
      <c r="N103" s="19" t="str">
        <f t="shared" si="18"/>
        <v/>
      </c>
      <c r="O103" s="100" t="str">
        <f t="shared" si="19"/>
        <v/>
      </c>
      <c r="P103" s="131">
        <v>90</v>
      </c>
      <c r="Q103" s="125" t="e">
        <f t="shared" si="26"/>
        <v>#NUM!</v>
      </c>
      <c r="R103" s="100" t="str">
        <f t="shared" si="20"/>
        <v/>
      </c>
      <c r="S103" s="100" t="str">
        <f t="shared" si="21"/>
        <v/>
      </c>
    </row>
    <row r="104" spans="1:19" ht="15" customHeight="1" x14ac:dyDescent="0.2">
      <c r="A104" s="98" t="str">
        <f t="shared" si="22"/>
        <v/>
      </c>
      <c r="B104" s="80"/>
      <c r="C104" s="36"/>
      <c r="D104" s="7"/>
      <c r="E104" s="18" t="str">
        <f t="shared" si="23"/>
        <v/>
      </c>
      <c r="F104" s="19" t="str">
        <f t="shared" si="24"/>
        <v/>
      </c>
      <c r="G104" s="20" t="str">
        <f t="shared" si="25"/>
        <v/>
      </c>
      <c r="H104" s="90" t="str">
        <f>IF(G104="","",SUM(G$14:G104))</f>
        <v/>
      </c>
      <c r="I104" s="6"/>
      <c r="J104" s="10"/>
      <c r="K104" s="11"/>
      <c r="L104" s="10"/>
      <c r="M104" s="11"/>
      <c r="N104" s="19" t="str">
        <f t="shared" si="18"/>
        <v/>
      </c>
      <c r="O104" s="100" t="str">
        <f t="shared" si="19"/>
        <v/>
      </c>
      <c r="P104" s="131">
        <v>91</v>
      </c>
      <c r="Q104" s="125" t="e">
        <f t="shared" si="26"/>
        <v>#NUM!</v>
      </c>
      <c r="R104" s="100" t="str">
        <f t="shared" si="20"/>
        <v/>
      </c>
      <c r="S104" s="100" t="str">
        <f t="shared" si="21"/>
        <v/>
      </c>
    </row>
    <row r="105" spans="1:19" ht="15" customHeight="1" x14ac:dyDescent="0.2">
      <c r="A105" s="98" t="str">
        <f t="shared" si="22"/>
        <v/>
      </c>
      <c r="B105" s="80"/>
      <c r="C105" s="36"/>
      <c r="D105" s="7"/>
      <c r="E105" s="18" t="str">
        <f t="shared" si="23"/>
        <v/>
      </c>
      <c r="F105" s="19" t="str">
        <f t="shared" si="24"/>
        <v/>
      </c>
      <c r="G105" s="20" t="str">
        <f t="shared" si="25"/>
        <v/>
      </c>
      <c r="H105" s="90" t="str">
        <f>IF(G105="","",SUM(G$14:G105))</f>
        <v/>
      </c>
      <c r="I105" s="6"/>
      <c r="J105" s="10"/>
      <c r="K105" s="11"/>
      <c r="L105" s="10"/>
      <c r="M105" s="11"/>
      <c r="N105" s="19" t="str">
        <f t="shared" si="18"/>
        <v/>
      </c>
      <c r="O105" s="100" t="str">
        <f t="shared" si="19"/>
        <v/>
      </c>
      <c r="P105" s="131">
        <v>92</v>
      </c>
      <c r="Q105" s="125" t="e">
        <f t="shared" si="26"/>
        <v>#NUM!</v>
      </c>
      <c r="R105" s="100" t="str">
        <f t="shared" si="20"/>
        <v/>
      </c>
      <c r="S105" s="100" t="str">
        <f t="shared" si="21"/>
        <v/>
      </c>
    </row>
    <row r="106" spans="1:19" ht="15" customHeight="1" x14ac:dyDescent="0.2">
      <c r="A106" s="98" t="str">
        <f t="shared" si="22"/>
        <v/>
      </c>
      <c r="B106" s="80"/>
      <c r="C106" s="36"/>
      <c r="D106" s="7"/>
      <c r="E106" s="18" t="str">
        <f t="shared" si="23"/>
        <v/>
      </c>
      <c r="F106" s="19" t="str">
        <f t="shared" si="24"/>
        <v/>
      </c>
      <c r="G106" s="20" t="str">
        <f t="shared" si="25"/>
        <v/>
      </c>
      <c r="H106" s="90" t="str">
        <f>IF(G106="","",SUM(G$14:G106))</f>
        <v/>
      </c>
      <c r="I106" s="6"/>
      <c r="J106" s="10"/>
      <c r="K106" s="11"/>
      <c r="L106" s="10"/>
      <c r="M106" s="11"/>
      <c r="N106" s="19" t="str">
        <f t="shared" si="18"/>
        <v/>
      </c>
      <c r="O106" s="100" t="str">
        <f t="shared" si="19"/>
        <v/>
      </c>
      <c r="P106" s="131">
        <v>93</v>
      </c>
      <c r="Q106" s="125" t="e">
        <f t="shared" si="26"/>
        <v>#NUM!</v>
      </c>
      <c r="R106" s="100" t="str">
        <f t="shared" si="20"/>
        <v/>
      </c>
      <c r="S106" s="100" t="str">
        <f t="shared" si="21"/>
        <v/>
      </c>
    </row>
    <row r="107" spans="1:19" ht="15" customHeight="1" x14ac:dyDescent="0.2">
      <c r="A107" s="98" t="str">
        <f t="shared" si="22"/>
        <v/>
      </c>
      <c r="B107" s="80"/>
      <c r="C107" s="36"/>
      <c r="D107" s="7"/>
      <c r="E107" s="18" t="str">
        <f t="shared" si="23"/>
        <v/>
      </c>
      <c r="F107" s="19" t="str">
        <f t="shared" si="24"/>
        <v/>
      </c>
      <c r="G107" s="20" t="str">
        <f t="shared" si="25"/>
        <v/>
      </c>
      <c r="H107" s="90" t="str">
        <f>IF(G107="","",SUM(G$14:G107))</f>
        <v/>
      </c>
      <c r="I107" s="6"/>
      <c r="J107" s="10"/>
      <c r="K107" s="11"/>
      <c r="L107" s="10"/>
      <c r="M107" s="11"/>
      <c r="N107" s="19" t="str">
        <f t="shared" si="18"/>
        <v/>
      </c>
      <c r="O107" s="100" t="str">
        <f t="shared" si="19"/>
        <v/>
      </c>
      <c r="P107" s="131">
        <v>94</v>
      </c>
      <c r="Q107" s="125" t="e">
        <f t="shared" si="26"/>
        <v>#NUM!</v>
      </c>
      <c r="R107" s="100" t="str">
        <f t="shared" si="20"/>
        <v/>
      </c>
      <c r="S107" s="100" t="str">
        <f t="shared" si="21"/>
        <v/>
      </c>
    </row>
    <row r="108" spans="1:19" ht="15" customHeight="1" x14ac:dyDescent="0.2">
      <c r="A108" s="98" t="str">
        <f t="shared" si="22"/>
        <v/>
      </c>
      <c r="B108" s="80"/>
      <c r="C108" s="36"/>
      <c r="D108" s="7"/>
      <c r="E108" s="18" t="str">
        <f t="shared" si="23"/>
        <v/>
      </c>
      <c r="F108" s="19" t="str">
        <f t="shared" si="24"/>
        <v/>
      </c>
      <c r="G108" s="20" t="str">
        <f t="shared" si="25"/>
        <v/>
      </c>
      <c r="H108" s="90" t="str">
        <f>IF(G108="","",SUM(G$14:G108))</f>
        <v/>
      </c>
      <c r="I108" s="6"/>
      <c r="J108" s="10"/>
      <c r="K108" s="11"/>
      <c r="L108" s="10"/>
      <c r="M108" s="11"/>
      <c r="N108" s="19" t="str">
        <f t="shared" si="18"/>
        <v/>
      </c>
      <c r="O108" s="100" t="str">
        <f t="shared" si="19"/>
        <v/>
      </c>
      <c r="P108" s="131">
        <v>95</v>
      </c>
      <c r="Q108" s="125" t="e">
        <f t="shared" si="26"/>
        <v>#NUM!</v>
      </c>
      <c r="R108" s="100" t="str">
        <f t="shared" si="20"/>
        <v/>
      </c>
      <c r="S108" s="100" t="str">
        <f t="shared" si="21"/>
        <v/>
      </c>
    </row>
    <row r="109" spans="1:19" ht="15" customHeight="1" x14ac:dyDescent="0.2">
      <c r="A109" s="98" t="str">
        <f t="shared" si="22"/>
        <v/>
      </c>
      <c r="B109" s="80"/>
      <c r="C109" s="36"/>
      <c r="D109" s="7"/>
      <c r="E109" s="18" t="str">
        <f t="shared" si="23"/>
        <v/>
      </c>
      <c r="F109" s="19" t="str">
        <f t="shared" si="24"/>
        <v/>
      </c>
      <c r="G109" s="20" t="str">
        <f t="shared" si="25"/>
        <v/>
      </c>
      <c r="H109" s="90" t="str">
        <f>IF(G109="","",SUM(G$14:G109))</f>
        <v/>
      </c>
      <c r="I109" s="6"/>
      <c r="J109" s="10"/>
      <c r="K109" s="11"/>
      <c r="L109" s="10"/>
      <c r="M109" s="11"/>
      <c r="N109" s="19" t="str">
        <f t="shared" si="18"/>
        <v/>
      </c>
      <c r="O109" s="100" t="str">
        <f t="shared" si="19"/>
        <v/>
      </c>
      <c r="P109" s="131">
        <v>96</v>
      </c>
      <c r="Q109" s="125" t="e">
        <f t="shared" si="26"/>
        <v>#NUM!</v>
      </c>
      <c r="R109" s="100" t="str">
        <f t="shared" si="20"/>
        <v/>
      </c>
      <c r="S109" s="100" t="str">
        <f t="shared" si="21"/>
        <v/>
      </c>
    </row>
    <row r="110" spans="1:19" ht="15" customHeight="1" x14ac:dyDescent="0.2">
      <c r="A110" s="98" t="str">
        <f t="shared" si="22"/>
        <v/>
      </c>
      <c r="B110" s="80"/>
      <c r="C110" s="36"/>
      <c r="D110" s="7"/>
      <c r="E110" s="18" t="str">
        <f t="shared" si="23"/>
        <v/>
      </c>
      <c r="F110" s="19" t="str">
        <f t="shared" si="24"/>
        <v/>
      </c>
      <c r="G110" s="20" t="str">
        <f t="shared" si="25"/>
        <v/>
      </c>
      <c r="H110" s="90" t="str">
        <f>IF(G110="","",SUM(G$14:G110))</f>
        <v/>
      </c>
      <c r="I110" s="6"/>
      <c r="J110" s="10"/>
      <c r="K110" s="11"/>
      <c r="L110" s="10"/>
      <c r="M110" s="11"/>
      <c r="N110" s="19" t="str">
        <f t="shared" si="18"/>
        <v/>
      </c>
      <c r="O110" s="100" t="str">
        <f t="shared" ref="O110:O141" si="27">IF(SUMIF($J$14:$J$200,"&lt;="&amp;J110,$G$14:$G$200)=0,"",SUMIF($J$14:$J$200,"&lt;="&amp;J110,$G$14:$G$200))</f>
        <v/>
      </c>
      <c r="P110" s="131">
        <v>97</v>
      </c>
      <c r="Q110" s="125" t="e">
        <f t="shared" si="26"/>
        <v>#NUM!</v>
      </c>
      <c r="R110" s="100" t="str">
        <f t="shared" ref="R110:R141" si="28">IF(SUMIF($I$14:$I$200,"&lt;="&amp;Q110,$G$14:$G$200)=0,"",SUMIF($I$14:$I$200,"&lt;="&amp;Q110,$G$14:$G$200))</f>
        <v/>
      </c>
      <c r="S110" s="100" t="str">
        <f t="shared" ref="S110:S141" si="29">IF(SUMIF($J$14:$J$200,"&lt;="&amp;Q110,$G$14:$G$200)=0,"",SUMIF($J$14:$J$200,"&lt;="&amp;Q110,$G$14:$G$200))</f>
        <v/>
      </c>
    </row>
    <row r="111" spans="1:19" ht="15" customHeight="1" x14ac:dyDescent="0.2">
      <c r="A111" s="98" t="str">
        <f t="shared" si="22"/>
        <v/>
      </c>
      <c r="B111" s="80"/>
      <c r="C111" s="36"/>
      <c r="D111" s="7"/>
      <c r="E111" s="18" t="str">
        <f t="shared" si="23"/>
        <v/>
      </c>
      <c r="F111" s="19" t="str">
        <f t="shared" si="24"/>
        <v/>
      </c>
      <c r="G111" s="20" t="str">
        <f t="shared" si="25"/>
        <v/>
      </c>
      <c r="H111" s="90" t="str">
        <f>IF(G111="","",SUM(G$14:G111))</f>
        <v/>
      </c>
      <c r="I111" s="6"/>
      <c r="J111" s="10"/>
      <c r="K111" s="11"/>
      <c r="L111" s="10"/>
      <c r="M111" s="11"/>
      <c r="N111" s="19" t="str">
        <f t="shared" si="18"/>
        <v/>
      </c>
      <c r="O111" s="100" t="str">
        <f t="shared" si="27"/>
        <v/>
      </c>
      <c r="P111" s="131">
        <v>98</v>
      </c>
      <c r="Q111" s="125" t="e">
        <f t="shared" ref="Q111:Q142" si="30">IF(COUNTA($I$14:$J$200)&gt;=P111,SMALL($I$14:$J$200,P111),Q110)</f>
        <v>#NUM!</v>
      </c>
      <c r="R111" s="100" t="str">
        <f t="shared" si="28"/>
        <v/>
      </c>
      <c r="S111" s="100" t="str">
        <f t="shared" si="29"/>
        <v/>
      </c>
    </row>
    <row r="112" spans="1:19" ht="15" customHeight="1" x14ac:dyDescent="0.2">
      <c r="A112" s="98" t="str">
        <f t="shared" si="22"/>
        <v/>
      </c>
      <c r="B112" s="80"/>
      <c r="C112" s="36"/>
      <c r="D112" s="7"/>
      <c r="E112" s="18" t="str">
        <f t="shared" si="23"/>
        <v/>
      </c>
      <c r="F112" s="19" t="str">
        <f t="shared" si="24"/>
        <v/>
      </c>
      <c r="G112" s="20" t="str">
        <f t="shared" si="25"/>
        <v/>
      </c>
      <c r="H112" s="90" t="str">
        <f>IF(G112="","",SUM(G$14:G112))</f>
        <v/>
      </c>
      <c r="I112" s="6"/>
      <c r="J112" s="10"/>
      <c r="K112" s="11"/>
      <c r="L112" s="10"/>
      <c r="M112" s="11"/>
      <c r="N112" s="19" t="str">
        <f t="shared" si="18"/>
        <v/>
      </c>
      <c r="O112" s="100" t="str">
        <f t="shared" si="27"/>
        <v/>
      </c>
      <c r="P112" s="131">
        <v>99</v>
      </c>
      <c r="Q112" s="125" t="e">
        <f t="shared" si="30"/>
        <v>#NUM!</v>
      </c>
      <c r="R112" s="100" t="str">
        <f t="shared" si="28"/>
        <v/>
      </c>
      <c r="S112" s="100" t="str">
        <f t="shared" si="29"/>
        <v/>
      </c>
    </row>
    <row r="113" spans="1:19" ht="15" customHeight="1" x14ac:dyDescent="0.2">
      <c r="A113" s="98" t="str">
        <f t="shared" si="22"/>
        <v/>
      </c>
      <c r="B113" s="80"/>
      <c r="C113" s="36"/>
      <c r="D113" s="7"/>
      <c r="E113" s="18" t="str">
        <f t="shared" si="23"/>
        <v/>
      </c>
      <c r="F113" s="19" t="str">
        <f t="shared" si="24"/>
        <v/>
      </c>
      <c r="G113" s="20" t="str">
        <f t="shared" si="25"/>
        <v/>
      </c>
      <c r="H113" s="90" t="str">
        <f>IF(G113="","",SUM(G$14:G113))</f>
        <v/>
      </c>
      <c r="I113" s="6"/>
      <c r="J113" s="10"/>
      <c r="K113" s="11"/>
      <c r="L113" s="10"/>
      <c r="M113" s="11"/>
      <c r="N113" s="19" t="str">
        <f t="shared" si="18"/>
        <v/>
      </c>
      <c r="O113" s="100" t="str">
        <f t="shared" si="27"/>
        <v/>
      </c>
      <c r="P113" s="131">
        <v>100</v>
      </c>
      <c r="Q113" s="125" t="e">
        <f t="shared" si="30"/>
        <v>#NUM!</v>
      </c>
      <c r="R113" s="100" t="str">
        <f t="shared" si="28"/>
        <v/>
      </c>
      <c r="S113" s="100" t="str">
        <f t="shared" si="29"/>
        <v/>
      </c>
    </row>
    <row r="114" spans="1:19" ht="15" customHeight="1" x14ac:dyDescent="0.2">
      <c r="A114" s="98" t="str">
        <f t="shared" si="22"/>
        <v/>
      </c>
      <c r="B114" s="80"/>
      <c r="C114" s="36"/>
      <c r="D114" s="7"/>
      <c r="E114" s="18" t="str">
        <f t="shared" si="23"/>
        <v/>
      </c>
      <c r="F114" s="19" t="str">
        <f t="shared" si="24"/>
        <v/>
      </c>
      <c r="G114" s="20" t="str">
        <f t="shared" si="25"/>
        <v/>
      </c>
      <c r="H114" s="90" t="str">
        <f>IF(G114="","",SUM(G$14:G114))</f>
        <v/>
      </c>
      <c r="I114" s="6"/>
      <c r="J114" s="10"/>
      <c r="K114" s="11"/>
      <c r="L114" s="10"/>
      <c r="M114" s="11"/>
      <c r="N114" s="19" t="str">
        <f t="shared" si="18"/>
        <v/>
      </c>
      <c r="O114" s="100" t="str">
        <f t="shared" si="27"/>
        <v/>
      </c>
      <c r="P114" s="131">
        <v>101</v>
      </c>
      <c r="Q114" s="125" t="e">
        <f t="shared" si="30"/>
        <v>#NUM!</v>
      </c>
      <c r="R114" s="100" t="str">
        <f t="shared" si="28"/>
        <v/>
      </c>
      <c r="S114" s="100" t="str">
        <f t="shared" si="29"/>
        <v/>
      </c>
    </row>
    <row r="115" spans="1:19" ht="15" customHeight="1" x14ac:dyDescent="0.2">
      <c r="A115" s="98" t="str">
        <f t="shared" si="22"/>
        <v/>
      </c>
      <c r="B115" s="80"/>
      <c r="C115" s="36"/>
      <c r="D115" s="7"/>
      <c r="E115" s="18" t="str">
        <f t="shared" si="23"/>
        <v/>
      </c>
      <c r="F115" s="19" t="str">
        <f t="shared" si="24"/>
        <v/>
      </c>
      <c r="G115" s="20" t="str">
        <f t="shared" si="25"/>
        <v/>
      </c>
      <c r="H115" s="90" t="str">
        <f>IF(G115="","",SUM(G$14:G115))</f>
        <v/>
      </c>
      <c r="I115" s="6"/>
      <c r="J115" s="10"/>
      <c r="K115" s="11"/>
      <c r="L115" s="10"/>
      <c r="M115" s="11"/>
      <c r="N115" s="19" t="str">
        <f t="shared" si="18"/>
        <v/>
      </c>
      <c r="O115" s="100" t="str">
        <f t="shared" si="27"/>
        <v/>
      </c>
      <c r="P115" s="131">
        <v>102</v>
      </c>
      <c r="Q115" s="125" t="e">
        <f t="shared" si="30"/>
        <v>#NUM!</v>
      </c>
      <c r="R115" s="100" t="str">
        <f t="shared" si="28"/>
        <v/>
      </c>
      <c r="S115" s="100" t="str">
        <f t="shared" si="29"/>
        <v/>
      </c>
    </row>
    <row r="116" spans="1:19" ht="15" customHeight="1" x14ac:dyDescent="0.2">
      <c r="A116" s="98" t="str">
        <f t="shared" si="22"/>
        <v/>
      </c>
      <c r="B116" s="80"/>
      <c r="C116" s="36"/>
      <c r="D116" s="7"/>
      <c r="E116" s="18" t="str">
        <f t="shared" si="23"/>
        <v/>
      </c>
      <c r="F116" s="19" t="str">
        <f t="shared" si="24"/>
        <v/>
      </c>
      <c r="G116" s="20" t="str">
        <f t="shared" si="25"/>
        <v/>
      </c>
      <c r="H116" s="90" t="str">
        <f>IF(G116="","",SUM(G$14:G116))</f>
        <v/>
      </c>
      <c r="I116" s="6"/>
      <c r="J116" s="10"/>
      <c r="K116" s="11"/>
      <c r="L116" s="10"/>
      <c r="M116" s="11"/>
      <c r="N116" s="19" t="str">
        <f t="shared" si="18"/>
        <v/>
      </c>
      <c r="O116" s="100" t="str">
        <f t="shared" si="27"/>
        <v/>
      </c>
      <c r="P116" s="131">
        <v>103</v>
      </c>
      <c r="Q116" s="125" t="e">
        <f t="shared" si="30"/>
        <v>#NUM!</v>
      </c>
      <c r="R116" s="100" t="str">
        <f t="shared" si="28"/>
        <v/>
      </c>
      <c r="S116" s="100" t="str">
        <f t="shared" si="29"/>
        <v/>
      </c>
    </row>
    <row r="117" spans="1:19" ht="15" customHeight="1" x14ac:dyDescent="0.2">
      <c r="A117" s="98" t="str">
        <f t="shared" si="22"/>
        <v/>
      </c>
      <c r="B117" s="80"/>
      <c r="C117" s="36"/>
      <c r="D117" s="7"/>
      <c r="E117" s="18" t="str">
        <f t="shared" si="23"/>
        <v/>
      </c>
      <c r="F117" s="19" t="str">
        <f t="shared" si="24"/>
        <v/>
      </c>
      <c r="G117" s="20" t="str">
        <f t="shared" si="25"/>
        <v/>
      </c>
      <c r="H117" s="90" t="str">
        <f>IF(G117="","",SUM(G$14:G117))</f>
        <v/>
      </c>
      <c r="I117" s="6"/>
      <c r="J117" s="10"/>
      <c r="K117" s="11"/>
      <c r="L117" s="10"/>
      <c r="M117" s="11"/>
      <c r="N117" s="19" t="str">
        <f t="shared" si="18"/>
        <v/>
      </c>
      <c r="O117" s="100" t="str">
        <f t="shared" si="27"/>
        <v/>
      </c>
      <c r="P117" s="131">
        <v>104</v>
      </c>
      <c r="Q117" s="125" t="e">
        <f t="shared" si="30"/>
        <v>#NUM!</v>
      </c>
      <c r="R117" s="100" t="str">
        <f t="shared" si="28"/>
        <v/>
      </c>
      <c r="S117" s="100" t="str">
        <f t="shared" si="29"/>
        <v/>
      </c>
    </row>
    <row r="118" spans="1:19" ht="15" customHeight="1" x14ac:dyDescent="0.2">
      <c r="A118" s="98" t="str">
        <f t="shared" si="22"/>
        <v/>
      </c>
      <c r="B118" s="80"/>
      <c r="C118" s="36"/>
      <c r="D118" s="7"/>
      <c r="E118" s="18" t="str">
        <f t="shared" si="23"/>
        <v/>
      </c>
      <c r="F118" s="19" t="str">
        <f t="shared" si="24"/>
        <v/>
      </c>
      <c r="G118" s="20" t="str">
        <f t="shared" si="25"/>
        <v/>
      </c>
      <c r="H118" s="90" t="str">
        <f>IF(G118="","",SUM(G$14:G118))</f>
        <v/>
      </c>
      <c r="I118" s="6"/>
      <c r="J118" s="10"/>
      <c r="K118" s="11"/>
      <c r="L118" s="10"/>
      <c r="M118" s="11"/>
      <c r="N118" s="19" t="str">
        <f t="shared" si="18"/>
        <v/>
      </c>
      <c r="O118" s="100" t="str">
        <f t="shared" si="27"/>
        <v/>
      </c>
      <c r="P118" s="131">
        <v>105</v>
      </c>
      <c r="Q118" s="125" t="e">
        <f t="shared" si="30"/>
        <v>#NUM!</v>
      </c>
      <c r="R118" s="100" t="str">
        <f t="shared" si="28"/>
        <v/>
      </c>
      <c r="S118" s="100" t="str">
        <f t="shared" si="29"/>
        <v/>
      </c>
    </row>
    <row r="119" spans="1:19" ht="15" customHeight="1" x14ac:dyDescent="0.2">
      <c r="A119" s="98" t="str">
        <f t="shared" si="22"/>
        <v/>
      </c>
      <c r="B119" s="80"/>
      <c r="C119" s="36"/>
      <c r="D119" s="7"/>
      <c r="E119" s="18" t="str">
        <f t="shared" si="23"/>
        <v/>
      </c>
      <c r="F119" s="19" t="str">
        <f t="shared" si="24"/>
        <v/>
      </c>
      <c r="G119" s="20" t="str">
        <f t="shared" si="25"/>
        <v/>
      </c>
      <c r="H119" s="90" t="str">
        <f>IF(G119="","",SUM(G$14:G119))</f>
        <v/>
      </c>
      <c r="I119" s="6"/>
      <c r="J119" s="10"/>
      <c r="K119" s="11"/>
      <c r="L119" s="10"/>
      <c r="M119" s="11"/>
      <c r="N119" s="19" t="str">
        <f t="shared" si="18"/>
        <v/>
      </c>
      <c r="O119" s="100" t="str">
        <f t="shared" si="27"/>
        <v/>
      </c>
      <c r="P119" s="131">
        <v>106</v>
      </c>
      <c r="Q119" s="125" t="e">
        <f t="shared" si="30"/>
        <v>#NUM!</v>
      </c>
      <c r="R119" s="100" t="str">
        <f t="shared" si="28"/>
        <v/>
      </c>
      <c r="S119" s="100" t="str">
        <f t="shared" si="29"/>
        <v/>
      </c>
    </row>
    <row r="120" spans="1:19" ht="15" customHeight="1" x14ac:dyDescent="0.2">
      <c r="A120" s="98" t="str">
        <f t="shared" si="22"/>
        <v/>
      </c>
      <c r="B120" s="80"/>
      <c r="C120" s="36"/>
      <c r="D120" s="7"/>
      <c r="E120" s="18" t="str">
        <f t="shared" si="23"/>
        <v/>
      </c>
      <c r="F120" s="19" t="str">
        <f t="shared" si="24"/>
        <v/>
      </c>
      <c r="G120" s="20" t="str">
        <f t="shared" si="25"/>
        <v/>
      </c>
      <c r="H120" s="90" t="str">
        <f>IF(G120="","",SUM(G$14:G120))</f>
        <v/>
      </c>
      <c r="I120" s="6"/>
      <c r="J120" s="10"/>
      <c r="K120" s="11"/>
      <c r="L120" s="10"/>
      <c r="M120" s="11"/>
      <c r="N120" s="19" t="str">
        <f t="shared" si="18"/>
        <v/>
      </c>
      <c r="O120" s="100" t="str">
        <f t="shared" si="27"/>
        <v/>
      </c>
      <c r="P120" s="131">
        <v>107</v>
      </c>
      <c r="Q120" s="125" t="e">
        <f t="shared" si="30"/>
        <v>#NUM!</v>
      </c>
      <c r="R120" s="100" t="str">
        <f t="shared" si="28"/>
        <v/>
      </c>
      <c r="S120" s="100" t="str">
        <f t="shared" si="29"/>
        <v/>
      </c>
    </row>
    <row r="121" spans="1:19" ht="15" customHeight="1" x14ac:dyDescent="0.2">
      <c r="A121" s="98" t="str">
        <f t="shared" si="22"/>
        <v/>
      </c>
      <c r="B121" s="80"/>
      <c r="C121" s="36"/>
      <c r="D121" s="7"/>
      <c r="E121" s="18" t="str">
        <f t="shared" si="23"/>
        <v/>
      </c>
      <c r="F121" s="19" t="str">
        <f t="shared" si="24"/>
        <v/>
      </c>
      <c r="G121" s="20" t="str">
        <f t="shared" si="25"/>
        <v/>
      </c>
      <c r="H121" s="90" t="str">
        <f>IF(G121="","",SUM(G$14:G121))</f>
        <v/>
      </c>
      <c r="I121" s="6"/>
      <c r="J121" s="10"/>
      <c r="K121" s="11"/>
      <c r="L121" s="10"/>
      <c r="M121" s="11"/>
      <c r="N121" s="19" t="str">
        <f t="shared" si="18"/>
        <v/>
      </c>
      <c r="O121" s="100" t="str">
        <f t="shared" si="27"/>
        <v/>
      </c>
      <c r="P121" s="131">
        <v>108</v>
      </c>
      <c r="Q121" s="125" t="e">
        <f t="shared" si="30"/>
        <v>#NUM!</v>
      </c>
      <c r="R121" s="100" t="str">
        <f t="shared" si="28"/>
        <v/>
      </c>
      <c r="S121" s="100" t="str">
        <f t="shared" si="29"/>
        <v/>
      </c>
    </row>
    <row r="122" spans="1:19" ht="15" customHeight="1" x14ac:dyDescent="0.2">
      <c r="A122" s="98" t="str">
        <f t="shared" si="22"/>
        <v/>
      </c>
      <c r="B122" s="80"/>
      <c r="C122" s="36"/>
      <c r="D122" s="7"/>
      <c r="E122" s="18" t="str">
        <f t="shared" si="23"/>
        <v/>
      </c>
      <c r="F122" s="19" t="str">
        <f t="shared" si="24"/>
        <v/>
      </c>
      <c r="G122" s="20" t="str">
        <f t="shared" si="25"/>
        <v/>
      </c>
      <c r="H122" s="90" t="str">
        <f>IF(G122="","",SUM(G$14:G122))</f>
        <v/>
      </c>
      <c r="I122" s="6"/>
      <c r="J122" s="10"/>
      <c r="K122" s="11"/>
      <c r="L122" s="10"/>
      <c r="M122" s="11"/>
      <c r="N122" s="19" t="str">
        <f t="shared" si="18"/>
        <v/>
      </c>
      <c r="O122" s="100" t="str">
        <f t="shared" si="27"/>
        <v/>
      </c>
      <c r="P122" s="131">
        <v>109</v>
      </c>
      <c r="Q122" s="125" t="e">
        <f t="shared" si="30"/>
        <v>#NUM!</v>
      </c>
      <c r="R122" s="100" t="str">
        <f t="shared" si="28"/>
        <v/>
      </c>
      <c r="S122" s="100" t="str">
        <f t="shared" si="29"/>
        <v/>
      </c>
    </row>
    <row r="123" spans="1:19" ht="15" customHeight="1" x14ac:dyDescent="0.2">
      <c r="A123" s="98" t="str">
        <f t="shared" si="22"/>
        <v/>
      </c>
      <c r="B123" s="80"/>
      <c r="C123" s="36"/>
      <c r="D123" s="7"/>
      <c r="E123" s="18" t="str">
        <f t="shared" si="23"/>
        <v/>
      </c>
      <c r="F123" s="19" t="str">
        <f t="shared" si="24"/>
        <v/>
      </c>
      <c r="G123" s="20" t="str">
        <f t="shared" si="25"/>
        <v/>
      </c>
      <c r="H123" s="90" t="str">
        <f>IF(G123="","",SUM(G$14:G123))</f>
        <v/>
      </c>
      <c r="I123" s="6"/>
      <c r="J123" s="10"/>
      <c r="K123" s="11"/>
      <c r="L123" s="10"/>
      <c r="M123" s="11"/>
      <c r="N123" s="19" t="str">
        <f t="shared" si="18"/>
        <v/>
      </c>
      <c r="O123" s="100" t="str">
        <f t="shared" si="27"/>
        <v/>
      </c>
      <c r="P123" s="131">
        <v>110</v>
      </c>
      <c r="Q123" s="125" t="e">
        <f t="shared" si="30"/>
        <v>#NUM!</v>
      </c>
      <c r="R123" s="100" t="str">
        <f t="shared" si="28"/>
        <v/>
      </c>
      <c r="S123" s="100" t="str">
        <f t="shared" si="29"/>
        <v/>
      </c>
    </row>
    <row r="124" spans="1:19" ht="15" customHeight="1" x14ac:dyDescent="0.2">
      <c r="A124" s="98" t="str">
        <f t="shared" si="22"/>
        <v/>
      </c>
      <c r="B124" s="80"/>
      <c r="C124" s="36"/>
      <c r="D124" s="7"/>
      <c r="E124" s="18" t="str">
        <f t="shared" si="23"/>
        <v/>
      </c>
      <c r="F124" s="19" t="str">
        <f t="shared" si="24"/>
        <v/>
      </c>
      <c r="G124" s="20" t="str">
        <f t="shared" si="25"/>
        <v/>
      </c>
      <c r="H124" s="90" t="str">
        <f>IF(G124="","",SUM(G$14:G124))</f>
        <v/>
      </c>
      <c r="I124" s="6"/>
      <c r="J124" s="10"/>
      <c r="K124" s="11"/>
      <c r="L124" s="10"/>
      <c r="M124" s="11"/>
      <c r="N124" s="19" t="str">
        <f t="shared" si="18"/>
        <v/>
      </c>
      <c r="O124" s="100" t="str">
        <f t="shared" si="27"/>
        <v/>
      </c>
      <c r="P124" s="131">
        <v>111</v>
      </c>
      <c r="Q124" s="125" t="e">
        <f t="shared" si="30"/>
        <v>#NUM!</v>
      </c>
      <c r="R124" s="100" t="str">
        <f t="shared" si="28"/>
        <v/>
      </c>
      <c r="S124" s="100" t="str">
        <f t="shared" si="29"/>
        <v/>
      </c>
    </row>
    <row r="125" spans="1:19" ht="15" customHeight="1" x14ac:dyDescent="0.2">
      <c r="A125" s="98" t="str">
        <f t="shared" si="22"/>
        <v/>
      </c>
      <c r="B125" s="80"/>
      <c r="C125" s="36"/>
      <c r="D125" s="7"/>
      <c r="E125" s="18" t="str">
        <f t="shared" si="23"/>
        <v/>
      </c>
      <c r="F125" s="19" t="str">
        <f t="shared" si="24"/>
        <v/>
      </c>
      <c r="G125" s="20" t="str">
        <f t="shared" si="25"/>
        <v/>
      </c>
      <c r="H125" s="90" t="str">
        <f>IF(G125="","",SUM(G$14:G125))</f>
        <v/>
      </c>
      <c r="I125" s="6"/>
      <c r="J125" s="10"/>
      <c r="K125" s="11"/>
      <c r="L125" s="10"/>
      <c r="M125" s="11"/>
      <c r="N125" s="19" t="str">
        <f t="shared" si="18"/>
        <v/>
      </c>
      <c r="O125" s="100" t="str">
        <f t="shared" si="27"/>
        <v/>
      </c>
      <c r="P125" s="131">
        <v>112</v>
      </c>
      <c r="Q125" s="125" t="e">
        <f t="shared" si="30"/>
        <v>#NUM!</v>
      </c>
      <c r="R125" s="100" t="str">
        <f t="shared" si="28"/>
        <v/>
      </c>
      <c r="S125" s="100" t="str">
        <f t="shared" si="29"/>
        <v/>
      </c>
    </row>
    <row r="126" spans="1:19" ht="15" customHeight="1" x14ac:dyDescent="0.2">
      <c r="A126" s="98" t="str">
        <f t="shared" si="22"/>
        <v/>
      </c>
      <c r="B126" s="80"/>
      <c r="C126" s="36"/>
      <c r="D126" s="7"/>
      <c r="E126" s="18" t="str">
        <f t="shared" si="23"/>
        <v/>
      </c>
      <c r="F126" s="19" t="str">
        <f t="shared" si="24"/>
        <v/>
      </c>
      <c r="G126" s="20" t="str">
        <f t="shared" si="25"/>
        <v/>
      </c>
      <c r="H126" s="90" t="str">
        <f>IF(G126="","",SUM(G$14:G126))</f>
        <v/>
      </c>
      <c r="I126" s="6"/>
      <c r="J126" s="10"/>
      <c r="K126" s="11"/>
      <c r="L126" s="10"/>
      <c r="M126" s="11"/>
      <c r="N126" s="19" t="str">
        <f t="shared" si="18"/>
        <v/>
      </c>
      <c r="O126" s="100" t="str">
        <f t="shared" si="27"/>
        <v/>
      </c>
      <c r="P126" s="131">
        <v>113</v>
      </c>
      <c r="Q126" s="125" t="e">
        <f t="shared" si="30"/>
        <v>#NUM!</v>
      </c>
      <c r="R126" s="100" t="str">
        <f t="shared" si="28"/>
        <v/>
      </c>
      <c r="S126" s="100" t="str">
        <f t="shared" si="29"/>
        <v/>
      </c>
    </row>
    <row r="127" spans="1:19" ht="15" customHeight="1" x14ac:dyDescent="0.2">
      <c r="A127" s="98" t="str">
        <f t="shared" si="22"/>
        <v/>
      </c>
      <c r="B127" s="80"/>
      <c r="C127" s="36"/>
      <c r="D127" s="7"/>
      <c r="E127" s="18" t="str">
        <f t="shared" si="23"/>
        <v/>
      </c>
      <c r="F127" s="19" t="str">
        <f t="shared" si="24"/>
        <v/>
      </c>
      <c r="G127" s="20" t="str">
        <f t="shared" si="25"/>
        <v/>
      </c>
      <c r="H127" s="90" t="str">
        <f>IF(G127="","",SUM(G$14:G127))</f>
        <v/>
      </c>
      <c r="I127" s="6"/>
      <c r="J127" s="10"/>
      <c r="K127" s="11"/>
      <c r="L127" s="10"/>
      <c r="M127" s="11"/>
      <c r="N127" s="19" t="str">
        <f t="shared" si="18"/>
        <v/>
      </c>
      <c r="O127" s="100" t="str">
        <f t="shared" si="27"/>
        <v/>
      </c>
      <c r="P127" s="131">
        <v>114</v>
      </c>
      <c r="Q127" s="125" t="e">
        <f t="shared" si="30"/>
        <v>#NUM!</v>
      </c>
      <c r="R127" s="100" t="str">
        <f t="shared" si="28"/>
        <v/>
      </c>
      <c r="S127" s="100" t="str">
        <f t="shared" si="29"/>
        <v/>
      </c>
    </row>
    <row r="128" spans="1:19" ht="15" customHeight="1" x14ac:dyDescent="0.2">
      <c r="A128" s="98" t="str">
        <f t="shared" si="22"/>
        <v/>
      </c>
      <c r="B128" s="80"/>
      <c r="C128" s="36"/>
      <c r="D128" s="7"/>
      <c r="E128" s="18" t="str">
        <f t="shared" si="23"/>
        <v/>
      </c>
      <c r="F128" s="19" t="str">
        <f t="shared" si="24"/>
        <v/>
      </c>
      <c r="G128" s="20" t="str">
        <f t="shared" si="25"/>
        <v/>
      </c>
      <c r="H128" s="90" t="str">
        <f>IF(G128="","",SUM(G$14:G128))</f>
        <v/>
      </c>
      <c r="I128" s="6"/>
      <c r="J128" s="10"/>
      <c r="K128" s="11"/>
      <c r="L128" s="10"/>
      <c r="M128" s="11"/>
      <c r="N128" s="19" t="str">
        <f t="shared" si="18"/>
        <v/>
      </c>
      <c r="O128" s="100" t="str">
        <f t="shared" si="27"/>
        <v/>
      </c>
      <c r="P128" s="131">
        <v>115</v>
      </c>
      <c r="Q128" s="125" t="e">
        <f t="shared" si="30"/>
        <v>#NUM!</v>
      </c>
      <c r="R128" s="100" t="str">
        <f t="shared" si="28"/>
        <v/>
      </c>
      <c r="S128" s="100" t="str">
        <f t="shared" si="29"/>
        <v/>
      </c>
    </row>
    <row r="129" spans="1:19" ht="15" customHeight="1" x14ac:dyDescent="0.2">
      <c r="A129" s="98" t="str">
        <f t="shared" si="22"/>
        <v/>
      </c>
      <c r="B129" s="80"/>
      <c r="C129" s="36"/>
      <c r="D129" s="7"/>
      <c r="E129" s="18" t="str">
        <f t="shared" si="23"/>
        <v/>
      </c>
      <c r="F129" s="19" t="str">
        <f t="shared" si="24"/>
        <v/>
      </c>
      <c r="G129" s="20" t="str">
        <f t="shared" si="25"/>
        <v/>
      </c>
      <c r="H129" s="90" t="str">
        <f>IF(G129="","",SUM(G$14:G129))</f>
        <v/>
      </c>
      <c r="I129" s="6"/>
      <c r="J129" s="10"/>
      <c r="K129" s="11"/>
      <c r="L129" s="10"/>
      <c r="M129" s="11"/>
      <c r="N129" s="19" t="str">
        <f t="shared" si="18"/>
        <v/>
      </c>
      <c r="O129" s="100" t="str">
        <f t="shared" si="27"/>
        <v/>
      </c>
      <c r="P129" s="131">
        <v>116</v>
      </c>
      <c r="Q129" s="125" t="e">
        <f t="shared" si="30"/>
        <v>#NUM!</v>
      </c>
      <c r="R129" s="100" t="str">
        <f t="shared" si="28"/>
        <v/>
      </c>
      <c r="S129" s="100" t="str">
        <f t="shared" si="29"/>
        <v/>
      </c>
    </row>
    <row r="130" spans="1:19" ht="15" customHeight="1" x14ac:dyDescent="0.2">
      <c r="A130" s="98" t="str">
        <f t="shared" si="22"/>
        <v/>
      </c>
      <c r="B130" s="80"/>
      <c r="C130" s="36"/>
      <c r="D130" s="7"/>
      <c r="E130" s="18" t="str">
        <f t="shared" si="23"/>
        <v/>
      </c>
      <c r="F130" s="19" t="str">
        <f t="shared" si="24"/>
        <v/>
      </c>
      <c r="G130" s="20" t="str">
        <f t="shared" si="25"/>
        <v/>
      </c>
      <c r="H130" s="90" t="str">
        <f>IF(G130="","",SUM(G$14:G130))</f>
        <v/>
      </c>
      <c r="I130" s="6"/>
      <c r="J130" s="10"/>
      <c r="K130" s="11"/>
      <c r="L130" s="10"/>
      <c r="M130" s="11"/>
      <c r="N130" s="19" t="str">
        <f t="shared" si="18"/>
        <v/>
      </c>
      <c r="O130" s="100" t="str">
        <f t="shared" si="27"/>
        <v/>
      </c>
      <c r="P130" s="131">
        <v>117</v>
      </c>
      <c r="Q130" s="125" t="e">
        <f t="shared" si="30"/>
        <v>#NUM!</v>
      </c>
      <c r="R130" s="100" t="str">
        <f t="shared" si="28"/>
        <v/>
      </c>
      <c r="S130" s="100" t="str">
        <f t="shared" si="29"/>
        <v/>
      </c>
    </row>
    <row r="131" spans="1:19" ht="15" customHeight="1" x14ac:dyDescent="0.2">
      <c r="A131" s="98" t="str">
        <f t="shared" si="22"/>
        <v/>
      </c>
      <c r="B131" s="80"/>
      <c r="C131" s="36"/>
      <c r="D131" s="7"/>
      <c r="E131" s="18" t="str">
        <f t="shared" si="23"/>
        <v/>
      </c>
      <c r="F131" s="19" t="str">
        <f t="shared" si="24"/>
        <v/>
      </c>
      <c r="G131" s="20" t="str">
        <f t="shared" si="25"/>
        <v/>
      </c>
      <c r="H131" s="90" t="str">
        <f>IF(G131="","",SUM(G$14:G131))</f>
        <v/>
      </c>
      <c r="I131" s="6"/>
      <c r="J131" s="10"/>
      <c r="K131" s="11"/>
      <c r="L131" s="10"/>
      <c r="M131" s="11"/>
      <c r="N131" s="19" t="str">
        <f t="shared" si="18"/>
        <v/>
      </c>
      <c r="O131" s="100" t="str">
        <f t="shared" si="27"/>
        <v/>
      </c>
      <c r="P131" s="131">
        <v>118</v>
      </c>
      <c r="Q131" s="125" t="e">
        <f t="shared" si="30"/>
        <v>#NUM!</v>
      </c>
      <c r="R131" s="100" t="str">
        <f t="shared" si="28"/>
        <v/>
      </c>
      <c r="S131" s="100" t="str">
        <f t="shared" si="29"/>
        <v/>
      </c>
    </row>
    <row r="132" spans="1:19" ht="15" customHeight="1" x14ac:dyDescent="0.2">
      <c r="A132" s="98" t="str">
        <f t="shared" si="22"/>
        <v/>
      </c>
      <c r="B132" s="80"/>
      <c r="C132" s="36"/>
      <c r="D132" s="7"/>
      <c r="E132" s="18" t="str">
        <f t="shared" si="23"/>
        <v/>
      </c>
      <c r="F132" s="19" t="str">
        <f t="shared" si="24"/>
        <v/>
      </c>
      <c r="G132" s="20" t="str">
        <f t="shared" si="25"/>
        <v/>
      </c>
      <c r="H132" s="90" t="str">
        <f>IF(G132="","",SUM(G$14:G132))</f>
        <v/>
      </c>
      <c r="I132" s="6"/>
      <c r="J132" s="10"/>
      <c r="K132" s="11"/>
      <c r="L132" s="10"/>
      <c r="M132" s="11"/>
      <c r="N132" s="19" t="str">
        <f t="shared" si="18"/>
        <v/>
      </c>
      <c r="O132" s="100" t="str">
        <f t="shared" si="27"/>
        <v/>
      </c>
      <c r="P132" s="131">
        <v>119</v>
      </c>
      <c r="Q132" s="125" t="e">
        <f t="shared" si="30"/>
        <v>#NUM!</v>
      </c>
      <c r="R132" s="100" t="str">
        <f t="shared" si="28"/>
        <v/>
      </c>
      <c r="S132" s="100" t="str">
        <f t="shared" si="29"/>
        <v/>
      </c>
    </row>
    <row r="133" spans="1:19" ht="15" customHeight="1" x14ac:dyDescent="0.2">
      <c r="A133" s="98" t="str">
        <f t="shared" si="22"/>
        <v/>
      </c>
      <c r="B133" s="80"/>
      <c r="C133" s="36"/>
      <c r="D133" s="7"/>
      <c r="E133" s="18" t="str">
        <f t="shared" si="23"/>
        <v/>
      </c>
      <c r="F133" s="19" t="str">
        <f t="shared" si="24"/>
        <v/>
      </c>
      <c r="G133" s="20" t="str">
        <f t="shared" si="25"/>
        <v/>
      </c>
      <c r="H133" s="90" t="str">
        <f>IF(G133="","",SUM(G$14:G133))</f>
        <v/>
      </c>
      <c r="I133" s="6"/>
      <c r="J133" s="10"/>
      <c r="K133" s="11"/>
      <c r="L133" s="10"/>
      <c r="M133" s="11"/>
      <c r="N133" s="19" t="str">
        <f t="shared" si="18"/>
        <v/>
      </c>
      <c r="O133" s="100" t="str">
        <f t="shared" si="27"/>
        <v/>
      </c>
      <c r="P133" s="131">
        <v>120</v>
      </c>
      <c r="Q133" s="125" t="e">
        <f t="shared" si="30"/>
        <v>#NUM!</v>
      </c>
      <c r="R133" s="100" t="str">
        <f t="shared" si="28"/>
        <v/>
      </c>
      <c r="S133" s="100" t="str">
        <f t="shared" si="29"/>
        <v/>
      </c>
    </row>
    <row r="134" spans="1:19" ht="15" customHeight="1" x14ac:dyDescent="0.2">
      <c r="A134" s="98" t="str">
        <f t="shared" si="22"/>
        <v/>
      </c>
      <c r="B134" s="80"/>
      <c r="C134" s="36"/>
      <c r="D134" s="7"/>
      <c r="E134" s="18" t="str">
        <f t="shared" si="23"/>
        <v/>
      </c>
      <c r="F134" s="19" t="str">
        <f t="shared" si="24"/>
        <v/>
      </c>
      <c r="G134" s="20" t="str">
        <f t="shared" si="25"/>
        <v/>
      </c>
      <c r="H134" s="90" t="str">
        <f>IF(G134="","",SUM(G$14:G134))</f>
        <v/>
      </c>
      <c r="I134" s="6"/>
      <c r="J134" s="10"/>
      <c r="K134" s="11"/>
      <c r="L134" s="10"/>
      <c r="M134" s="11"/>
      <c r="N134" s="19" t="str">
        <f t="shared" si="18"/>
        <v/>
      </c>
      <c r="O134" s="100" t="str">
        <f t="shared" si="27"/>
        <v/>
      </c>
      <c r="P134" s="131">
        <v>121</v>
      </c>
      <c r="Q134" s="125" t="e">
        <f t="shared" si="30"/>
        <v>#NUM!</v>
      </c>
      <c r="R134" s="100" t="str">
        <f t="shared" si="28"/>
        <v/>
      </c>
      <c r="S134" s="100" t="str">
        <f t="shared" si="29"/>
        <v/>
      </c>
    </row>
    <row r="135" spans="1:19" ht="15" customHeight="1" x14ac:dyDescent="0.2">
      <c r="A135" s="98" t="str">
        <f t="shared" si="22"/>
        <v/>
      </c>
      <c r="B135" s="80"/>
      <c r="C135" s="36"/>
      <c r="D135" s="7"/>
      <c r="E135" s="18" t="str">
        <f t="shared" si="23"/>
        <v/>
      </c>
      <c r="F135" s="19" t="str">
        <f t="shared" si="24"/>
        <v/>
      </c>
      <c r="G135" s="20" t="str">
        <f t="shared" si="25"/>
        <v/>
      </c>
      <c r="H135" s="90" t="str">
        <f>IF(G135="","",SUM(G$14:G135))</f>
        <v/>
      </c>
      <c r="I135" s="6"/>
      <c r="J135" s="10"/>
      <c r="K135" s="11"/>
      <c r="L135" s="10"/>
      <c r="M135" s="11"/>
      <c r="N135" s="19" t="str">
        <f t="shared" si="18"/>
        <v/>
      </c>
      <c r="O135" s="100" t="str">
        <f t="shared" si="27"/>
        <v/>
      </c>
      <c r="P135" s="131">
        <v>122</v>
      </c>
      <c r="Q135" s="125" t="e">
        <f t="shared" si="30"/>
        <v>#NUM!</v>
      </c>
      <c r="R135" s="100" t="str">
        <f t="shared" si="28"/>
        <v/>
      </c>
      <c r="S135" s="100" t="str">
        <f t="shared" si="29"/>
        <v/>
      </c>
    </row>
    <row r="136" spans="1:19" ht="15" customHeight="1" x14ac:dyDescent="0.2">
      <c r="A136" s="98" t="str">
        <f t="shared" si="22"/>
        <v/>
      </c>
      <c r="B136" s="80"/>
      <c r="C136" s="36"/>
      <c r="D136" s="7"/>
      <c r="E136" s="18" t="str">
        <f t="shared" si="23"/>
        <v/>
      </c>
      <c r="F136" s="19" t="str">
        <f t="shared" si="24"/>
        <v/>
      </c>
      <c r="G136" s="20" t="str">
        <f t="shared" si="25"/>
        <v/>
      </c>
      <c r="H136" s="90" t="str">
        <f>IF(G136="","",SUM(G$14:G136))</f>
        <v/>
      </c>
      <c r="I136" s="6"/>
      <c r="J136" s="10"/>
      <c r="K136" s="11"/>
      <c r="L136" s="10"/>
      <c r="M136" s="11"/>
      <c r="N136" s="19" t="str">
        <f t="shared" si="18"/>
        <v/>
      </c>
      <c r="O136" s="100" t="str">
        <f t="shared" si="27"/>
        <v/>
      </c>
      <c r="P136" s="131">
        <v>123</v>
      </c>
      <c r="Q136" s="125" t="e">
        <f t="shared" si="30"/>
        <v>#NUM!</v>
      </c>
      <c r="R136" s="100" t="str">
        <f t="shared" si="28"/>
        <v/>
      </c>
      <c r="S136" s="100" t="str">
        <f t="shared" si="29"/>
        <v/>
      </c>
    </row>
    <row r="137" spans="1:19" ht="15" customHeight="1" x14ac:dyDescent="0.2">
      <c r="A137" s="98" t="str">
        <f t="shared" si="22"/>
        <v/>
      </c>
      <c r="B137" s="80"/>
      <c r="C137" s="36"/>
      <c r="D137" s="7"/>
      <c r="E137" s="18" t="str">
        <f t="shared" si="23"/>
        <v/>
      </c>
      <c r="F137" s="19" t="str">
        <f t="shared" si="24"/>
        <v/>
      </c>
      <c r="G137" s="20" t="str">
        <f t="shared" si="25"/>
        <v/>
      </c>
      <c r="H137" s="90" t="str">
        <f>IF(G137="","",SUM(G$14:G137))</f>
        <v/>
      </c>
      <c r="I137" s="6"/>
      <c r="J137" s="10"/>
      <c r="K137" s="11"/>
      <c r="L137" s="10"/>
      <c r="M137" s="11"/>
      <c r="N137" s="19" t="str">
        <f t="shared" si="18"/>
        <v/>
      </c>
      <c r="O137" s="100" t="str">
        <f t="shared" si="27"/>
        <v/>
      </c>
      <c r="P137" s="131">
        <v>124</v>
      </c>
      <c r="Q137" s="125" t="e">
        <f t="shared" si="30"/>
        <v>#NUM!</v>
      </c>
      <c r="R137" s="100" t="str">
        <f t="shared" si="28"/>
        <v/>
      </c>
      <c r="S137" s="100" t="str">
        <f t="shared" si="29"/>
        <v/>
      </c>
    </row>
    <row r="138" spans="1:19" ht="15" customHeight="1" x14ac:dyDescent="0.2">
      <c r="A138" s="98" t="str">
        <f t="shared" si="22"/>
        <v/>
      </c>
      <c r="B138" s="80"/>
      <c r="C138" s="36"/>
      <c r="D138" s="7"/>
      <c r="E138" s="18" t="str">
        <f t="shared" si="23"/>
        <v/>
      </c>
      <c r="F138" s="19" t="str">
        <f t="shared" si="24"/>
        <v/>
      </c>
      <c r="G138" s="20" t="str">
        <f t="shared" si="25"/>
        <v/>
      </c>
      <c r="H138" s="90" t="str">
        <f>IF(G138="","",SUM(G$14:G138))</f>
        <v/>
      </c>
      <c r="I138" s="6"/>
      <c r="J138" s="10"/>
      <c r="K138" s="11"/>
      <c r="L138" s="10"/>
      <c r="M138" s="11"/>
      <c r="N138" s="19" t="str">
        <f t="shared" si="18"/>
        <v/>
      </c>
      <c r="O138" s="100" t="str">
        <f t="shared" si="27"/>
        <v/>
      </c>
      <c r="P138" s="131">
        <v>125</v>
      </c>
      <c r="Q138" s="125" t="e">
        <f t="shared" si="30"/>
        <v>#NUM!</v>
      </c>
      <c r="R138" s="100" t="str">
        <f t="shared" si="28"/>
        <v/>
      </c>
      <c r="S138" s="100" t="str">
        <f t="shared" si="29"/>
        <v/>
      </c>
    </row>
    <row r="139" spans="1:19" ht="15" customHeight="1" x14ac:dyDescent="0.2">
      <c r="A139" s="98" t="str">
        <f t="shared" si="22"/>
        <v/>
      </c>
      <c r="B139" s="80"/>
      <c r="C139" s="36"/>
      <c r="D139" s="7"/>
      <c r="E139" s="18" t="str">
        <f t="shared" si="23"/>
        <v/>
      </c>
      <c r="F139" s="19" t="str">
        <f t="shared" si="24"/>
        <v/>
      </c>
      <c r="G139" s="20" t="str">
        <f t="shared" si="25"/>
        <v/>
      </c>
      <c r="H139" s="90" t="str">
        <f>IF(G139="","",SUM(G$14:G139))</f>
        <v/>
      </c>
      <c r="I139" s="6"/>
      <c r="J139" s="10"/>
      <c r="K139" s="11"/>
      <c r="L139" s="10"/>
      <c r="M139" s="11"/>
      <c r="N139" s="19" t="str">
        <f t="shared" si="18"/>
        <v/>
      </c>
      <c r="O139" s="100" t="str">
        <f t="shared" si="27"/>
        <v/>
      </c>
      <c r="P139" s="131">
        <v>126</v>
      </c>
      <c r="Q139" s="125" t="e">
        <f t="shared" si="30"/>
        <v>#NUM!</v>
      </c>
      <c r="R139" s="100" t="str">
        <f t="shared" si="28"/>
        <v/>
      </c>
      <c r="S139" s="100" t="str">
        <f t="shared" si="29"/>
        <v/>
      </c>
    </row>
    <row r="140" spans="1:19" ht="15" customHeight="1" x14ac:dyDescent="0.2">
      <c r="A140" s="98" t="str">
        <f t="shared" si="22"/>
        <v/>
      </c>
      <c r="B140" s="80"/>
      <c r="C140" s="36"/>
      <c r="D140" s="7"/>
      <c r="E140" s="18" t="str">
        <f t="shared" si="23"/>
        <v/>
      </c>
      <c r="F140" s="19" t="str">
        <f t="shared" si="24"/>
        <v/>
      </c>
      <c r="G140" s="20" t="str">
        <f t="shared" si="25"/>
        <v/>
      </c>
      <c r="H140" s="90" t="str">
        <f>IF(G140="","",SUM(G$14:G140))</f>
        <v/>
      </c>
      <c r="I140" s="6"/>
      <c r="J140" s="10"/>
      <c r="K140" s="11"/>
      <c r="L140" s="10"/>
      <c r="M140" s="11"/>
      <c r="N140" s="19" t="str">
        <f t="shared" si="18"/>
        <v/>
      </c>
      <c r="O140" s="100" t="str">
        <f t="shared" si="27"/>
        <v/>
      </c>
      <c r="P140" s="131">
        <v>127</v>
      </c>
      <c r="Q140" s="125" t="e">
        <f t="shared" si="30"/>
        <v>#NUM!</v>
      </c>
      <c r="R140" s="100" t="str">
        <f t="shared" si="28"/>
        <v/>
      </c>
      <c r="S140" s="100" t="str">
        <f t="shared" si="29"/>
        <v/>
      </c>
    </row>
    <row r="141" spans="1:19" ht="15" customHeight="1" x14ac:dyDescent="0.2">
      <c r="A141" s="98" t="str">
        <f t="shared" si="22"/>
        <v/>
      </c>
      <c r="B141" s="80"/>
      <c r="C141" s="36"/>
      <c r="D141" s="7"/>
      <c r="E141" s="18" t="str">
        <f t="shared" si="23"/>
        <v/>
      </c>
      <c r="F141" s="19" t="str">
        <f t="shared" si="24"/>
        <v/>
      </c>
      <c r="G141" s="20" t="str">
        <f t="shared" si="25"/>
        <v/>
      </c>
      <c r="H141" s="90" t="str">
        <f>IF(G141="","",SUM(G$14:G141))</f>
        <v/>
      </c>
      <c r="I141" s="6"/>
      <c r="J141" s="10"/>
      <c r="K141" s="11"/>
      <c r="L141" s="10"/>
      <c r="M141" s="11"/>
      <c r="N141" s="19" t="str">
        <f t="shared" si="18"/>
        <v/>
      </c>
      <c r="O141" s="100" t="str">
        <f t="shared" si="27"/>
        <v/>
      </c>
      <c r="P141" s="131">
        <v>128</v>
      </c>
      <c r="Q141" s="125" t="e">
        <f t="shared" si="30"/>
        <v>#NUM!</v>
      </c>
      <c r="R141" s="100" t="str">
        <f t="shared" si="28"/>
        <v/>
      </c>
      <c r="S141" s="100" t="str">
        <f t="shared" si="29"/>
        <v/>
      </c>
    </row>
    <row r="142" spans="1:19" ht="15" customHeight="1" x14ac:dyDescent="0.2">
      <c r="A142" s="98" t="str">
        <f t="shared" si="22"/>
        <v/>
      </c>
      <c r="B142" s="80"/>
      <c r="C142" s="36"/>
      <c r="D142" s="7"/>
      <c r="E142" s="18" t="str">
        <f t="shared" si="23"/>
        <v/>
      </c>
      <c r="F142" s="19" t="str">
        <f t="shared" si="24"/>
        <v/>
      </c>
      <c r="G142" s="20" t="str">
        <f t="shared" si="25"/>
        <v/>
      </c>
      <c r="H142" s="90" t="str">
        <f>IF(G142="","",SUM(G$14:G142))</f>
        <v/>
      </c>
      <c r="I142" s="6"/>
      <c r="J142" s="10"/>
      <c r="K142" s="11"/>
      <c r="L142" s="10"/>
      <c r="M142" s="11"/>
      <c r="N142" s="19" t="str">
        <f t="shared" ref="N142:N200" si="31">IF(L142&lt;&gt;"",F142,"")</f>
        <v/>
      </c>
      <c r="O142" s="100" t="str">
        <f t="shared" ref="O142:O173" si="32">IF(SUMIF($J$14:$J$200,"&lt;="&amp;J142,$G$14:$G$200)=0,"",SUMIF($J$14:$J$200,"&lt;="&amp;J142,$G$14:$G$200))</f>
        <v/>
      </c>
      <c r="P142" s="131">
        <v>129</v>
      </c>
      <c r="Q142" s="125" t="e">
        <f t="shared" si="30"/>
        <v>#NUM!</v>
      </c>
      <c r="R142" s="100" t="str">
        <f t="shared" ref="R142:R173" si="33">IF(SUMIF($I$14:$I$200,"&lt;="&amp;Q142,$G$14:$G$200)=0,"",SUMIF($I$14:$I$200,"&lt;="&amp;Q142,$G$14:$G$200))</f>
        <v/>
      </c>
      <c r="S142" s="100" t="str">
        <f t="shared" ref="S142:S173" si="34">IF(SUMIF($J$14:$J$200,"&lt;="&amp;Q142,$G$14:$G$200)=0,"",SUMIF($J$14:$J$200,"&lt;="&amp;Q142,$G$14:$G$200))</f>
        <v/>
      </c>
    </row>
    <row r="143" spans="1:19" ht="15" customHeight="1" x14ac:dyDescent="0.2">
      <c r="A143" s="98" t="str">
        <f t="shared" ref="A143:A200" si="35">IF(C143="","",A142+1)</f>
        <v/>
      </c>
      <c r="B143" s="80"/>
      <c r="C143" s="36"/>
      <c r="D143" s="7"/>
      <c r="E143" s="18" t="str">
        <f t="shared" ref="E143:E200" si="36">IF(D143="","",SUM(F143-D143))</f>
        <v/>
      </c>
      <c r="F143" s="19" t="str">
        <f t="shared" ref="F143:F200" si="37">IF(D143="","",SUM(D143*1.24))</f>
        <v/>
      </c>
      <c r="G143" s="20" t="str">
        <f t="shared" ref="G143:G200" si="38">IF(D143="","",IF($D$6="","",F143/$D$8))</f>
        <v/>
      </c>
      <c r="H143" s="90" t="str">
        <f>IF(G143="","",SUM(G$14:G143))</f>
        <v/>
      </c>
      <c r="I143" s="6"/>
      <c r="J143" s="10"/>
      <c r="K143" s="11"/>
      <c r="L143" s="10"/>
      <c r="M143" s="11"/>
      <c r="N143" s="19" t="str">
        <f t="shared" si="31"/>
        <v/>
      </c>
      <c r="O143" s="100" t="str">
        <f t="shared" si="32"/>
        <v/>
      </c>
      <c r="P143" s="131">
        <v>130</v>
      </c>
      <c r="Q143" s="125" t="e">
        <f t="shared" ref="Q143:Q174" si="39">IF(COUNTA($I$14:$J$200)&gt;=P143,SMALL($I$14:$J$200,P143),Q142)</f>
        <v>#NUM!</v>
      </c>
      <c r="R143" s="100" t="str">
        <f t="shared" si="33"/>
        <v/>
      </c>
      <c r="S143" s="100" t="str">
        <f t="shared" si="34"/>
        <v/>
      </c>
    </row>
    <row r="144" spans="1:19" ht="15" customHeight="1" x14ac:dyDescent="0.2">
      <c r="A144" s="98" t="str">
        <f t="shared" si="35"/>
        <v/>
      </c>
      <c r="B144" s="80"/>
      <c r="C144" s="36"/>
      <c r="D144" s="7"/>
      <c r="E144" s="18" t="str">
        <f t="shared" si="36"/>
        <v/>
      </c>
      <c r="F144" s="19" t="str">
        <f t="shared" si="37"/>
        <v/>
      </c>
      <c r="G144" s="20" t="str">
        <f t="shared" si="38"/>
        <v/>
      </c>
      <c r="H144" s="90" t="str">
        <f>IF(G144="","",SUM(G$14:G144))</f>
        <v/>
      </c>
      <c r="I144" s="6"/>
      <c r="J144" s="10"/>
      <c r="K144" s="11"/>
      <c r="L144" s="10"/>
      <c r="M144" s="11"/>
      <c r="N144" s="19" t="str">
        <f t="shared" si="31"/>
        <v/>
      </c>
      <c r="O144" s="100" t="str">
        <f t="shared" si="32"/>
        <v/>
      </c>
      <c r="P144" s="131">
        <v>131</v>
      </c>
      <c r="Q144" s="125" t="e">
        <f t="shared" si="39"/>
        <v>#NUM!</v>
      </c>
      <c r="R144" s="100" t="str">
        <f t="shared" si="33"/>
        <v/>
      </c>
      <c r="S144" s="100" t="str">
        <f t="shared" si="34"/>
        <v/>
      </c>
    </row>
    <row r="145" spans="1:19" ht="15" customHeight="1" x14ac:dyDescent="0.2">
      <c r="A145" s="98" t="str">
        <f t="shared" si="35"/>
        <v/>
      </c>
      <c r="B145" s="80"/>
      <c r="C145" s="36"/>
      <c r="D145" s="7"/>
      <c r="E145" s="18" t="str">
        <f t="shared" si="36"/>
        <v/>
      </c>
      <c r="F145" s="19" t="str">
        <f t="shared" si="37"/>
        <v/>
      </c>
      <c r="G145" s="20" t="str">
        <f t="shared" si="38"/>
        <v/>
      </c>
      <c r="H145" s="90" t="str">
        <f>IF(G145="","",SUM(G$14:G145))</f>
        <v/>
      </c>
      <c r="I145" s="6"/>
      <c r="J145" s="10"/>
      <c r="K145" s="11"/>
      <c r="L145" s="10"/>
      <c r="M145" s="11"/>
      <c r="N145" s="19" t="str">
        <f t="shared" si="31"/>
        <v/>
      </c>
      <c r="O145" s="100" t="str">
        <f t="shared" si="32"/>
        <v/>
      </c>
      <c r="P145" s="131">
        <v>132</v>
      </c>
      <c r="Q145" s="125" t="e">
        <f t="shared" si="39"/>
        <v>#NUM!</v>
      </c>
      <c r="R145" s="100" t="str">
        <f t="shared" si="33"/>
        <v/>
      </c>
      <c r="S145" s="100" t="str">
        <f t="shared" si="34"/>
        <v/>
      </c>
    </row>
    <row r="146" spans="1:19" ht="15" customHeight="1" x14ac:dyDescent="0.2">
      <c r="A146" s="98" t="str">
        <f t="shared" si="35"/>
        <v/>
      </c>
      <c r="B146" s="80"/>
      <c r="C146" s="36"/>
      <c r="D146" s="7"/>
      <c r="E146" s="18" t="str">
        <f t="shared" si="36"/>
        <v/>
      </c>
      <c r="F146" s="19" t="str">
        <f t="shared" si="37"/>
        <v/>
      </c>
      <c r="G146" s="20" t="str">
        <f t="shared" si="38"/>
        <v/>
      </c>
      <c r="H146" s="90" t="str">
        <f>IF(G146="","",SUM(G$14:G146))</f>
        <v/>
      </c>
      <c r="I146" s="6"/>
      <c r="J146" s="10"/>
      <c r="K146" s="11"/>
      <c r="L146" s="10"/>
      <c r="M146" s="11"/>
      <c r="N146" s="19" t="str">
        <f t="shared" si="31"/>
        <v/>
      </c>
      <c r="O146" s="100" t="str">
        <f t="shared" si="32"/>
        <v/>
      </c>
      <c r="P146" s="131">
        <v>133</v>
      </c>
      <c r="Q146" s="125" t="e">
        <f t="shared" si="39"/>
        <v>#NUM!</v>
      </c>
      <c r="R146" s="100" t="str">
        <f t="shared" si="33"/>
        <v/>
      </c>
      <c r="S146" s="100" t="str">
        <f t="shared" si="34"/>
        <v/>
      </c>
    </row>
    <row r="147" spans="1:19" ht="15" customHeight="1" x14ac:dyDescent="0.2">
      <c r="A147" s="98" t="str">
        <f t="shared" si="35"/>
        <v/>
      </c>
      <c r="B147" s="80"/>
      <c r="C147" s="36"/>
      <c r="D147" s="7"/>
      <c r="E147" s="18" t="str">
        <f t="shared" si="36"/>
        <v/>
      </c>
      <c r="F147" s="19" t="str">
        <f t="shared" si="37"/>
        <v/>
      </c>
      <c r="G147" s="20" t="str">
        <f t="shared" si="38"/>
        <v/>
      </c>
      <c r="H147" s="90" t="str">
        <f>IF(G147="","",SUM(G$14:G147))</f>
        <v/>
      </c>
      <c r="I147" s="6"/>
      <c r="J147" s="10"/>
      <c r="K147" s="11"/>
      <c r="L147" s="10"/>
      <c r="M147" s="11"/>
      <c r="N147" s="19" t="str">
        <f t="shared" si="31"/>
        <v/>
      </c>
      <c r="O147" s="100" t="str">
        <f t="shared" si="32"/>
        <v/>
      </c>
      <c r="P147" s="131">
        <v>134</v>
      </c>
      <c r="Q147" s="125" t="e">
        <f t="shared" si="39"/>
        <v>#NUM!</v>
      </c>
      <c r="R147" s="100" t="str">
        <f t="shared" si="33"/>
        <v/>
      </c>
      <c r="S147" s="100" t="str">
        <f t="shared" si="34"/>
        <v/>
      </c>
    </row>
    <row r="148" spans="1:19" ht="15" customHeight="1" x14ac:dyDescent="0.2">
      <c r="A148" s="98" t="str">
        <f t="shared" si="35"/>
        <v/>
      </c>
      <c r="B148" s="80"/>
      <c r="C148" s="36"/>
      <c r="D148" s="7"/>
      <c r="E148" s="18" t="str">
        <f t="shared" si="36"/>
        <v/>
      </c>
      <c r="F148" s="19" t="str">
        <f t="shared" si="37"/>
        <v/>
      </c>
      <c r="G148" s="20" t="str">
        <f t="shared" si="38"/>
        <v/>
      </c>
      <c r="H148" s="90" t="str">
        <f>IF(G148="","",SUM(G$14:G148))</f>
        <v/>
      </c>
      <c r="I148" s="6"/>
      <c r="J148" s="10"/>
      <c r="K148" s="11"/>
      <c r="L148" s="10"/>
      <c r="M148" s="11"/>
      <c r="N148" s="19" t="str">
        <f t="shared" si="31"/>
        <v/>
      </c>
      <c r="O148" s="100" t="str">
        <f t="shared" si="32"/>
        <v/>
      </c>
      <c r="P148" s="131">
        <v>135</v>
      </c>
      <c r="Q148" s="125" t="e">
        <f t="shared" si="39"/>
        <v>#NUM!</v>
      </c>
      <c r="R148" s="100" t="str">
        <f t="shared" si="33"/>
        <v/>
      </c>
      <c r="S148" s="100" t="str">
        <f t="shared" si="34"/>
        <v/>
      </c>
    </row>
    <row r="149" spans="1:19" ht="15" customHeight="1" x14ac:dyDescent="0.2">
      <c r="A149" s="98" t="str">
        <f t="shared" si="35"/>
        <v/>
      </c>
      <c r="B149" s="80"/>
      <c r="C149" s="36"/>
      <c r="D149" s="7"/>
      <c r="E149" s="18" t="str">
        <f t="shared" si="36"/>
        <v/>
      </c>
      <c r="F149" s="19" t="str">
        <f t="shared" si="37"/>
        <v/>
      </c>
      <c r="G149" s="20" t="str">
        <f t="shared" si="38"/>
        <v/>
      </c>
      <c r="H149" s="90" t="str">
        <f>IF(G149="","",SUM(G$14:G149))</f>
        <v/>
      </c>
      <c r="I149" s="6"/>
      <c r="J149" s="10"/>
      <c r="K149" s="11"/>
      <c r="L149" s="10"/>
      <c r="M149" s="11"/>
      <c r="N149" s="19" t="str">
        <f t="shared" si="31"/>
        <v/>
      </c>
      <c r="O149" s="100" t="str">
        <f t="shared" si="32"/>
        <v/>
      </c>
      <c r="P149" s="131">
        <v>136</v>
      </c>
      <c r="Q149" s="125" t="e">
        <f t="shared" si="39"/>
        <v>#NUM!</v>
      </c>
      <c r="R149" s="100" t="str">
        <f t="shared" si="33"/>
        <v/>
      </c>
      <c r="S149" s="100" t="str">
        <f t="shared" si="34"/>
        <v/>
      </c>
    </row>
    <row r="150" spans="1:19" ht="15" customHeight="1" x14ac:dyDescent="0.2">
      <c r="A150" s="98" t="str">
        <f t="shared" si="35"/>
        <v/>
      </c>
      <c r="B150" s="80"/>
      <c r="C150" s="36"/>
      <c r="D150" s="7"/>
      <c r="E150" s="18" t="str">
        <f t="shared" si="36"/>
        <v/>
      </c>
      <c r="F150" s="19" t="str">
        <f t="shared" si="37"/>
        <v/>
      </c>
      <c r="G150" s="20" t="str">
        <f t="shared" si="38"/>
        <v/>
      </c>
      <c r="H150" s="90" t="str">
        <f>IF(G150="","",SUM(G$14:G150))</f>
        <v/>
      </c>
      <c r="I150" s="6"/>
      <c r="J150" s="10"/>
      <c r="K150" s="11"/>
      <c r="L150" s="10"/>
      <c r="M150" s="11"/>
      <c r="N150" s="19" t="str">
        <f t="shared" si="31"/>
        <v/>
      </c>
      <c r="O150" s="100" t="str">
        <f t="shared" si="32"/>
        <v/>
      </c>
      <c r="P150" s="131">
        <v>137</v>
      </c>
      <c r="Q150" s="125" t="e">
        <f t="shared" si="39"/>
        <v>#NUM!</v>
      </c>
      <c r="R150" s="100" t="str">
        <f t="shared" si="33"/>
        <v/>
      </c>
      <c r="S150" s="100" t="str">
        <f t="shared" si="34"/>
        <v/>
      </c>
    </row>
    <row r="151" spans="1:19" ht="15" customHeight="1" x14ac:dyDescent="0.2">
      <c r="A151" s="98" t="str">
        <f t="shared" si="35"/>
        <v/>
      </c>
      <c r="B151" s="80"/>
      <c r="C151" s="36"/>
      <c r="D151" s="7"/>
      <c r="E151" s="18" t="str">
        <f t="shared" si="36"/>
        <v/>
      </c>
      <c r="F151" s="19" t="str">
        <f t="shared" si="37"/>
        <v/>
      </c>
      <c r="G151" s="20" t="str">
        <f t="shared" si="38"/>
        <v/>
      </c>
      <c r="H151" s="90" t="str">
        <f>IF(G151="","",SUM(G$14:G151))</f>
        <v/>
      </c>
      <c r="I151" s="6"/>
      <c r="J151" s="10"/>
      <c r="K151" s="11"/>
      <c r="L151" s="10"/>
      <c r="M151" s="11"/>
      <c r="N151" s="19" t="str">
        <f t="shared" si="31"/>
        <v/>
      </c>
      <c r="O151" s="100" t="str">
        <f t="shared" si="32"/>
        <v/>
      </c>
      <c r="P151" s="131">
        <v>138</v>
      </c>
      <c r="Q151" s="125" t="e">
        <f t="shared" si="39"/>
        <v>#NUM!</v>
      </c>
      <c r="R151" s="100" t="str">
        <f t="shared" si="33"/>
        <v/>
      </c>
      <c r="S151" s="100" t="str">
        <f t="shared" si="34"/>
        <v/>
      </c>
    </row>
    <row r="152" spans="1:19" ht="15" customHeight="1" x14ac:dyDescent="0.2">
      <c r="A152" s="98" t="str">
        <f t="shared" si="35"/>
        <v/>
      </c>
      <c r="B152" s="80"/>
      <c r="C152" s="36"/>
      <c r="D152" s="7"/>
      <c r="E152" s="18" t="str">
        <f t="shared" si="36"/>
        <v/>
      </c>
      <c r="F152" s="19" t="str">
        <f t="shared" si="37"/>
        <v/>
      </c>
      <c r="G152" s="20" t="str">
        <f t="shared" si="38"/>
        <v/>
      </c>
      <c r="H152" s="90" t="str">
        <f>IF(G152="","",SUM(G$14:G152))</f>
        <v/>
      </c>
      <c r="I152" s="6"/>
      <c r="J152" s="10"/>
      <c r="K152" s="11"/>
      <c r="L152" s="10"/>
      <c r="M152" s="11"/>
      <c r="N152" s="19" t="str">
        <f t="shared" si="31"/>
        <v/>
      </c>
      <c r="O152" s="100" t="str">
        <f t="shared" si="32"/>
        <v/>
      </c>
      <c r="P152" s="131">
        <v>139</v>
      </c>
      <c r="Q152" s="125" t="e">
        <f t="shared" si="39"/>
        <v>#NUM!</v>
      </c>
      <c r="R152" s="100" t="str">
        <f t="shared" si="33"/>
        <v/>
      </c>
      <c r="S152" s="100" t="str">
        <f t="shared" si="34"/>
        <v/>
      </c>
    </row>
    <row r="153" spans="1:19" ht="15" customHeight="1" x14ac:dyDescent="0.2">
      <c r="A153" s="98" t="str">
        <f t="shared" si="35"/>
        <v/>
      </c>
      <c r="B153" s="80"/>
      <c r="C153" s="36"/>
      <c r="D153" s="7"/>
      <c r="E153" s="18" t="str">
        <f t="shared" si="36"/>
        <v/>
      </c>
      <c r="F153" s="19" t="str">
        <f t="shared" si="37"/>
        <v/>
      </c>
      <c r="G153" s="20" t="str">
        <f t="shared" si="38"/>
        <v/>
      </c>
      <c r="H153" s="90" t="str">
        <f>IF(G153="","",SUM(G$14:G153))</f>
        <v/>
      </c>
      <c r="I153" s="6"/>
      <c r="J153" s="10"/>
      <c r="K153" s="11"/>
      <c r="L153" s="10"/>
      <c r="M153" s="11"/>
      <c r="N153" s="19" t="str">
        <f t="shared" si="31"/>
        <v/>
      </c>
      <c r="O153" s="100" t="str">
        <f t="shared" si="32"/>
        <v/>
      </c>
      <c r="P153" s="131">
        <v>140</v>
      </c>
      <c r="Q153" s="125" t="e">
        <f t="shared" si="39"/>
        <v>#NUM!</v>
      </c>
      <c r="R153" s="100" t="str">
        <f t="shared" si="33"/>
        <v/>
      </c>
      <c r="S153" s="100" t="str">
        <f t="shared" si="34"/>
        <v/>
      </c>
    </row>
    <row r="154" spans="1:19" ht="15" customHeight="1" x14ac:dyDescent="0.2">
      <c r="A154" s="98" t="str">
        <f t="shared" si="35"/>
        <v/>
      </c>
      <c r="B154" s="80"/>
      <c r="C154" s="36"/>
      <c r="D154" s="7"/>
      <c r="E154" s="18" t="str">
        <f t="shared" si="36"/>
        <v/>
      </c>
      <c r="F154" s="19" t="str">
        <f t="shared" si="37"/>
        <v/>
      </c>
      <c r="G154" s="20" t="str">
        <f t="shared" si="38"/>
        <v/>
      </c>
      <c r="H154" s="90" t="str">
        <f>IF(G154="","",SUM(G$14:G154))</f>
        <v/>
      </c>
      <c r="I154" s="6"/>
      <c r="J154" s="10"/>
      <c r="K154" s="11"/>
      <c r="L154" s="10"/>
      <c r="M154" s="11"/>
      <c r="N154" s="19" t="str">
        <f t="shared" si="31"/>
        <v/>
      </c>
      <c r="O154" s="100" t="str">
        <f t="shared" si="32"/>
        <v/>
      </c>
      <c r="P154" s="131">
        <v>141</v>
      </c>
      <c r="Q154" s="125" t="e">
        <f t="shared" si="39"/>
        <v>#NUM!</v>
      </c>
      <c r="R154" s="100" t="str">
        <f t="shared" si="33"/>
        <v/>
      </c>
      <c r="S154" s="100" t="str">
        <f t="shared" si="34"/>
        <v/>
      </c>
    </row>
    <row r="155" spans="1:19" ht="15" customHeight="1" x14ac:dyDescent="0.2">
      <c r="A155" s="98" t="str">
        <f t="shared" si="35"/>
        <v/>
      </c>
      <c r="B155" s="80"/>
      <c r="C155" s="36"/>
      <c r="D155" s="7"/>
      <c r="E155" s="18" t="str">
        <f t="shared" si="36"/>
        <v/>
      </c>
      <c r="F155" s="19" t="str">
        <f t="shared" si="37"/>
        <v/>
      </c>
      <c r="G155" s="20" t="str">
        <f t="shared" si="38"/>
        <v/>
      </c>
      <c r="H155" s="90" t="str">
        <f>IF(G155="","",SUM(G$14:G155))</f>
        <v/>
      </c>
      <c r="I155" s="6"/>
      <c r="J155" s="10"/>
      <c r="K155" s="11"/>
      <c r="L155" s="10"/>
      <c r="M155" s="11"/>
      <c r="N155" s="19" t="str">
        <f t="shared" si="31"/>
        <v/>
      </c>
      <c r="O155" s="100" t="str">
        <f t="shared" si="32"/>
        <v/>
      </c>
      <c r="P155" s="131">
        <v>142</v>
      </c>
      <c r="Q155" s="125" t="e">
        <f t="shared" si="39"/>
        <v>#NUM!</v>
      </c>
      <c r="R155" s="100" t="str">
        <f t="shared" si="33"/>
        <v/>
      </c>
      <c r="S155" s="100" t="str">
        <f t="shared" si="34"/>
        <v/>
      </c>
    </row>
    <row r="156" spans="1:19" ht="15" customHeight="1" x14ac:dyDescent="0.2">
      <c r="A156" s="98" t="str">
        <f t="shared" si="35"/>
        <v/>
      </c>
      <c r="B156" s="80"/>
      <c r="C156" s="36"/>
      <c r="D156" s="7"/>
      <c r="E156" s="18" t="str">
        <f t="shared" si="36"/>
        <v/>
      </c>
      <c r="F156" s="19" t="str">
        <f t="shared" si="37"/>
        <v/>
      </c>
      <c r="G156" s="20" t="str">
        <f t="shared" si="38"/>
        <v/>
      </c>
      <c r="H156" s="90" t="str">
        <f>IF(G156="","",SUM(G$14:G156))</f>
        <v/>
      </c>
      <c r="I156" s="6"/>
      <c r="J156" s="10"/>
      <c r="K156" s="11"/>
      <c r="L156" s="10"/>
      <c r="M156" s="11"/>
      <c r="N156" s="19" t="str">
        <f t="shared" si="31"/>
        <v/>
      </c>
      <c r="O156" s="100" t="str">
        <f t="shared" si="32"/>
        <v/>
      </c>
      <c r="P156" s="131">
        <v>143</v>
      </c>
      <c r="Q156" s="125" t="e">
        <f t="shared" si="39"/>
        <v>#NUM!</v>
      </c>
      <c r="R156" s="100" t="str">
        <f t="shared" si="33"/>
        <v/>
      </c>
      <c r="S156" s="100" t="str">
        <f t="shared" si="34"/>
        <v/>
      </c>
    </row>
    <row r="157" spans="1:19" ht="15" customHeight="1" x14ac:dyDescent="0.2">
      <c r="A157" s="98" t="str">
        <f t="shared" si="35"/>
        <v/>
      </c>
      <c r="B157" s="80"/>
      <c r="C157" s="36"/>
      <c r="D157" s="7"/>
      <c r="E157" s="18" t="str">
        <f t="shared" si="36"/>
        <v/>
      </c>
      <c r="F157" s="19" t="str">
        <f t="shared" si="37"/>
        <v/>
      </c>
      <c r="G157" s="20" t="str">
        <f t="shared" si="38"/>
        <v/>
      </c>
      <c r="H157" s="90" t="str">
        <f>IF(G157="","",SUM(G$14:G157))</f>
        <v/>
      </c>
      <c r="I157" s="6"/>
      <c r="J157" s="10"/>
      <c r="K157" s="11"/>
      <c r="L157" s="10"/>
      <c r="M157" s="11"/>
      <c r="N157" s="19" t="str">
        <f t="shared" si="31"/>
        <v/>
      </c>
      <c r="O157" s="100" t="str">
        <f t="shared" si="32"/>
        <v/>
      </c>
      <c r="P157" s="131">
        <v>144</v>
      </c>
      <c r="Q157" s="125" t="e">
        <f t="shared" si="39"/>
        <v>#NUM!</v>
      </c>
      <c r="R157" s="100" t="str">
        <f t="shared" si="33"/>
        <v/>
      </c>
      <c r="S157" s="100" t="str">
        <f t="shared" si="34"/>
        <v/>
      </c>
    </row>
    <row r="158" spans="1:19" ht="15" customHeight="1" x14ac:dyDescent="0.2">
      <c r="A158" s="98" t="str">
        <f t="shared" si="35"/>
        <v/>
      </c>
      <c r="B158" s="80"/>
      <c r="C158" s="36"/>
      <c r="D158" s="7"/>
      <c r="E158" s="18" t="str">
        <f t="shared" si="36"/>
        <v/>
      </c>
      <c r="F158" s="19" t="str">
        <f t="shared" si="37"/>
        <v/>
      </c>
      <c r="G158" s="20" t="str">
        <f t="shared" si="38"/>
        <v/>
      </c>
      <c r="H158" s="90" t="str">
        <f>IF(G158="","",SUM(G$14:G158))</f>
        <v/>
      </c>
      <c r="I158" s="6"/>
      <c r="J158" s="10"/>
      <c r="K158" s="11"/>
      <c r="L158" s="10"/>
      <c r="M158" s="11"/>
      <c r="N158" s="19" t="str">
        <f t="shared" si="31"/>
        <v/>
      </c>
      <c r="O158" s="100" t="str">
        <f t="shared" si="32"/>
        <v/>
      </c>
      <c r="P158" s="131">
        <v>145</v>
      </c>
      <c r="Q158" s="125" t="e">
        <f t="shared" si="39"/>
        <v>#NUM!</v>
      </c>
      <c r="R158" s="100" t="str">
        <f t="shared" si="33"/>
        <v/>
      </c>
      <c r="S158" s="100" t="str">
        <f t="shared" si="34"/>
        <v/>
      </c>
    </row>
    <row r="159" spans="1:19" ht="15" customHeight="1" x14ac:dyDescent="0.2">
      <c r="A159" s="98" t="str">
        <f t="shared" si="35"/>
        <v/>
      </c>
      <c r="B159" s="80"/>
      <c r="C159" s="36"/>
      <c r="D159" s="7"/>
      <c r="E159" s="18" t="str">
        <f t="shared" si="36"/>
        <v/>
      </c>
      <c r="F159" s="19" t="str">
        <f t="shared" si="37"/>
        <v/>
      </c>
      <c r="G159" s="20" t="str">
        <f t="shared" si="38"/>
        <v/>
      </c>
      <c r="H159" s="90" t="str">
        <f>IF(G159="","",SUM(G$14:G159))</f>
        <v/>
      </c>
      <c r="I159" s="6"/>
      <c r="J159" s="10"/>
      <c r="K159" s="11"/>
      <c r="L159" s="10"/>
      <c r="M159" s="11"/>
      <c r="N159" s="19" t="str">
        <f t="shared" si="31"/>
        <v/>
      </c>
      <c r="O159" s="100" t="str">
        <f t="shared" si="32"/>
        <v/>
      </c>
      <c r="P159" s="131">
        <v>146</v>
      </c>
      <c r="Q159" s="125" t="e">
        <f t="shared" si="39"/>
        <v>#NUM!</v>
      </c>
      <c r="R159" s="100" t="str">
        <f t="shared" si="33"/>
        <v/>
      </c>
      <c r="S159" s="100" t="str">
        <f t="shared" si="34"/>
        <v/>
      </c>
    </row>
    <row r="160" spans="1:19" ht="15" customHeight="1" x14ac:dyDescent="0.2">
      <c r="A160" s="98" t="str">
        <f t="shared" si="35"/>
        <v/>
      </c>
      <c r="B160" s="80"/>
      <c r="C160" s="36"/>
      <c r="D160" s="7"/>
      <c r="E160" s="18" t="str">
        <f t="shared" si="36"/>
        <v/>
      </c>
      <c r="F160" s="19" t="str">
        <f t="shared" si="37"/>
        <v/>
      </c>
      <c r="G160" s="20" t="str">
        <f t="shared" si="38"/>
        <v/>
      </c>
      <c r="H160" s="90" t="str">
        <f>IF(G160="","",SUM(G$14:G160))</f>
        <v/>
      </c>
      <c r="I160" s="6"/>
      <c r="J160" s="10"/>
      <c r="K160" s="11"/>
      <c r="L160" s="10"/>
      <c r="M160" s="11"/>
      <c r="N160" s="19" t="str">
        <f t="shared" si="31"/>
        <v/>
      </c>
      <c r="O160" s="100" t="str">
        <f t="shared" si="32"/>
        <v/>
      </c>
      <c r="P160" s="131">
        <v>147</v>
      </c>
      <c r="Q160" s="125" t="e">
        <f t="shared" si="39"/>
        <v>#NUM!</v>
      </c>
      <c r="R160" s="100" t="str">
        <f t="shared" si="33"/>
        <v/>
      </c>
      <c r="S160" s="100" t="str">
        <f t="shared" si="34"/>
        <v/>
      </c>
    </row>
    <row r="161" spans="1:19" ht="15" customHeight="1" x14ac:dyDescent="0.2">
      <c r="A161" s="98" t="str">
        <f t="shared" si="35"/>
        <v/>
      </c>
      <c r="B161" s="80"/>
      <c r="C161" s="36"/>
      <c r="D161" s="7"/>
      <c r="E161" s="18" t="str">
        <f t="shared" si="36"/>
        <v/>
      </c>
      <c r="F161" s="19" t="str">
        <f t="shared" si="37"/>
        <v/>
      </c>
      <c r="G161" s="20" t="str">
        <f t="shared" si="38"/>
        <v/>
      </c>
      <c r="H161" s="90" t="str">
        <f>IF(G161="","",SUM(G$14:G161))</f>
        <v/>
      </c>
      <c r="I161" s="6"/>
      <c r="J161" s="10"/>
      <c r="K161" s="11"/>
      <c r="L161" s="10"/>
      <c r="M161" s="11"/>
      <c r="N161" s="19" t="str">
        <f t="shared" si="31"/>
        <v/>
      </c>
      <c r="O161" s="100" t="str">
        <f t="shared" si="32"/>
        <v/>
      </c>
      <c r="P161" s="131">
        <v>148</v>
      </c>
      <c r="Q161" s="125" t="e">
        <f t="shared" si="39"/>
        <v>#NUM!</v>
      </c>
      <c r="R161" s="100" t="str">
        <f t="shared" si="33"/>
        <v/>
      </c>
      <c r="S161" s="100" t="str">
        <f t="shared" si="34"/>
        <v/>
      </c>
    </row>
    <row r="162" spans="1:19" ht="15" customHeight="1" x14ac:dyDescent="0.2">
      <c r="A162" s="98" t="str">
        <f t="shared" si="35"/>
        <v/>
      </c>
      <c r="B162" s="80"/>
      <c r="C162" s="36"/>
      <c r="D162" s="7"/>
      <c r="E162" s="18" t="str">
        <f t="shared" si="36"/>
        <v/>
      </c>
      <c r="F162" s="19" t="str">
        <f t="shared" si="37"/>
        <v/>
      </c>
      <c r="G162" s="20" t="str">
        <f t="shared" si="38"/>
        <v/>
      </c>
      <c r="H162" s="90" t="str">
        <f>IF(G162="","",SUM(G$14:G162))</f>
        <v/>
      </c>
      <c r="I162" s="6"/>
      <c r="J162" s="10"/>
      <c r="K162" s="11"/>
      <c r="L162" s="10"/>
      <c r="M162" s="11"/>
      <c r="N162" s="19" t="str">
        <f t="shared" si="31"/>
        <v/>
      </c>
      <c r="O162" s="100" t="str">
        <f t="shared" si="32"/>
        <v/>
      </c>
      <c r="P162" s="131">
        <v>149</v>
      </c>
      <c r="Q162" s="125" t="e">
        <f t="shared" si="39"/>
        <v>#NUM!</v>
      </c>
      <c r="R162" s="100" t="str">
        <f t="shared" si="33"/>
        <v/>
      </c>
      <c r="S162" s="100" t="str">
        <f t="shared" si="34"/>
        <v/>
      </c>
    </row>
    <row r="163" spans="1:19" ht="15" customHeight="1" x14ac:dyDescent="0.2">
      <c r="A163" s="98" t="str">
        <f t="shared" si="35"/>
        <v/>
      </c>
      <c r="B163" s="80"/>
      <c r="C163" s="36"/>
      <c r="D163" s="7"/>
      <c r="E163" s="18" t="str">
        <f t="shared" si="36"/>
        <v/>
      </c>
      <c r="F163" s="19" t="str">
        <f t="shared" si="37"/>
        <v/>
      </c>
      <c r="G163" s="20" t="str">
        <f t="shared" si="38"/>
        <v/>
      </c>
      <c r="H163" s="90" t="str">
        <f>IF(G163="","",SUM(G$14:G163))</f>
        <v/>
      </c>
      <c r="I163" s="6"/>
      <c r="J163" s="10"/>
      <c r="K163" s="11"/>
      <c r="L163" s="10"/>
      <c r="M163" s="11"/>
      <c r="N163" s="19" t="str">
        <f t="shared" si="31"/>
        <v/>
      </c>
      <c r="O163" s="100" t="str">
        <f t="shared" si="32"/>
        <v/>
      </c>
      <c r="P163" s="131">
        <v>150</v>
      </c>
      <c r="Q163" s="125" t="e">
        <f t="shared" si="39"/>
        <v>#NUM!</v>
      </c>
      <c r="R163" s="100" t="str">
        <f t="shared" si="33"/>
        <v/>
      </c>
      <c r="S163" s="100" t="str">
        <f t="shared" si="34"/>
        <v/>
      </c>
    </row>
    <row r="164" spans="1:19" ht="15" customHeight="1" x14ac:dyDescent="0.2">
      <c r="A164" s="98" t="str">
        <f t="shared" si="35"/>
        <v/>
      </c>
      <c r="B164" s="80"/>
      <c r="C164" s="36"/>
      <c r="D164" s="7"/>
      <c r="E164" s="18" t="str">
        <f t="shared" si="36"/>
        <v/>
      </c>
      <c r="F164" s="19" t="str">
        <f t="shared" si="37"/>
        <v/>
      </c>
      <c r="G164" s="20" t="str">
        <f t="shared" si="38"/>
        <v/>
      </c>
      <c r="H164" s="90" t="str">
        <f>IF(G164="","",SUM(G$14:G164))</f>
        <v/>
      </c>
      <c r="I164" s="6"/>
      <c r="J164" s="10"/>
      <c r="K164" s="11"/>
      <c r="L164" s="10"/>
      <c r="M164" s="11"/>
      <c r="N164" s="19" t="str">
        <f t="shared" si="31"/>
        <v/>
      </c>
      <c r="O164" s="100" t="str">
        <f t="shared" si="32"/>
        <v/>
      </c>
      <c r="P164" s="131">
        <v>151</v>
      </c>
      <c r="Q164" s="125" t="e">
        <f t="shared" si="39"/>
        <v>#NUM!</v>
      </c>
      <c r="R164" s="100" t="str">
        <f t="shared" si="33"/>
        <v/>
      </c>
      <c r="S164" s="100" t="str">
        <f t="shared" si="34"/>
        <v/>
      </c>
    </row>
    <row r="165" spans="1:19" ht="15" customHeight="1" x14ac:dyDescent="0.2">
      <c r="A165" s="98" t="str">
        <f t="shared" si="35"/>
        <v/>
      </c>
      <c r="B165" s="80"/>
      <c r="C165" s="36"/>
      <c r="D165" s="7"/>
      <c r="E165" s="18" t="str">
        <f t="shared" si="36"/>
        <v/>
      </c>
      <c r="F165" s="19" t="str">
        <f t="shared" si="37"/>
        <v/>
      </c>
      <c r="G165" s="20" t="str">
        <f t="shared" si="38"/>
        <v/>
      </c>
      <c r="H165" s="90" t="str">
        <f>IF(G165="","",SUM(G$14:G165))</f>
        <v/>
      </c>
      <c r="I165" s="6"/>
      <c r="J165" s="10"/>
      <c r="K165" s="11"/>
      <c r="L165" s="10"/>
      <c r="M165" s="11"/>
      <c r="N165" s="19" t="str">
        <f t="shared" si="31"/>
        <v/>
      </c>
      <c r="O165" s="100" t="str">
        <f t="shared" si="32"/>
        <v/>
      </c>
      <c r="P165" s="131">
        <v>152</v>
      </c>
      <c r="Q165" s="125" t="e">
        <f t="shared" si="39"/>
        <v>#NUM!</v>
      </c>
      <c r="R165" s="100" t="str">
        <f t="shared" si="33"/>
        <v/>
      </c>
      <c r="S165" s="100" t="str">
        <f t="shared" si="34"/>
        <v/>
      </c>
    </row>
    <row r="166" spans="1:19" ht="15" customHeight="1" x14ac:dyDescent="0.2">
      <c r="A166" s="98" t="str">
        <f t="shared" si="35"/>
        <v/>
      </c>
      <c r="B166" s="80"/>
      <c r="C166" s="36"/>
      <c r="D166" s="7"/>
      <c r="E166" s="18" t="str">
        <f t="shared" si="36"/>
        <v/>
      </c>
      <c r="F166" s="19" t="str">
        <f t="shared" si="37"/>
        <v/>
      </c>
      <c r="G166" s="20" t="str">
        <f t="shared" si="38"/>
        <v/>
      </c>
      <c r="H166" s="90" t="str">
        <f>IF(G166="","",SUM(G$14:G166))</f>
        <v/>
      </c>
      <c r="I166" s="6"/>
      <c r="J166" s="10"/>
      <c r="K166" s="11"/>
      <c r="L166" s="10"/>
      <c r="M166" s="11"/>
      <c r="N166" s="19" t="str">
        <f t="shared" si="31"/>
        <v/>
      </c>
      <c r="O166" s="100" t="str">
        <f t="shared" si="32"/>
        <v/>
      </c>
      <c r="P166" s="131">
        <v>153</v>
      </c>
      <c r="Q166" s="125" t="e">
        <f t="shared" si="39"/>
        <v>#NUM!</v>
      </c>
      <c r="R166" s="100" t="str">
        <f t="shared" si="33"/>
        <v/>
      </c>
      <c r="S166" s="100" t="str">
        <f t="shared" si="34"/>
        <v/>
      </c>
    </row>
    <row r="167" spans="1:19" ht="15" customHeight="1" x14ac:dyDescent="0.2">
      <c r="A167" s="98" t="str">
        <f t="shared" si="35"/>
        <v/>
      </c>
      <c r="B167" s="80"/>
      <c r="C167" s="36"/>
      <c r="D167" s="7"/>
      <c r="E167" s="18" t="str">
        <f t="shared" si="36"/>
        <v/>
      </c>
      <c r="F167" s="19" t="str">
        <f t="shared" si="37"/>
        <v/>
      </c>
      <c r="G167" s="20" t="str">
        <f t="shared" si="38"/>
        <v/>
      </c>
      <c r="H167" s="90" t="str">
        <f>IF(G167="","",SUM(G$14:G167))</f>
        <v/>
      </c>
      <c r="I167" s="6"/>
      <c r="J167" s="10"/>
      <c r="K167" s="11"/>
      <c r="L167" s="10"/>
      <c r="M167" s="11"/>
      <c r="N167" s="19" t="str">
        <f t="shared" si="31"/>
        <v/>
      </c>
      <c r="O167" s="100" t="str">
        <f t="shared" si="32"/>
        <v/>
      </c>
      <c r="P167" s="131">
        <v>154</v>
      </c>
      <c r="Q167" s="125" t="e">
        <f t="shared" si="39"/>
        <v>#NUM!</v>
      </c>
      <c r="R167" s="100" t="str">
        <f t="shared" si="33"/>
        <v/>
      </c>
      <c r="S167" s="100" t="str">
        <f t="shared" si="34"/>
        <v/>
      </c>
    </row>
    <row r="168" spans="1:19" ht="15" customHeight="1" x14ac:dyDescent="0.2">
      <c r="A168" s="98" t="str">
        <f t="shared" si="35"/>
        <v/>
      </c>
      <c r="B168" s="80"/>
      <c r="C168" s="36"/>
      <c r="D168" s="7"/>
      <c r="E168" s="18" t="str">
        <f t="shared" si="36"/>
        <v/>
      </c>
      <c r="F168" s="19" t="str">
        <f t="shared" si="37"/>
        <v/>
      </c>
      <c r="G168" s="20" t="str">
        <f t="shared" si="38"/>
        <v/>
      </c>
      <c r="H168" s="90" t="str">
        <f>IF(G168="","",SUM(G$14:G168))</f>
        <v/>
      </c>
      <c r="I168" s="6"/>
      <c r="J168" s="10"/>
      <c r="K168" s="11"/>
      <c r="L168" s="10"/>
      <c r="M168" s="11"/>
      <c r="N168" s="19" t="str">
        <f t="shared" si="31"/>
        <v/>
      </c>
      <c r="O168" s="100" t="str">
        <f t="shared" si="32"/>
        <v/>
      </c>
      <c r="P168" s="131">
        <v>155</v>
      </c>
      <c r="Q168" s="125" t="e">
        <f t="shared" si="39"/>
        <v>#NUM!</v>
      </c>
      <c r="R168" s="100" t="str">
        <f t="shared" si="33"/>
        <v/>
      </c>
      <c r="S168" s="100" t="str">
        <f t="shared" si="34"/>
        <v/>
      </c>
    </row>
    <row r="169" spans="1:19" ht="15" customHeight="1" x14ac:dyDescent="0.2">
      <c r="A169" s="98" t="str">
        <f t="shared" si="35"/>
        <v/>
      </c>
      <c r="B169" s="80"/>
      <c r="C169" s="36"/>
      <c r="D169" s="7"/>
      <c r="E169" s="18" t="str">
        <f t="shared" si="36"/>
        <v/>
      </c>
      <c r="F169" s="19" t="str">
        <f t="shared" si="37"/>
        <v/>
      </c>
      <c r="G169" s="20" t="str">
        <f t="shared" si="38"/>
        <v/>
      </c>
      <c r="H169" s="90" t="str">
        <f>IF(G169="","",SUM(G$14:G169))</f>
        <v/>
      </c>
      <c r="I169" s="6"/>
      <c r="J169" s="10"/>
      <c r="K169" s="11"/>
      <c r="L169" s="10"/>
      <c r="M169" s="11"/>
      <c r="N169" s="19" t="str">
        <f t="shared" si="31"/>
        <v/>
      </c>
      <c r="O169" s="100" t="str">
        <f t="shared" si="32"/>
        <v/>
      </c>
      <c r="P169" s="131">
        <v>156</v>
      </c>
      <c r="Q169" s="125" t="e">
        <f t="shared" si="39"/>
        <v>#NUM!</v>
      </c>
      <c r="R169" s="100" t="str">
        <f t="shared" si="33"/>
        <v/>
      </c>
      <c r="S169" s="100" t="str">
        <f t="shared" si="34"/>
        <v/>
      </c>
    </row>
    <row r="170" spans="1:19" ht="15" customHeight="1" x14ac:dyDescent="0.2">
      <c r="A170" s="98" t="str">
        <f t="shared" si="35"/>
        <v/>
      </c>
      <c r="B170" s="80"/>
      <c r="C170" s="36"/>
      <c r="D170" s="7"/>
      <c r="E170" s="18" t="str">
        <f t="shared" si="36"/>
        <v/>
      </c>
      <c r="F170" s="19" t="str">
        <f t="shared" si="37"/>
        <v/>
      </c>
      <c r="G170" s="20" t="str">
        <f t="shared" si="38"/>
        <v/>
      </c>
      <c r="H170" s="90" t="str">
        <f>IF(G170="","",SUM(G$14:G170))</f>
        <v/>
      </c>
      <c r="I170" s="6"/>
      <c r="J170" s="10"/>
      <c r="K170" s="11"/>
      <c r="L170" s="10"/>
      <c r="M170" s="11"/>
      <c r="N170" s="19" t="str">
        <f t="shared" si="31"/>
        <v/>
      </c>
      <c r="O170" s="100" t="str">
        <f t="shared" si="32"/>
        <v/>
      </c>
      <c r="P170" s="131">
        <v>157</v>
      </c>
      <c r="Q170" s="125" t="e">
        <f t="shared" si="39"/>
        <v>#NUM!</v>
      </c>
      <c r="R170" s="100" t="str">
        <f t="shared" si="33"/>
        <v/>
      </c>
      <c r="S170" s="100" t="str">
        <f t="shared" si="34"/>
        <v/>
      </c>
    </row>
    <row r="171" spans="1:19" ht="15" customHeight="1" x14ac:dyDescent="0.2">
      <c r="A171" s="98" t="str">
        <f t="shared" si="35"/>
        <v/>
      </c>
      <c r="B171" s="80"/>
      <c r="C171" s="36"/>
      <c r="D171" s="7"/>
      <c r="E171" s="18" t="str">
        <f t="shared" si="36"/>
        <v/>
      </c>
      <c r="F171" s="19" t="str">
        <f t="shared" si="37"/>
        <v/>
      </c>
      <c r="G171" s="20" t="str">
        <f t="shared" si="38"/>
        <v/>
      </c>
      <c r="H171" s="90" t="str">
        <f>IF(G171="","",SUM(G$14:G171))</f>
        <v/>
      </c>
      <c r="I171" s="6"/>
      <c r="J171" s="10"/>
      <c r="K171" s="11"/>
      <c r="L171" s="10"/>
      <c r="M171" s="11"/>
      <c r="N171" s="19" t="str">
        <f t="shared" si="31"/>
        <v/>
      </c>
      <c r="O171" s="100" t="str">
        <f t="shared" si="32"/>
        <v/>
      </c>
      <c r="P171" s="131">
        <v>158</v>
      </c>
      <c r="Q171" s="125" t="e">
        <f t="shared" si="39"/>
        <v>#NUM!</v>
      </c>
      <c r="R171" s="100" t="str">
        <f t="shared" si="33"/>
        <v/>
      </c>
      <c r="S171" s="100" t="str">
        <f t="shared" si="34"/>
        <v/>
      </c>
    </row>
    <row r="172" spans="1:19" ht="15" customHeight="1" x14ac:dyDescent="0.2">
      <c r="A172" s="98" t="str">
        <f t="shared" si="35"/>
        <v/>
      </c>
      <c r="B172" s="80"/>
      <c r="C172" s="36"/>
      <c r="D172" s="7"/>
      <c r="E172" s="18" t="str">
        <f t="shared" si="36"/>
        <v/>
      </c>
      <c r="F172" s="19" t="str">
        <f t="shared" si="37"/>
        <v/>
      </c>
      <c r="G172" s="20" t="str">
        <f t="shared" si="38"/>
        <v/>
      </c>
      <c r="H172" s="90" t="str">
        <f>IF(G172="","",SUM(G$14:G172))</f>
        <v/>
      </c>
      <c r="I172" s="6"/>
      <c r="J172" s="10"/>
      <c r="K172" s="11"/>
      <c r="L172" s="10"/>
      <c r="M172" s="11"/>
      <c r="N172" s="19" t="str">
        <f t="shared" si="31"/>
        <v/>
      </c>
      <c r="O172" s="100" t="str">
        <f t="shared" si="32"/>
        <v/>
      </c>
      <c r="P172" s="131">
        <v>159</v>
      </c>
      <c r="Q172" s="125" t="e">
        <f t="shared" si="39"/>
        <v>#NUM!</v>
      </c>
      <c r="R172" s="100" t="str">
        <f t="shared" si="33"/>
        <v/>
      </c>
      <c r="S172" s="100" t="str">
        <f t="shared" si="34"/>
        <v/>
      </c>
    </row>
    <row r="173" spans="1:19" ht="15" customHeight="1" x14ac:dyDescent="0.2">
      <c r="A173" s="98" t="str">
        <f t="shared" si="35"/>
        <v/>
      </c>
      <c r="B173" s="80"/>
      <c r="C173" s="36"/>
      <c r="D173" s="7"/>
      <c r="E173" s="18" t="str">
        <f t="shared" si="36"/>
        <v/>
      </c>
      <c r="F173" s="19" t="str">
        <f t="shared" si="37"/>
        <v/>
      </c>
      <c r="G173" s="20" t="str">
        <f t="shared" si="38"/>
        <v/>
      </c>
      <c r="H173" s="90" t="str">
        <f>IF(G173="","",SUM(G$14:G173))</f>
        <v/>
      </c>
      <c r="I173" s="6"/>
      <c r="J173" s="10"/>
      <c r="K173" s="11"/>
      <c r="L173" s="10"/>
      <c r="M173" s="11"/>
      <c r="N173" s="19" t="str">
        <f t="shared" si="31"/>
        <v/>
      </c>
      <c r="O173" s="100" t="str">
        <f t="shared" si="32"/>
        <v/>
      </c>
      <c r="P173" s="131">
        <v>160</v>
      </c>
      <c r="Q173" s="125" t="e">
        <f t="shared" si="39"/>
        <v>#NUM!</v>
      </c>
      <c r="R173" s="100" t="str">
        <f t="shared" si="33"/>
        <v/>
      </c>
      <c r="S173" s="100" t="str">
        <f t="shared" si="34"/>
        <v/>
      </c>
    </row>
    <row r="174" spans="1:19" ht="15" customHeight="1" x14ac:dyDescent="0.2">
      <c r="A174" s="98" t="str">
        <f t="shared" si="35"/>
        <v/>
      </c>
      <c r="B174" s="80"/>
      <c r="C174" s="36"/>
      <c r="D174" s="7"/>
      <c r="E174" s="18" t="str">
        <f t="shared" si="36"/>
        <v/>
      </c>
      <c r="F174" s="19" t="str">
        <f t="shared" si="37"/>
        <v/>
      </c>
      <c r="G174" s="20" t="str">
        <f t="shared" si="38"/>
        <v/>
      </c>
      <c r="H174" s="90" t="str">
        <f>IF(G174="","",SUM(G$14:G174))</f>
        <v/>
      </c>
      <c r="I174" s="6"/>
      <c r="J174" s="10"/>
      <c r="K174" s="11"/>
      <c r="L174" s="10"/>
      <c r="M174" s="11"/>
      <c r="N174" s="19" t="str">
        <f t="shared" si="31"/>
        <v/>
      </c>
      <c r="O174" s="100" t="str">
        <f t="shared" ref="O174:O200" si="40">IF(SUMIF($J$14:$J$200,"&lt;="&amp;J174,$G$14:$G$200)=0,"",SUMIF($J$14:$J$200,"&lt;="&amp;J174,$G$14:$G$200))</f>
        <v/>
      </c>
      <c r="P174" s="131">
        <v>161</v>
      </c>
      <c r="Q174" s="125" t="e">
        <f t="shared" si="39"/>
        <v>#NUM!</v>
      </c>
      <c r="R174" s="100" t="str">
        <f t="shared" ref="R174:R200" si="41">IF(SUMIF($I$14:$I$200,"&lt;="&amp;Q174,$G$14:$G$200)=0,"",SUMIF($I$14:$I$200,"&lt;="&amp;Q174,$G$14:$G$200))</f>
        <v/>
      </c>
      <c r="S174" s="100" t="str">
        <f t="shared" ref="S174:S200" si="42">IF(SUMIF($J$14:$J$200,"&lt;="&amp;Q174,$G$14:$G$200)=0,"",SUMIF($J$14:$J$200,"&lt;="&amp;Q174,$G$14:$G$200))</f>
        <v/>
      </c>
    </row>
    <row r="175" spans="1:19" ht="15" customHeight="1" x14ac:dyDescent="0.2">
      <c r="A175" s="98" t="str">
        <f t="shared" si="35"/>
        <v/>
      </c>
      <c r="B175" s="80"/>
      <c r="C175" s="36"/>
      <c r="D175" s="7"/>
      <c r="E175" s="18" t="str">
        <f t="shared" si="36"/>
        <v/>
      </c>
      <c r="F175" s="19" t="str">
        <f t="shared" si="37"/>
        <v/>
      </c>
      <c r="G175" s="20" t="str">
        <f t="shared" si="38"/>
        <v/>
      </c>
      <c r="H175" s="90" t="str">
        <f>IF(G175="","",SUM(G$14:G175))</f>
        <v/>
      </c>
      <c r="I175" s="6"/>
      <c r="J175" s="10"/>
      <c r="K175" s="11"/>
      <c r="L175" s="10"/>
      <c r="M175" s="11"/>
      <c r="N175" s="19" t="str">
        <f t="shared" si="31"/>
        <v/>
      </c>
      <c r="O175" s="100" t="str">
        <f t="shared" si="40"/>
        <v/>
      </c>
      <c r="P175" s="131">
        <v>162</v>
      </c>
      <c r="Q175" s="125" t="e">
        <f t="shared" ref="Q175:Q200" si="43">IF(COUNTA($I$14:$J$200)&gt;=P175,SMALL($I$14:$J$200,P175),Q174)</f>
        <v>#NUM!</v>
      </c>
      <c r="R175" s="100" t="str">
        <f t="shared" si="41"/>
        <v/>
      </c>
      <c r="S175" s="100" t="str">
        <f t="shared" si="42"/>
        <v/>
      </c>
    </row>
    <row r="176" spans="1:19" ht="15" customHeight="1" x14ac:dyDescent="0.2">
      <c r="A176" s="98" t="str">
        <f t="shared" si="35"/>
        <v/>
      </c>
      <c r="B176" s="80"/>
      <c r="C176" s="36"/>
      <c r="D176" s="7"/>
      <c r="E176" s="18" t="str">
        <f t="shared" si="36"/>
        <v/>
      </c>
      <c r="F176" s="19" t="str">
        <f t="shared" si="37"/>
        <v/>
      </c>
      <c r="G176" s="20" t="str">
        <f t="shared" si="38"/>
        <v/>
      </c>
      <c r="H176" s="90" t="str">
        <f>IF(G176="","",SUM(G$14:G176))</f>
        <v/>
      </c>
      <c r="I176" s="6"/>
      <c r="J176" s="10"/>
      <c r="K176" s="11"/>
      <c r="L176" s="10"/>
      <c r="M176" s="11"/>
      <c r="N176" s="19" t="str">
        <f t="shared" si="31"/>
        <v/>
      </c>
      <c r="O176" s="100" t="str">
        <f t="shared" si="40"/>
        <v/>
      </c>
      <c r="P176" s="131">
        <v>163</v>
      </c>
      <c r="Q176" s="125" t="e">
        <f t="shared" si="43"/>
        <v>#NUM!</v>
      </c>
      <c r="R176" s="100" t="str">
        <f t="shared" si="41"/>
        <v/>
      </c>
      <c r="S176" s="100" t="str">
        <f t="shared" si="42"/>
        <v/>
      </c>
    </row>
    <row r="177" spans="1:19" ht="15" customHeight="1" x14ac:dyDescent="0.2">
      <c r="A177" s="98" t="str">
        <f t="shared" si="35"/>
        <v/>
      </c>
      <c r="B177" s="80"/>
      <c r="C177" s="36"/>
      <c r="D177" s="7"/>
      <c r="E177" s="18" t="str">
        <f t="shared" si="36"/>
        <v/>
      </c>
      <c r="F177" s="19" t="str">
        <f t="shared" si="37"/>
        <v/>
      </c>
      <c r="G177" s="20" t="str">
        <f t="shared" si="38"/>
        <v/>
      </c>
      <c r="H177" s="90" t="str">
        <f>IF(G177="","",SUM(G$14:G177))</f>
        <v/>
      </c>
      <c r="I177" s="6"/>
      <c r="J177" s="10"/>
      <c r="K177" s="11"/>
      <c r="L177" s="10"/>
      <c r="M177" s="11"/>
      <c r="N177" s="19" t="str">
        <f t="shared" si="31"/>
        <v/>
      </c>
      <c r="O177" s="100" t="str">
        <f t="shared" si="40"/>
        <v/>
      </c>
      <c r="P177" s="131">
        <v>164</v>
      </c>
      <c r="Q177" s="125" t="e">
        <f t="shared" si="43"/>
        <v>#NUM!</v>
      </c>
      <c r="R177" s="100" t="str">
        <f t="shared" si="41"/>
        <v/>
      </c>
      <c r="S177" s="100" t="str">
        <f t="shared" si="42"/>
        <v/>
      </c>
    </row>
    <row r="178" spans="1:19" ht="15" customHeight="1" x14ac:dyDescent="0.2">
      <c r="A178" s="98" t="str">
        <f t="shared" si="35"/>
        <v/>
      </c>
      <c r="B178" s="80"/>
      <c r="C178" s="36"/>
      <c r="D178" s="7"/>
      <c r="E178" s="18" t="str">
        <f t="shared" si="36"/>
        <v/>
      </c>
      <c r="F178" s="19" t="str">
        <f t="shared" si="37"/>
        <v/>
      </c>
      <c r="G178" s="20" t="str">
        <f t="shared" si="38"/>
        <v/>
      </c>
      <c r="H178" s="90" t="str">
        <f>IF(G178="","",SUM(G$14:G178))</f>
        <v/>
      </c>
      <c r="I178" s="6"/>
      <c r="J178" s="10"/>
      <c r="K178" s="11"/>
      <c r="L178" s="10"/>
      <c r="M178" s="11"/>
      <c r="N178" s="19" t="str">
        <f t="shared" si="31"/>
        <v/>
      </c>
      <c r="O178" s="100" t="str">
        <f t="shared" si="40"/>
        <v/>
      </c>
      <c r="P178" s="131">
        <v>165</v>
      </c>
      <c r="Q178" s="125" t="e">
        <f t="shared" si="43"/>
        <v>#NUM!</v>
      </c>
      <c r="R178" s="100" t="str">
        <f t="shared" si="41"/>
        <v/>
      </c>
      <c r="S178" s="100" t="str">
        <f t="shared" si="42"/>
        <v/>
      </c>
    </row>
    <row r="179" spans="1:19" ht="15" customHeight="1" x14ac:dyDescent="0.2">
      <c r="A179" s="98" t="str">
        <f t="shared" si="35"/>
        <v/>
      </c>
      <c r="B179" s="80"/>
      <c r="C179" s="36"/>
      <c r="D179" s="7"/>
      <c r="E179" s="18" t="str">
        <f t="shared" si="36"/>
        <v/>
      </c>
      <c r="F179" s="19" t="str">
        <f t="shared" si="37"/>
        <v/>
      </c>
      <c r="G179" s="20" t="str">
        <f t="shared" si="38"/>
        <v/>
      </c>
      <c r="H179" s="90" t="str">
        <f>IF(G179="","",SUM(G$14:G179))</f>
        <v/>
      </c>
      <c r="I179" s="6"/>
      <c r="J179" s="10"/>
      <c r="K179" s="11"/>
      <c r="L179" s="10"/>
      <c r="M179" s="11"/>
      <c r="N179" s="19" t="str">
        <f t="shared" si="31"/>
        <v/>
      </c>
      <c r="O179" s="100" t="str">
        <f t="shared" si="40"/>
        <v/>
      </c>
      <c r="P179" s="131">
        <v>166</v>
      </c>
      <c r="Q179" s="125" t="e">
        <f t="shared" si="43"/>
        <v>#NUM!</v>
      </c>
      <c r="R179" s="100" t="str">
        <f t="shared" si="41"/>
        <v/>
      </c>
      <c r="S179" s="100" t="str">
        <f t="shared" si="42"/>
        <v/>
      </c>
    </row>
    <row r="180" spans="1:19" ht="15" customHeight="1" x14ac:dyDescent="0.2">
      <c r="A180" s="98" t="str">
        <f t="shared" si="35"/>
        <v/>
      </c>
      <c r="B180" s="80"/>
      <c r="C180" s="36"/>
      <c r="D180" s="7"/>
      <c r="E180" s="18" t="str">
        <f t="shared" si="36"/>
        <v/>
      </c>
      <c r="F180" s="19" t="str">
        <f t="shared" si="37"/>
        <v/>
      </c>
      <c r="G180" s="20" t="str">
        <f t="shared" si="38"/>
        <v/>
      </c>
      <c r="H180" s="90" t="str">
        <f>IF(G180="","",SUM(G$14:G180))</f>
        <v/>
      </c>
      <c r="I180" s="6"/>
      <c r="J180" s="10"/>
      <c r="K180" s="11"/>
      <c r="L180" s="10"/>
      <c r="M180" s="11"/>
      <c r="N180" s="19" t="str">
        <f t="shared" si="31"/>
        <v/>
      </c>
      <c r="O180" s="100" t="str">
        <f t="shared" si="40"/>
        <v/>
      </c>
      <c r="P180" s="131">
        <v>167</v>
      </c>
      <c r="Q180" s="125" t="e">
        <f t="shared" si="43"/>
        <v>#NUM!</v>
      </c>
      <c r="R180" s="100" t="str">
        <f t="shared" si="41"/>
        <v/>
      </c>
      <c r="S180" s="100" t="str">
        <f t="shared" si="42"/>
        <v/>
      </c>
    </row>
    <row r="181" spans="1:19" ht="15" customHeight="1" x14ac:dyDescent="0.2">
      <c r="A181" s="98" t="str">
        <f t="shared" si="35"/>
        <v/>
      </c>
      <c r="B181" s="80"/>
      <c r="C181" s="36"/>
      <c r="D181" s="7"/>
      <c r="E181" s="18" t="str">
        <f t="shared" si="36"/>
        <v/>
      </c>
      <c r="F181" s="19" t="str">
        <f t="shared" si="37"/>
        <v/>
      </c>
      <c r="G181" s="20" t="str">
        <f t="shared" si="38"/>
        <v/>
      </c>
      <c r="H181" s="90" t="str">
        <f>IF(G181="","",SUM(G$14:G181))</f>
        <v/>
      </c>
      <c r="I181" s="6"/>
      <c r="J181" s="10"/>
      <c r="K181" s="11"/>
      <c r="L181" s="10"/>
      <c r="M181" s="11"/>
      <c r="N181" s="19" t="str">
        <f t="shared" si="31"/>
        <v/>
      </c>
      <c r="O181" s="100" t="str">
        <f t="shared" si="40"/>
        <v/>
      </c>
      <c r="P181" s="131">
        <v>168</v>
      </c>
      <c r="Q181" s="125" t="e">
        <f t="shared" si="43"/>
        <v>#NUM!</v>
      </c>
      <c r="R181" s="100" t="str">
        <f t="shared" si="41"/>
        <v/>
      </c>
      <c r="S181" s="100" t="str">
        <f t="shared" si="42"/>
        <v/>
      </c>
    </row>
    <row r="182" spans="1:19" ht="15" customHeight="1" x14ac:dyDescent="0.2">
      <c r="A182" s="98" t="str">
        <f t="shared" si="35"/>
        <v/>
      </c>
      <c r="B182" s="80"/>
      <c r="C182" s="36"/>
      <c r="D182" s="7"/>
      <c r="E182" s="18" t="str">
        <f t="shared" si="36"/>
        <v/>
      </c>
      <c r="F182" s="19" t="str">
        <f t="shared" si="37"/>
        <v/>
      </c>
      <c r="G182" s="20" t="str">
        <f t="shared" si="38"/>
        <v/>
      </c>
      <c r="H182" s="90" t="str">
        <f>IF(G182="","",SUM(G$14:G182))</f>
        <v/>
      </c>
      <c r="I182" s="6"/>
      <c r="J182" s="10"/>
      <c r="K182" s="11"/>
      <c r="L182" s="10"/>
      <c r="M182" s="11"/>
      <c r="N182" s="19" t="str">
        <f t="shared" si="31"/>
        <v/>
      </c>
      <c r="O182" s="100" t="str">
        <f t="shared" si="40"/>
        <v/>
      </c>
      <c r="P182" s="131">
        <v>169</v>
      </c>
      <c r="Q182" s="125" t="e">
        <f t="shared" si="43"/>
        <v>#NUM!</v>
      </c>
      <c r="R182" s="100" t="str">
        <f t="shared" si="41"/>
        <v/>
      </c>
      <c r="S182" s="100" t="str">
        <f t="shared" si="42"/>
        <v/>
      </c>
    </row>
    <row r="183" spans="1:19" ht="15" customHeight="1" x14ac:dyDescent="0.2">
      <c r="A183" s="98" t="str">
        <f t="shared" si="35"/>
        <v/>
      </c>
      <c r="B183" s="80"/>
      <c r="C183" s="36"/>
      <c r="D183" s="7"/>
      <c r="E183" s="18" t="str">
        <f t="shared" si="36"/>
        <v/>
      </c>
      <c r="F183" s="19" t="str">
        <f t="shared" si="37"/>
        <v/>
      </c>
      <c r="G183" s="20" t="str">
        <f t="shared" si="38"/>
        <v/>
      </c>
      <c r="H183" s="90" t="str">
        <f>IF(G183="","",SUM(G$14:G183))</f>
        <v/>
      </c>
      <c r="I183" s="6"/>
      <c r="J183" s="10"/>
      <c r="K183" s="11"/>
      <c r="L183" s="10"/>
      <c r="M183" s="11"/>
      <c r="N183" s="19" t="str">
        <f t="shared" si="31"/>
        <v/>
      </c>
      <c r="O183" s="100" t="str">
        <f t="shared" si="40"/>
        <v/>
      </c>
      <c r="P183" s="131">
        <v>170</v>
      </c>
      <c r="Q183" s="125" t="e">
        <f t="shared" si="43"/>
        <v>#NUM!</v>
      </c>
      <c r="R183" s="100" t="str">
        <f t="shared" si="41"/>
        <v/>
      </c>
      <c r="S183" s="100" t="str">
        <f t="shared" si="42"/>
        <v/>
      </c>
    </row>
    <row r="184" spans="1:19" ht="15" customHeight="1" x14ac:dyDescent="0.2">
      <c r="A184" s="98" t="str">
        <f t="shared" si="35"/>
        <v/>
      </c>
      <c r="B184" s="80"/>
      <c r="C184" s="36"/>
      <c r="D184" s="7"/>
      <c r="E184" s="18" t="str">
        <f t="shared" si="36"/>
        <v/>
      </c>
      <c r="F184" s="19" t="str">
        <f t="shared" si="37"/>
        <v/>
      </c>
      <c r="G184" s="20" t="str">
        <f t="shared" si="38"/>
        <v/>
      </c>
      <c r="H184" s="90" t="str">
        <f>IF(G184="","",SUM(G$14:G184))</f>
        <v/>
      </c>
      <c r="I184" s="6"/>
      <c r="J184" s="10"/>
      <c r="K184" s="11"/>
      <c r="L184" s="10"/>
      <c r="M184" s="11"/>
      <c r="N184" s="19" t="str">
        <f t="shared" si="31"/>
        <v/>
      </c>
      <c r="O184" s="100" t="str">
        <f t="shared" si="40"/>
        <v/>
      </c>
      <c r="P184" s="131">
        <v>171</v>
      </c>
      <c r="Q184" s="125" t="e">
        <f t="shared" si="43"/>
        <v>#NUM!</v>
      </c>
      <c r="R184" s="100" t="str">
        <f t="shared" si="41"/>
        <v/>
      </c>
      <c r="S184" s="100" t="str">
        <f t="shared" si="42"/>
        <v/>
      </c>
    </row>
    <row r="185" spans="1:19" ht="15" customHeight="1" x14ac:dyDescent="0.2">
      <c r="A185" s="98" t="str">
        <f t="shared" si="35"/>
        <v/>
      </c>
      <c r="B185" s="80"/>
      <c r="C185" s="36"/>
      <c r="D185" s="7"/>
      <c r="E185" s="18" t="str">
        <f t="shared" si="36"/>
        <v/>
      </c>
      <c r="F185" s="19" t="str">
        <f t="shared" si="37"/>
        <v/>
      </c>
      <c r="G185" s="20" t="str">
        <f t="shared" si="38"/>
        <v/>
      </c>
      <c r="H185" s="90" t="str">
        <f>IF(G185="","",SUM(G$14:G185))</f>
        <v/>
      </c>
      <c r="I185" s="6"/>
      <c r="J185" s="10"/>
      <c r="K185" s="11"/>
      <c r="L185" s="10"/>
      <c r="M185" s="11"/>
      <c r="N185" s="19" t="str">
        <f t="shared" si="31"/>
        <v/>
      </c>
      <c r="O185" s="100" t="str">
        <f t="shared" si="40"/>
        <v/>
      </c>
      <c r="P185" s="131">
        <v>172</v>
      </c>
      <c r="Q185" s="125" t="e">
        <f t="shared" si="43"/>
        <v>#NUM!</v>
      </c>
      <c r="R185" s="100" t="str">
        <f t="shared" si="41"/>
        <v/>
      </c>
      <c r="S185" s="100" t="str">
        <f t="shared" si="42"/>
        <v/>
      </c>
    </row>
    <row r="186" spans="1:19" ht="15" customHeight="1" x14ac:dyDescent="0.2">
      <c r="A186" s="98" t="str">
        <f t="shared" si="35"/>
        <v/>
      </c>
      <c r="B186" s="80"/>
      <c r="C186" s="36"/>
      <c r="D186" s="7"/>
      <c r="E186" s="18" t="str">
        <f t="shared" si="36"/>
        <v/>
      </c>
      <c r="F186" s="19" t="str">
        <f t="shared" si="37"/>
        <v/>
      </c>
      <c r="G186" s="20" t="str">
        <f t="shared" si="38"/>
        <v/>
      </c>
      <c r="H186" s="90" t="str">
        <f>IF(G186="","",SUM(G$14:G186))</f>
        <v/>
      </c>
      <c r="I186" s="6"/>
      <c r="J186" s="10"/>
      <c r="K186" s="11"/>
      <c r="L186" s="10"/>
      <c r="M186" s="11"/>
      <c r="N186" s="19" t="str">
        <f t="shared" si="31"/>
        <v/>
      </c>
      <c r="O186" s="100" t="str">
        <f t="shared" si="40"/>
        <v/>
      </c>
      <c r="P186" s="131">
        <v>173</v>
      </c>
      <c r="Q186" s="125" t="e">
        <f t="shared" si="43"/>
        <v>#NUM!</v>
      </c>
      <c r="R186" s="100" t="str">
        <f t="shared" si="41"/>
        <v/>
      </c>
      <c r="S186" s="100" t="str">
        <f t="shared" si="42"/>
        <v/>
      </c>
    </row>
    <row r="187" spans="1:19" ht="15" customHeight="1" x14ac:dyDescent="0.2">
      <c r="A187" s="98" t="str">
        <f t="shared" si="35"/>
        <v/>
      </c>
      <c r="B187" s="80"/>
      <c r="C187" s="36"/>
      <c r="D187" s="7"/>
      <c r="E187" s="18" t="str">
        <f t="shared" si="36"/>
        <v/>
      </c>
      <c r="F187" s="19" t="str">
        <f t="shared" si="37"/>
        <v/>
      </c>
      <c r="G187" s="20" t="str">
        <f t="shared" si="38"/>
        <v/>
      </c>
      <c r="H187" s="90" t="str">
        <f>IF(G187="","",SUM(G$14:G187))</f>
        <v/>
      </c>
      <c r="I187" s="6"/>
      <c r="J187" s="10"/>
      <c r="K187" s="11"/>
      <c r="L187" s="10"/>
      <c r="M187" s="11"/>
      <c r="N187" s="19" t="str">
        <f t="shared" si="31"/>
        <v/>
      </c>
      <c r="O187" s="100" t="str">
        <f t="shared" si="40"/>
        <v/>
      </c>
      <c r="P187" s="131">
        <v>174</v>
      </c>
      <c r="Q187" s="125" t="e">
        <f t="shared" si="43"/>
        <v>#NUM!</v>
      </c>
      <c r="R187" s="100" t="str">
        <f t="shared" si="41"/>
        <v/>
      </c>
      <c r="S187" s="100" t="str">
        <f t="shared" si="42"/>
        <v/>
      </c>
    </row>
    <row r="188" spans="1:19" ht="15" customHeight="1" x14ac:dyDescent="0.2">
      <c r="A188" s="98" t="str">
        <f t="shared" si="35"/>
        <v/>
      </c>
      <c r="B188" s="80"/>
      <c r="C188" s="36"/>
      <c r="D188" s="7"/>
      <c r="E188" s="18" t="str">
        <f t="shared" si="36"/>
        <v/>
      </c>
      <c r="F188" s="19" t="str">
        <f t="shared" si="37"/>
        <v/>
      </c>
      <c r="G188" s="20" t="str">
        <f t="shared" si="38"/>
        <v/>
      </c>
      <c r="H188" s="90" t="str">
        <f>IF(G188="","",SUM(G$14:G188))</f>
        <v/>
      </c>
      <c r="I188" s="6"/>
      <c r="J188" s="10"/>
      <c r="K188" s="11"/>
      <c r="L188" s="10"/>
      <c r="M188" s="11"/>
      <c r="N188" s="19" t="str">
        <f t="shared" si="31"/>
        <v/>
      </c>
      <c r="O188" s="100" t="str">
        <f t="shared" si="40"/>
        <v/>
      </c>
      <c r="P188" s="131">
        <v>175</v>
      </c>
      <c r="Q188" s="125" t="e">
        <f t="shared" si="43"/>
        <v>#NUM!</v>
      </c>
      <c r="R188" s="100" t="str">
        <f t="shared" si="41"/>
        <v/>
      </c>
      <c r="S188" s="100" t="str">
        <f t="shared" si="42"/>
        <v/>
      </c>
    </row>
    <row r="189" spans="1:19" ht="15" customHeight="1" x14ac:dyDescent="0.2">
      <c r="A189" s="98" t="str">
        <f t="shared" si="35"/>
        <v/>
      </c>
      <c r="B189" s="80"/>
      <c r="C189" s="36"/>
      <c r="D189" s="7"/>
      <c r="E189" s="18" t="str">
        <f t="shared" si="36"/>
        <v/>
      </c>
      <c r="F189" s="19" t="str">
        <f t="shared" si="37"/>
        <v/>
      </c>
      <c r="G189" s="20" t="str">
        <f t="shared" si="38"/>
        <v/>
      </c>
      <c r="H189" s="90" t="str">
        <f>IF(G189="","",SUM(G$14:G189))</f>
        <v/>
      </c>
      <c r="I189" s="6"/>
      <c r="J189" s="10"/>
      <c r="K189" s="11"/>
      <c r="L189" s="10"/>
      <c r="M189" s="11"/>
      <c r="N189" s="19" t="str">
        <f t="shared" si="31"/>
        <v/>
      </c>
      <c r="O189" s="100" t="str">
        <f t="shared" si="40"/>
        <v/>
      </c>
      <c r="P189" s="131">
        <v>176</v>
      </c>
      <c r="Q189" s="125" t="e">
        <f t="shared" si="43"/>
        <v>#NUM!</v>
      </c>
      <c r="R189" s="100" t="str">
        <f t="shared" si="41"/>
        <v/>
      </c>
      <c r="S189" s="100" t="str">
        <f t="shared" si="42"/>
        <v/>
      </c>
    </row>
    <row r="190" spans="1:19" ht="15" customHeight="1" x14ac:dyDescent="0.2">
      <c r="A190" s="98" t="str">
        <f t="shared" si="35"/>
        <v/>
      </c>
      <c r="B190" s="80"/>
      <c r="C190" s="36"/>
      <c r="D190" s="7"/>
      <c r="E190" s="18" t="str">
        <f t="shared" si="36"/>
        <v/>
      </c>
      <c r="F190" s="19" t="str">
        <f t="shared" si="37"/>
        <v/>
      </c>
      <c r="G190" s="20" t="str">
        <f t="shared" si="38"/>
        <v/>
      </c>
      <c r="H190" s="90" t="str">
        <f>IF(G190="","",SUM(G$14:G190))</f>
        <v/>
      </c>
      <c r="I190" s="6"/>
      <c r="J190" s="10"/>
      <c r="K190" s="11"/>
      <c r="L190" s="10"/>
      <c r="M190" s="11"/>
      <c r="N190" s="19" t="str">
        <f t="shared" si="31"/>
        <v/>
      </c>
      <c r="O190" s="100" t="str">
        <f t="shared" si="40"/>
        <v/>
      </c>
      <c r="P190" s="131">
        <v>177</v>
      </c>
      <c r="Q190" s="125" t="e">
        <f t="shared" si="43"/>
        <v>#NUM!</v>
      </c>
      <c r="R190" s="100" t="str">
        <f t="shared" si="41"/>
        <v/>
      </c>
      <c r="S190" s="100" t="str">
        <f t="shared" si="42"/>
        <v/>
      </c>
    </row>
    <row r="191" spans="1:19" ht="15" customHeight="1" x14ac:dyDescent="0.2">
      <c r="A191" s="98" t="str">
        <f t="shared" si="35"/>
        <v/>
      </c>
      <c r="B191" s="80"/>
      <c r="C191" s="36"/>
      <c r="D191" s="7"/>
      <c r="E191" s="18" t="str">
        <f t="shared" si="36"/>
        <v/>
      </c>
      <c r="F191" s="19" t="str">
        <f t="shared" si="37"/>
        <v/>
      </c>
      <c r="G191" s="20" t="str">
        <f t="shared" si="38"/>
        <v/>
      </c>
      <c r="H191" s="90" t="str">
        <f>IF(G191="","",SUM(G$14:G191))</f>
        <v/>
      </c>
      <c r="I191" s="6"/>
      <c r="J191" s="10"/>
      <c r="K191" s="11"/>
      <c r="L191" s="10"/>
      <c r="M191" s="11"/>
      <c r="N191" s="19" t="str">
        <f t="shared" si="31"/>
        <v/>
      </c>
      <c r="O191" s="100" t="str">
        <f t="shared" si="40"/>
        <v/>
      </c>
      <c r="P191" s="131">
        <v>178</v>
      </c>
      <c r="Q191" s="125" t="e">
        <f t="shared" si="43"/>
        <v>#NUM!</v>
      </c>
      <c r="R191" s="100" t="str">
        <f t="shared" si="41"/>
        <v/>
      </c>
      <c r="S191" s="100" t="str">
        <f t="shared" si="42"/>
        <v/>
      </c>
    </row>
    <row r="192" spans="1:19" ht="15" customHeight="1" x14ac:dyDescent="0.2">
      <c r="A192" s="98" t="str">
        <f t="shared" si="35"/>
        <v/>
      </c>
      <c r="B192" s="80"/>
      <c r="C192" s="36"/>
      <c r="D192" s="7"/>
      <c r="E192" s="18" t="str">
        <f t="shared" si="36"/>
        <v/>
      </c>
      <c r="F192" s="19" t="str">
        <f t="shared" si="37"/>
        <v/>
      </c>
      <c r="G192" s="20" t="str">
        <f t="shared" si="38"/>
        <v/>
      </c>
      <c r="H192" s="90" t="str">
        <f>IF(G192="","",SUM(G$14:G192))</f>
        <v/>
      </c>
      <c r="I192" s="6"/>
      <c r="J192" s="10"/>
      <c r="K192" s="11"/>
      <c r="L192" s="10"/>
      <c r="M192" s="11"/>
      <c r="N192" s="19" t="str">
        <f t="shared" si="31"/>
        <v/>
      </c>
      <c r="O192" s="100" t="str">
        <f t="shared" si="40"/>
        <v/>
      </c>
      <c r="P192" s="131">
        <v>179</v>
      </c>
      <c r="Q192" s="125" t="e">
        <f t="shared" si="43"/>
        <v>#NUM!</v>
      </c>
      <c r="R192" s="100" t="str">
        <f t="shared" si="41"/>
        <v/>
      </c>
      <c r="S192" s="100" t="str">
        <f t="shared" si="42"/>
        <v/>
      </c>
    </row>
    <row r="193" spans="1:19" ht="15" customHeight="1" x14ac:dyDescent="0.2">
      <c r="A193" s="98" t="str">
        <f t="shared" si="35"/>
        <v/>
      </c>
      <c r="B193" s="80"/>
      <c r="C193" s="36"/>
      <c r="D193" s="7"/>
      <c r="E193" s="18" t="str">
        <f t="shared" si="36"/>
        <v/>
      </c>
      <c r="F193" s="19" t="str">
        <f t="shared" si="37"/>
        <v/>
      </c>
      <c r="G193" s="20" t="str">
        <f t="shared" si="38"/>
        <v/>
      </c>
      <c r="H193" s="90" t="str">
        <f>IF(G193="","",SUM(G$14:G193))</f>
        <v/>
      </c>
      <c r="I193" s="6"/>
      <c r="J193" s="10"/>
      <c r="K193" s="11"/>
      <c r="L193" s="10"/>
      <c r="M193" s="11"/>
      <c r="N193" s="19" t="str">
        <f t="shared" si="31"/>
        <v/>
      </c>
      <c r="O193" s="100" t="str">
        <f t="shared" si="40"/>
        <v/>
      </c>
      <c r="P193" s="131">
        <v>180</v>
      </c>
      <c r="Q193" s="125" t="e">
        <f t="shared" si="43"/>
        <v>#NUM!</v>
      </c>
      <c r="R193" s="100" t="str">
        <f t="shared" si="41"/>
        <v/>
      </c>
      <c r="S193" s="100" t="str">
        <f t="shared" si="42"/>
        <v/>
      </c>
    </row>
    <row r="194" spans="1:19" ht="15" customHeight="1" x14ac:dyDescent="0.2">
      <c r="A194" s="98" t="str">
        <f t="shared" si="35"/>
        <v/>
      </c>
      <c r="B194" s="80"/>
      <c r="C194" s="36"/>
      <c r="D194" s="7"/>
      <c r="E194" s="18" t="str">
        <f t="shared" si="36"/>
        <v/>
      </c>
      <c r="F194" s="19" t="str">
        <f t="shared" si="37"/>
        <v/>
      </c>
      <c r="G194" s="20" t="str">
        <f t="shared" si="38"/>
        <v/>
      </c>
      <c r="H194" s="90" t="str">
        <f>IF(G194="","",SUM(G$14:G194))</f>
        <v/>
      </c>
      <c r="I194" s="6"/>
      <c r="J194" s="10"/>
      <c r="K194" s="11"/>
      <c r="L194" s="10"/>
      <c r="M194" s="11"/>
      <c r="N194" s="19" t="str">
        <f t="shared" si="31"/>
        <v/>
      </c>
      <c r="O194" s="100" t="str">
        <f t="shared" si="40"/>
        <v/>
      </c>
      <c r="P194" s="131">
        <v>181</v>
      </c>
      <c r="Q194" s="125" t="e">
        <f t="shared" si="43"/>
        <v>#NUM!</v>
      </c>
      <c r="R194" s="100" t="str">
        <f t="shared" si="41"/>
        <v/>
      </c>
      <c r="S194" s="100" t="str">
        <f t="shared" si="42"/>
        <v/>
      </c>
    </row>
    <row r="195" spans="1:19" ht="15" customHeight="1" x14ac:dyDescent="0.2">
      <c r="A195" s="98" t="str">
        <f t="shared" si="35"/>
        <v/>
      </c>
      <c r="B195" s="80"/>
      <c r="C195" s="36"/>
      <c r="D195" s="7"/>
      <c r="E195" s="18" t="str">
        <f t="shared" si="36"/>
        <v/>
      </c>
      <c r="F195" s="19" t="str">
        <f t="shared" si="37"/>
        <v/>
      </c>
      <c r="G195" s="20" t="str">
        <f t="shared" si="38"/>
        <v/>
      </c>
      <c r="H195" s="90" t="str">
        <f>IF(G195="","",SUM(G$14:G195))</f>
        <v/>
      </c>
      <c r="I195" s="6"/>
      <c r="J195" s="10"/>
      <c r="K195" s="11"/>
      <c r="L195" s="10"/>
      <c r="M195" s="11"/>
      <c r="N195" s="19" t="str">
        <f t="shared" si="31"/>
        <v/>
      </c>
      <c r="O195" s="100" t="str">
        <f t="shared" si="40"/>
        <v/>
      </c>
      <c r="P195" s="131">
        <v>182</v>
      </c>
      <c r="Q195" s="125" t="e">
        <f t="shared" si="43"/>
        <v>#NUM!</v>
      </c>
      <c r="R195" s="100" t="str">
        <f t="shared" si="41"/>
        <v/>
      </c>
      <c r="S195" s="100" t="str">
        <f t="shared" si="42"/>
        <v/>
      </c>
    </row>
    <row r="196" spans="1:19" ht="15" customHeight="1" x14ac:dyDescent="0.2">
      <c r="A196" s="98" t="str">
        <f t="shared" si="35"/>
        <v/>
      </c>
      <c r="B196" s="80"/>
      <c r="C196" s="36"/>
      <c r="D196" s="7"/>
      <c r="E196" s="18" t="str">
        <f t="shared" si="36"/>
        <v/>
      </c>
      <c r="F196" s="19" t="str">
        <f t="shared" si="37"/>
        <v/>
      </c>
      <c r="G196" s="20" t="str">
        <f t="shared" si="38"/>
        <v/>
      </c>
      <c r="H196" s="90" t="str">
        <f>IF(G196="","",SUM(G$14:G196))</f>
        <v/>
      </c>
      <c r="I196" s="6"/>
      <c r="J196" s="10"/>
      <c r="K196" s="11"/>
      <c r="L196" s="10"/>
      <c r="M196" s="11"/>
      <c r="N196" s="19" t="str">
        <f t="shared" si="31"/>
        <v/>
      </c>
      <c r="O196" s="100" t="str">
        <f t="shared" si="40"/>
        <v/>
      </c>
      <c r="P196" s="131">
        <v>183</v>
      </c>
      <c r="Q196" s="125" t="e">
        <f t="shared" si="43"/>
        <v>#NUM!</v>
      </c>
      <c r="R196" s="100" t="str">
        <f t="shared" si="41"/>
        <v/>
      </c>
      <c r="S196" s="100" t="str">
        <f t="shared" si="42"/>
        <v/>
      </c>
    </row>
    <row r="197" spans="1:19" ht="15" customHeight="1" x14ac:dyDescent="0.2">
      <c r="A197" s="98" t="str">
        <f t="shared" si="35"/>
        <v/>
      </c>
      <c r="B197" s="80"/>
      <c r="C197" s="36"/>
      <c r="D197" s="7"/>
      <c r="E197" s="18" t="str">
        <f t="shared" si="36"/>
        <v/>
      </c>
      <c r="F197" s="19" t="str">
        <f t="shared" si="37"/>
        <v/>
      </c>
      <c r="G197" s="20" t="str">
        <f t="shared" si="38"/>
        <v/>
      </c>
      <c r="H197" s="90" t="str">
        <f>IF(G197="","",SUM(G$14:G197))</f>
        <v/>
      </c>
      <c r="I197" s="6"/>
      <c r="J197" s="10"/>
      <c r="K197" s="11"/>
      <c r="L197" s="10"/>
      <c r="M197" s="11"/>
      <c r="N197" s="19" t="str">
        <f t="shared" si="31"/>
        <v/>
      </c>
      <c r="O197" s="100" t="str">
        <f t="shared" si="40"/>
        <v/>
      </c>
      <c r="P197" s="131">
        <v>184</v>
      </c>
      <c r="Q197" s="125" t="e">
        <f t="shared" si="43"/>
        <v>#NUM!</v>
      </c>
      <c r="R197" s="100" t="str">
        <f t="shared" si="41"/>
        <v/>
      </c>
      <c r="S197" s="100" t="str">
        <f t="shared" si="42"/>
        <v/>
      </c>
    </row>
    <row r="198" spans="1:19" ht="15" customHeight="1" x14ac:dyDescent="0.2">
      <c r="A198" s="98" t="str">
        <f t="shared" si="35"/>
        <v/>
      </c>
      <c r="B198" s="80"/>
      <c r="C198" s="36"/>
      <c r="D198" s="7"/>
      <c r="E198" s="18" t="str">
        <f t="shared" si="36"/>
        <v/>
      </c>
      <c r="F198" s="19" t="str">
        <f t="shared" si="37"/>
        <v/>
      </c>
      <c r="G198" s="20" t="str">
        <f t="shared" si="38"/>
        <v/>
      </c>
      <c r="H198" s="90" t="str">
        <f>IF(G198="","",SUM(G$14:G198))</f>
        <v/>
      </c>
      <c r="I198" s="6"/>
      <c r="J198" s="10"/>
      <c r="K198" s="11"/>
      <c r="L198" s="10"/>
      <c r="M198" s="11"/>
      <c r="N198" s="19" t="str">
        <f t="shared" si="31"/>
        <v/>
      </c>
      <c r="O198" s="100" t="str">
        <f t="shared" si="40"/>
        <v/>
      </c>
      <c r="P198" s="131">
        <v>185</v>
      </c>
      <c r="Q198" s="125" t="e">
        <f t="shared" si="43"/>
        <v>#NUM!</v>
      </c>
      <c r="R198" s="100" t="str">
        <f t="shared" si="41"/>
        <v/>
      </c>
      <c r="S198" s="100" t="str">
        <f t="shared" si="42"/>
        <v/>
      </c>
    </row>
    <row r="199" spans="1:19" ht="15" customHeight="1" x14ac:dyDescent="0.2">
      <c r="A199" s="98" t="str">
        <f t="shared" si="35"/>
        <v/>
      </c>
      <c r="B199" s="80"/>
      <c r="C199" s="36"/>
      <c r="D199" s="7"/>
      <c r="E199" s="18" t="str">
        <f t="shared" si="36"/>
        <v/>
      </c>
      <c r="F199" s="19" t="str">
        <f t="shared" si="37"/>
        <v/>
      </c>
      <c r="G199" s="20" t="str">
        <f t="shared" si="38"/>
        <v/>
      </c>
      <c r="H199" s="90" t="str">
        <f>IF(G199="","",SUM(G$14:G199))</f>
        <v/>
      </c>
      <c r="I199" s="6"/>
      <c r="J199" s="10"/>
      <c r="K199" s="11"/>
      <c r="L199" s="10"/>
      <c r="M199" s="11"/>
      <c r="N199" s="19" t="str">
        <f t="shared" si="31"/>
        <v/>
      </c>
      <c r="O199" s="100" t="str">
        <f t="shared" si="40"/>
        <v/>
      </c>
      <c r="P199" s="131">
        <v>186</v>
      </c>
      <c r="Q199" s="125" t="e">
        <f t="shared" si="43"/>
        <v>#NUM!</v>
      </c>
      <c r="R199" s="100" t="str">
        <f t="shared" si="41"/>
        <v/>
      </c>
      <c r="S199" s="100" t="str">
        <f t="shared" si="42"/>
        <v/>
      </c>
    </row>
    <row r="200" spans="1:19" ht="15" customHeight="1" x14ac:dyDescent="0.2">
      <c r="A200" s="98" t="str">
        <f t="shared" si="35"/>
        <v/>
      </c>
      <c r="B200" s="80"/>
      <c r="C200" s="36"/>
      <c r="D200" s="7"/>
      <c r="E200" s="18" t="str">
        <f t="shared" si="36"/>
        <v/>
      </c>
      <c r="F200" s="19" t="str">
        <f t="shared" si="37"/>
        <v/>
      </c>
      <c r="G200" s="20" t="str">
        <f t="shared" si="38"/>
        <v/>
      </c>
      <c r="H200" s="90" t="str">
        <f>IF(G200="","",SUM(G$14:G200))</f>
        <v/>
      </c>
      <c r="I200" s="6"/>
      <c r="J200" s="10"/>
      <c r="K200" s="11"/>
      <c r="L200" s="10"/>
      <c r="M200" s="11"/>
      <c r="N200" s="19" t="str">
        <f t="shared" si="31"/>
        <v/>
      </c>
      <c r="O200" s="100" t="str">
        <f t="shared" si="40"/>
        <v/>
      </c>
      <c r="P200" s="131">
        <v>187</v>
      </c>
      <c r="Q200" s="125" t="e">
        <f t="shared" si="43"/>
        <v>#NUM!</v>
      </c>
      <c r="R200" s="100" t="str">
        <f t="shared" si="41"/>
        <v/>
      </c>
      <c r="S200" s="100" t="str">
        <f t="shared" si="42"/>
        <v/>
      </c>
    </row>
    <row r="201" spans="1:19" ht="15" customHeight="1" x14ac:dyDescent="0.2">
      <c r="A201" s="91"/>
      <c r="B201" s="24"/>
      <c r="C201" s="24"/>
      <c r="D201" s="24"/>
      <c r="E201" s="24"/>
      <c r="F201" s="24"/>
      <c r="G201" s="24"/>
      <c r="H201" s="91"/>
      <c r="I201" s="24"/>
      <c r="J201" s="24"/>
      <c r="K201" s="24"/>
      <c r="L201" s="24"/>
      <c r="M201" s="24"/>
      <c r="N201" s="24"/>
    </row>
    <row r="202" spans="1:19" ht="15" customHeight="1" x14ac:dyDescent="0.2">
      <c r="A202" s="91"/>
      <c r="B202" s="24"/>
      <c r="C202" s="24"/>
      <c r="D202" s="24"/>
      <c r="E202" s="24"/>
      <c r="F202" s="24"/>
      <c r="G202" s="24"/>
      <c r="H202" s="91"/>
      <c r="I202" s="24"/>
      <c r="J202" s="24"/>
      <c r="K202" s="24"/>
      <c r="L202" s="24"/>
      <c r="M202" s="24"/>
      <c r="N202" s="24"/>
    </row>
    <row r="203" spans="1:19" ht="15" customHeight="1" x14ac:dyDescent="0.2">
      <c r="A203" s="91"/>
      <c r="B203" s="24"/>
      <c r="C203" s="24"/>
      <c r="D203" s="24"/>
      <c r="E203" s="24"/>
      <c r="F203" s="24"/>
      <c r="G203" s="24"/>
      <c r="H203" s="91"/>
      <c r="I203" s="24"/>
      <c r="J203" s="24"/>
      <c r="K203" s="24"/>
      <c r="L203" s="24"/>
      <c r="M203" s="24"/>
      <c r="N203" s="24"/>
    </row>
    <row r="204" spans="1:19" ht="15" customHeight="1" x14ac:dyDescent="0.2">
      <c r="A204" s="91"/>
      <c r="B204" s="24"/>
      <c r="C204" s="24"/>
      <c r="D204" s="24"/>
      <c r="E204" s="24"/>
      <c r="F204" s="24"/>
      <c r="G204" s="24"/>
      <c r="H204" s="91"/>
      <c r="I204" s="24"/>
      <c r="J204" s="24"/>
      <c r="K204" s="24"/>
      <c r="L204" s="24"/>
      <c r="M204" s="24"/>
      <c r="N204" s="24"/>
    </row>
    <row r="205" spans="1:19" ht="15" customHeight="1" x14ac:dyDescent="0.2">
      <c r="A205" s="91"/>
      <c r="B205" s="24"/>
      <c r="C205" s="24"/>
      <c r="D205" s="24"/>
      <c r="E205" s="24"/>
      <c r="F205" s="24"/>
      <c r="G205" s="24"/>
      <c r="H205" s="91"/>
      <c r="I205" s="24"/>
      <c r="J205" s="24"/>
      <c r="K205" s="24"/>
      <c r="L205" s="24"/>
      <c r="M205" s="24"/>
      <c r="N205" s="24"/>
    </row>
    <row r="206" spans="1:19" ht="15" customHeight="1" x14ac:dyDescent="0.2">
      <c r="A206" s="91"/>
      <c r="B206" s="24"/>
      <c r="C206" s="24"/>
      <c r="D206" s="24"/>
      <c r="E206" s="24"/>
      <c r="F206" s="24"/>
      <c r="G206" s="24"/>
      <c r="H206" s="91"/>
      <c r="I206" s="24"/>
      <c r="J206" s="24"/>
      <c r="K206" s="24"/>
      <c r="L206" s="24"/>
      <c r="M206" s="24"/>
      <c r="N206" s="24"/>
    </row>
    <row r="207" spans="1:19" ht="15" customHeight="1" x14ac:dyDescent="0.2">
      <c r="A207" s="91"/>
      <c r="B207" s="24"/>
      <c r="C207" s="24"/>
      <c r="D207" s="24"/>
      <c r="E207" s="24"/>
      <c r="F207" s="24"/>
      <c r="G207" s="24"/>
      <c r="H207" s="91"/>
      <c r="I207" s="24"/>
      <c r="J207" s="24"/>
      <c r="K207" s="24"/>
      <c r="L207" s="24"/>
      <c r="M207" s="24"/>
      <c r="N207" s="24"/>
    </row>
    <row r="208" spans="1:19" ht="15" customHeight="1" x14ac:dyDescent="0.2">
      <c r="A208" s="91"/>
      <c r="B208" s="24"/>
      <c r="C208" s="24"/>
      <c r="D208" s="24"/>
      <c r="E208" s="24"/>
      <c r="F208" s="24"/>
      <c r="G208" s="24"/>
      <c r="H208" s="91"/>
      <c r="I208" s="24"/>
      <c r="J208" s="24"/>
      <c r="K208" s="24"/>
      <c r="L208" s="24"/>
      <c r="M208" s="24"/>
      <c r="N208" s="24"/>
    </row>
    <row r="209" spans="1:14" ht="15" customHeight="1" x14ac:dyDescent="0.2">
      <c r="A209" s="91"/>
      <c r="B209" s="24"/>
      <c r="C209" s="24"/>
      <c r="D209" s="24"/>
      <c r="E209" s="24"/>
      <c r="F209" s="24"/>
      <c r="G209" s="24"/>
      <c r="H209" s="91"/>
      <c r="I209" s="24"/>
      <c r="J209" s="24"/>
      <c r="K209" s="24"/>
      <c r="L209" s="24"/>
      <c r="M209" s="24"/>
      <c r="N209" s="24"/>
    </row>
    <row r="210" spans="1:14" ht="15" customHeight="1" x14ac:dyDescent="0.2">
      <c r="A210" s="91"/>
      <c r="B210" s="24"/>
      <c r="C210" s="24"/>
      <c r="D210" s="24"/>
      <c r="E210" s="24"/>
      <c r="F210" s="24"/>
      <c r="G210" s="24"/>
      <c r="H210" s="91"/>
      <c r="I210" s="24"/>
      <c r="J210" s="24"/>
      <c r="K210" s="24"/>
      <c r="L210" s="24"/>
      <c r="M210" s="24"/>
      <c r="N210" s="24"/>
    </row>
    <row r="211" spans="1:14" ht="15" customHeight="1" x14ac:dyDescent="0.2">
      <c r="A211" s="91"/>
      <c r="B211" s="24"/>
      <c r="C211" s="24"/>
      <c r="D211" s="24"/>
      <c r="E211" s="24"/>
      <c r="F211" s="24"/>
      <c r="G211" s="24"/>
      <c r="H211" s="91"/>
      <c r="I211" s="24"/>
      <c r="J211" s="24"/>
      <c r="K211" s="24"/>
      <c r="L211" s="24"/>
      <c r="M211" s="24"/>
      <c r="N211" s="24"/>
    </row>
    <row r="212" spans="1:14" ht="15" customHeight="1" x14ac:dyDescent="0.2">
      <c r="A212" s="91"/>
      <c r="B212" s="24"/>
      <c r="C212" s="24"/>
      <c r="D212" s="24"/>
      <c r="E212" s="24"/>
      <c r="F212" s="24"/>
      <c r="G212" s="24"/>
      <c r="H212" s="91"/>
      <c r="I212" s="24"/>
      <c r="J212" s="24"/>
      <c r="K212" s="24"/>
      <c r="L212" s="24"/>
      <c r="M212" s="24"/>
      <c r="N212" s="24"/>
    </row>
    <row r="213" spans="1:14" ht="15" customHeight="1" x14ac:dyDescent="0.2">
      <c r="A213" s="91"/>
      <c r="B213" s="24"/>
      <c r="C213" s="24"/>
      <c r="D213" s="24"/>
      <c r="E213" s="24"/>
      <c r="F213" s="24"/>
      <c r="G213" s="24"/>
      <c r="H213" s="91"/>
      <c r="I213" s="24"/>
      <c r="J213" s="24"/>
      <c r="K213" s="24"/>
      <c r="L213" s="24"/>
      <c r="M213" s="24"/>
      <c r="N213" s="24"/>
    </row>
    <row r="214" spans="1:14" ht="15" customHeight="1" x14ac:dyDescent="0.2">
      <c r="A214" s="91"/>
      <c r="B214" s="24"/>
      <c r="C214" s="24"/>
      <c r="D214" s="24"/>
      <c r="E214" s="24"/>
      <c r="F214" s="24"/>
      <c r="G214" s="24"/>
      <c r="H214" s="91"/>
      <c r="I214" s="24"/>
      <c r="J214" s="24"/>
      <c r="K214" s="24"/>
      <c r="L214" s="24"/>
      <c r="M214" s="24"/>
      <c r="N214" s="24"/>
    </row>
    <row r="215" spans="1:14" ht="15" customHeight="1" x14ac:dyDescent="0.2">
      <c r="A215" s="91"/>
      <c r="B215" s="24"/>
      <c r="C215" s="24"/>
      <c r="D215" s="24"/>
      <c r="E215" s="24"/>
      <c r="F215" s="24"/>
      <c r="G215" s="24"/>
      <c r="H215" s="91"/>
      <c r="I215" s="24"/>
      <c r="J215" s="24"/>
      <c r="K215" s="24"/>
      <c r="L215" s="24"/>
      <c r="M215" s="24"/>
      <c r="N215" s="24"/>
    </row>
    <row r="216" spans="1:14" ht="15" customHeight="1" x14ac:dyDescent="0.2">
      <c r="A216" s="91"/>
      <c r="B216" s="24"/>
      <c r="C216" s="24"/>
      <c r="D216" s="24"/>
      <c r="E216" s="24"/>
      <c r="F216" s="24"/>
      <c r="G216" s="24"/>
      <c r="H216" s="91"/>
      <c r="I216" s="24"/>
      <c r="J216" s="24"/>
      <c r="K216" s="24"/>
      <c r="L216" s="24"/>
      <c r="M216" s="24"/>
      <c r="N216" s="24"/>
    </row>
    <row r="217" spans="1:14" ht="15" customHeight="1" x14ac:dyDescent="0.2">
      <c r="A217" s="91"/>
      <c r="B217" s="24"/>
      <c r="C217" s="24"/>
      <c r="D217" s="24"/>
      <c r="E217" s="24"/>
      <c r="F217" s="24"/>
      <c r="G217" s="24"/>
      <c r="H217" s="91"/>
      <c r="I217" s="24"/>
      <c r="J217" s="24"/>
      <c r="K217" s="24"/>
      <c r="L217" s="24"/>
      <c r="M217" s="24"/>
      <c r="N217" s="24"/>
    </row>
    <row r="218" spans="1:14" ht="15" customHeight="1" x14ac:dyDescent="0.2">
      <c r="A218" s="91"/>
      <c r="B218" s="24"/>
      <c r="C218" s="24"/>
      <c r="D218" s="24"/>
      <c r="E218" s="24"/>
      <c r="F218" s="24"/>
      <c r="G218" s="24"/>
      <c r="H218" s="91"/>
      <c r="I218" s="24"/>
      <c r="J218" s="24"/>
      <c r="K218" s="24"/>
      <c r="L218" s="24"/>
      <c r="M218" s="24"/>
      <c r="N218" s="24"/>
    </row>
    <row r="219" spans="1:14" ht="15" customHeight="1" x14ac:dyDescent="0.2">
      <c r="A219" s="91"/>
      <c r="B219" s="24"/>
      <c r="C219" s="24"/>
      <c r="D219" s="24"/>
      <c r="E219" s="24"/>
      <c r="F219" s="24"/>
      <c r="G219" s="24"/>
      <c r="H219" s="91"/>
      <c r="I219" s="24"/>
      <c r="J219" s="24"/>
      <c r="K219" s="24"/>
      <c r="L219" s="24"/>
      <c r="M219" s="24"/>
      <c r="N219" s="24"/>
    </row>
    <row r="220" spans="1:14" ht="15" customHeight="1" x14ac:dyDescent="0.2">
      <c r="A220" s="91"/>
      <c r="B220" s="24"/>
      <c r="C220" s="24"/>
      <c r="D220" s="24"/>
      <c r="E220" s="24"/>
      <c r="F220" s="24"/>
      <c r="G220" s="24"/>
      <c r="H220" s="91"/>
      <c r="I220" s="24"/>
      <c r="J220" s="24"/>
      <c r="K220" s="24"/>
      <c r="L220" s="24"/>
      <c r="M220" s="24"/>
      <c r="N220" s="24"/>
    </row>
    <row r="221" spans="1:14" ht="15" customHeight="1" x14ac:dyDescent="0.2">
      <c r="A221" s="91"/>
      <c r="B221" s="24"/>
      <c r="C221" s="24"/>
      <c r="D221" s="24"/>
      <c r="E221" s="24"/>
      <c r="F221" s="24"/>
      <c r="G221" s="24"/>
      <c r="H221" s="91"/>
      <c r="I221" s="24"/>
      <c r="J221" s="24"/>
      <c r="K221" s="24"/>
      <c r="L221" s="24"/>
      <c r="M221" s="24"/>
      <c r="N221" s="24"/>
    </row>
    <row r="222" spans="1:14" ht="15" customHeight="1" x14ac:dyDescent="0.2">
      <c r="A222" s="91"/>
      <c r="B222" s="24"/>
      <c r="C222" s="24"/>
      <c r="D222" s="24"/>
      <c r="E222" s="24"/>
      <c r="F222" s="24"/>
      <c r="G222" s="24"/>
      <c r="H222" s="91"/>
      <c r="I222" s="24"/>
      <c r="J222" s="24"/>
      <c r="K222" s="24"/>
      <c r="L222" s="24"/>
      <c r="M222" s="24"/>
      <c r="N222" s="24"/>
    </row>
    <row r="223" spans="1:14" ht="15" customHeight="1" x14ac:dyDescent="0.2">
      <c r="A223" s="91"/>
      <c r="B223" s="24"/>
      <c r="C223" s="24"/>
      <c r="D223" s="24"/>
      <c r="E223" s="24"/>
      <c r="F223" s="24"/>
      <c r="G223" s="24"/>
      <c r="H223" s="91"/>
      <c r="I223" s="24"/>
      <c r="J223" s="24"/>
      <c r="K223" s="24"/>
      <c r="L223" s="24"/>
      <c r="M223" s="24"/>
      <c r="N223" s="24"/>
    </row>
    <row r="224" spans="1:14" ht="15" customHeight="1" x14ac:dyDescent="0.2">
      <c r="A224" s="91"/>
      <c r="B224" s="24"/>
      <c r="C224" s="24"/>
      <c r="D224" s="24"/>
      <c r="E224" s="24"/>
      <c r="F224" s="24"/>
      <c r="G224" s="24"/>
      <c r="H224" s="91"/>
      <c r="I224" s="24"/>
      <c r="J224" s="24"/>
      <c r="K224" s="24"/>
      <c r="L224" s="24"/>
      <c r="M224" s="24"/>
      <c r="N224" s="24"/>
    </row>
    <row r="225" spans="1:14" ht="15" customHeight="1" x14ac:dyDescent="0.2">
      <c r="A225" s="91"/>
      <c r="B225" s="24"/>
      <c r="C225" s="24"/>
      <c r="D225" s="24"/>
      <c r="E225" s="24"/>
      <c r="F225" s="24"/>
      <c r="G225" s="24"/>
      <c r="H225" s="91"/>
      <c r="I225" s="24"/>
      <c r="J225" s="24"/>
      <c r="K225" s="24"/>
      <c r="L225" s="24"/>
      <c r="M225" s="24"/>
      <c r="N225" s="24"/>
    </row>
    <row r="226" spans="1:14" ht="15" customHeight="1" x14ac:dyDescent="0.2">
      <c r="A226" s="91"/>
      <c r="B226" s="24"/>
      <c r="C226" s="24"/>
      <c r="D226" s="24"/>
      <c r="E226" s="24"/>
      <c r="F226" s="24"/>
      <c r="G226" s="24"/>
      <c r="H226" s="91"/>
      <c r="I226" s="24"/>
      <c r="J226" s="24"/>
      <c r="K226" s="24"/>
      <c r="L226" s="24"/>
      <c r="M226" s="24"/>
      <c r="N226" s="24"/>
    </row>
    <row r="227" spans="1:14" ht="15" customHeight="1" x14ac:dyDescent="0.2">
      <c r="A227" s="91"/>
      <c r="B227" s="24"/>
      <c r="C227" s="24"/>
      <c r="D227" s="24"/>
      <c r="E227" s="24"/>
      <c r="F227" s="24"/>
      <c r="G227" s="24"/>
      <c r="H227" s="91"/>
      <c r="I227" s="24"/>
      <c r="J227" s="24"/>
      <c r="K227" s="24"/>
      <c r="L227" s="24"/>
      <c r="M227" s="24"/>
      <c r="N227" s="24"/>
    </row>
    <row r="228" spans="1:14" ht="15" customHeight="1" x14ac:dyDescent="0.2">
      <c r="A228" s="91"/>
      <c r="B228" s="24"/>
      <c r="C228" s="24"/>
      <c r="D228" s="24"/>
      <c r="E228" s="24"/>
      <c r="F228" s="24"/>
      <c r="G228" s="24"/>
      <c r="H228" s="91"/>
      <c r="I228" s="24"/>
      <c r="J228" s="24"/>
      <c r="K228" s="24"/>
      <c r="L228" s="24"/>
      <c r="M228" s="24"/>
      <c r="N228" s="24"/>
    </row>
    <row r="229" spans="1:14" ht="15" customHeight="1" x14ac:dyDescent="0.2">
      <c r="A229" s="91"/>
      <c r="B229" s="24"/>
      <c r="C229" s="24"/>
      <c r="D229" s="24"/>
      <c r="E229" s="24"/>
      <c r="F229" s="24"/>
      <c r="G229" s="24"/>
      <c r="H229" s="91"/>
      <c r="I229" s="24"/>
      <c r="J229" s="24"/>
      <c r="K229" s="24"/>
      <c r="L229" s="24"/>
      <c r="M229" s="24"/>
      <c r="N229" s="24"/>
    </row>
    <row r="230" spans="1:14" ht="15" customHeight="1" x14ac:dyDescent="0.2">
      <c r="A230" s="91"/>
      <c r="B230" s="24"/>
      <c r="C230" s="24"/>
      <c r="D230" s="24"/>
      <c r="E230" s="24"/>
      <c r="F230" s="24"/>
      <c r="G230" s="24"/>
      <c r="H230" s="91"/>
      <c r="I230" s="24"/>
      <c r="J230" s="24"/>
      <c r="K230" s="24"/>
      <c r="L230" s="24"/>
      <c r="M230" s="24"/>
      <c r="N230" s="24"/>
    </row>
    <row r="231" spans="1:14" ht="15" customHeight="1" x14ac:dyDescent="0.2">
      <c r="A231" s="91"/>
      <c r="B231" s="24"/>
      <c r="C231" s="24"/>
      <c r="D231" s="24"/>
      <c r="E231" s="24"/>
      <c r="F231" s="24"/>
      <c r="G231" s="24"/>
      <c r="H231" s="91"/>
      <c r="I231" s="24"/>
      <c r="J231" s="24"/>
      <c r="K231" s="24"/>
      <c r="L231" s="24"/>
      <c r="M231" s="24"/>
      <c r="N231" s="24"/>
    </row>
    <row r="232" spans="1:14" ht="15" customHeight="1" x14ac:dyDescent="0.2">
      <c r="A232" s="91"/>
      <c r="B232" s="24"/>
      <c r="C232" s="24"/>
      <c r="D232" s="24"/>
      <c r="E232" s="24"/>
      <c r="F232" s="24"/>
      <c r="G232" s="24"/>
      <c r="H232" s="91"/>
      <c r="I232" s="24"/>
      <c r="J232" s="24"/>
      <c r="K232" s="24"/>
      <c r="L232" s="24"/>
      <c r="M232" s="24"/>
      <c r="N232" s="24"/>
    </row>
    <row r="233" spans="1:14" ht="15" customHeight="1" x14ac:dyDescent="0.2">
      <c r="A233" s="91"/>
      <c r="B233" s="24"/>
      <c r="C233" s="24"/>
      <c r="D233" s="24"/>
      <c r="E233" s="24"/>
      <c r="F233" s="24"/>
      <c r="G233" s="24"/>
      <c r="H233" s="91"/>
      <c r="I233" s="24"/>
      <c r="J233" s="24"/>
      <c r="K233" s="24"/>
      <c r="L233" s="24"/>
      <c r="M233" s="24"/>
      <c r="N233" s="24"/>
    </row>
    <row r="234" spans="1:14" ht="15" customHeight="1" x14ac:dyDescent="0.2">
      <c r="A234" s="91"/>
      <c r="B234" s="24"/>
      <c r="C234" s="24"/>
      <c r="D234" s="24"/>
      <c r="E234" s="24"/>
      <c r="F234" s="24"/>
      <c r="G234" s="24"/>
      <c r="H234" s="91"/>
      <c r="I234" s="24"/>
      <c r="J234" s="24"/>
      <c r="K234" s="24"/>
      <c r="L234" s="24"/>
      <c r="M234" s="24"/>
      <c r="N234" s="24"/>
    </row>
    <row r="235" spans="1:14" ht="15" customHeight="1" x14ac:dyDescent="0.2">
      <c r="A235" s="91"/>
      <c r="B235" s="24"/>
      <c r="C235" s="24"/>
      <c r="D235" s="24"/>
      <c r="E235" s="24"/>
      <c r="F235" s="24"/>
      <c r="G235" s="24"/>
      <c r="H235" s="91"/>
      <c r="I235" s="24"/>
      <c r="J235" s="24"/>
      <c r="K235" s="24"/>
      <c r="L235" s="24"/>
      <c r="M235" s="24"/>
      <c r="N235" s="24"/>
    </row>
    <row r="236" spans="1:14" ht="15" customHeight="1" x14ac:dyDescent="0.2">
      <c r="A236" s="91"/>
      <c r="B236" s="24"/>
      <c r="C236" s="24"/>
      <c r="D236" s="24"/>
      <c r="E236" s="24"/>
      <c r="F236" s="24"/>
      <c r="G236" s="24"/>
      <c r="H236" s="91"/>
      <c r="I236" s="24"/>
      <c r="J236" s="24"/>
      <c r="K236" s="24"/>
      <c r="L236" s="24"/>
      <c r="M236" s="24"/>
      <c r="N236" s="24"/>
    </row>
    <row r="237" spans="1:14" ht="15" customHeight="1" x14ac:dyDescent="0.2">
      <c r="A237" s="91"/>
      <c r="B237" s="24"/>
      <c r="C237" s="24"/>
      <c r="D237" s="24"/>
      <c r="E237" s="24"/>
      <c r="F237" s="24"/>
      <c r="G237" s="24"/>
      <c r="H237" s="91"/>
      <c r="I237" s="24"/>
      <c r="J237" s="24"/>
      <c r="K237" s="24"/>
      <c r="L237" s="24"/>
      <c r="M237" s="24"/>
      <c r="N237" s="24"/>
    </row>
    <row r="238" spans="1:14" ht="15" customHeight="1" x14ac:dyDescent="0.2">
      <c r="A238" s="91"/>
      <c r="B238" s="24"/>
      <c r="C238" s="24"/>
      <c r="D238" s="24"/>
      <c r="E238" s="24"/>
      <c r="F238" s="24"/>
      <c r="G238" s="24"/>
      <c r="H238" s="91"/>
      <c r="I238" s="24"/>
      <c r="J238" s="24"/>
      <c r="K238" s="24"/>
      <c r="L238" s="24"/>
      <c r="M238" s="24"/>
      <c r="N238" s="24"/>
    </row>
    <row r="239" spans="1:14" ht="15" customHeight="1" x14ac:dyDescent="0.2">
      <c r="A239" s="91"/>
      <c r="B239" s="24"/>
      <c r="C239" s="24"/>
      <c r="D239" s="24"/>
      <c r="E239" s="24"/>
      <c r="F239" s="24"/>
      <c r="G239" s="24"/>
      <c r="H239" s="91"/>
      <c r="I239" s="24"/>
      <c r="J239" s="24"/>
      <c r="K239" s="24"/>
      <c r="L239" s="24"/>
      <c r="M239" s="24"/>
      <c r="N239" s="24"/>
    </row>
    <row r="240" spans="1:14" ht="15" customHeight="1" x14ac:dyDescent="0.2">
      <c r="A240" s="91"/>
      <c r="B240" s="24"/>
      <c r="C240" s="24"/>
      <c r="D240" s="24"/>
      <c r="E240" s="24"/>
      <c r="F240" s="24"/>
      <c r="G240" s="24"/>
      <c r="H240" s="91"/>
      <c r="I240" s="24"/>
      <c r="J240" s="24"/>
      <c r="K240" s="24"/>
      <c r="L240" s="24"/>
      <c r="M240" s="24"/>
      <c r="N240" s="24"/>
    </row>
    <row r="241" spans="1:14" ht="15" customHeight="1" x14ac:dyDescent="0.2">
      <c r="A241" s="91"/>
      <c r="B241" s="24"/>
      <c r="C241" s="24"/>
      <c r="D241" s="24"/>
      <c r="E241" s="24"/>
      <c r="F241" s="24"/>
      <c r="G241" s="24"/>
      <c r="H241" s="91"/>
      <c r="I241" s="24"/>
      <c r="J241" s="24"/>
      <c r="K241" s="24"/>
      <c r="L241" s="24"/>
      <c r="M241" s="24"/>
      <c r="N241" s="24"/>
    </row>
    <row r="242" spans="1:14" ht="15" customHeight="1" x14ac:dyDescent="0.2">
      <c r="A242" s="91"/>
      <c r="B242" s="24"/>
      <c r="C242" s="24"/>
      <c r="D242" s="24"/>
      <c r="E242" s="24"/>
      <c r="F242" s="24"/>
      <c r="G242" s="24"/>
      <c r="H242" s="91"/>
      <c r="I242" s="24"/>
      <c r="J242" s="24"/>
      <c r="K242" s="24"/>
      <c r="L242" s="24"/>
      <c r="M242" s="24"/>
      <c r="N242" s="24"/>
    </row>
    <row r="243" spans="1:14" ht="15" customHeight="1" x14ac:dyDescent="0.2">
      <c r="A243" s="91"/>
      <c r="B243" s="24"/>
      <c r="C243" s="24"/>
      <c r="D243" s="24"/>
      <c r="E243" s="24"/>
      <c r="F243" s="24"/>
      <c r="G243" s="24"/>
      <c r="H243" s="91"/>
      <c r="I243" s="24"/>
      <c r="J243" s="24"/>
      <c r="K243" s="24"/>
      <c r="L243" s="24"/>
      <c r="M243" s="24"/>
      <c r="N243" s="24"/>
    </row>
    <row r="244" spans="1:14" ht="15" customHeight="1" x14ac:dyDescent="0.2">
      <c r="A244" s="91"/>
      <c r="B244" s="24"/>
      <c r="C244" s="24"/>
      <c r="D244" s="24"/>
      <c r="E244" s="24"/>
      <c r="F244" s="24"/>
      <c r="G244" s="24"/>
      <c r="H244" s="91"/>
      <c r="I244" s="24"/>
      <c r="J244" s="24"/>
      <c r="K244" s="24"/>
      <c r="L244" s="24"/>
      <c r="M244" s="24"/>
      <c r="N244" s="24"/>
    </row>
    <row r="245" spans="1:14" ht="15" customHeight="1" x14ac:dyDescent="0.2">
      <c r="A245" s="91"/>
      <c r="B245" s="24"/>
      <c r="C245" s="24"/>
      <c r="D245" s="24"/>
      <c r="E245" s="24"/>
      <c r="F245" s="24"/>
      <c r="G245" s="24"/>
      <c r="H245" s="91"/>
      <c r="I245" s="24"/>
      <c r="J245" s="24"/>
      <c r="K245" s="24"/>
      <c r="L245" s="24"/>
      <c r="M245" s="24"/>
      <c r="N245" s="24"/>
    </row>
    <row r="246" spans="1:14" ht="15" customHeight="1" x14ac:dyDescent="0.2">
      <c r="A246" s="91"/>
      <c r="B246" s="24"/>
      <c r="C246" s="24"/>
      <c r="D246" s="24"/>
      <c r="E246" s="24"/>
      <c r="F246" s="24"/>
      <c r="G246" s="24"/>
      <c r="H246" s="91"/>
      <c r="I246" s="24"/>
      <c r="J246" s="24"/>
      <c r="K246" s="24"/>
      <c r="L246" s="24"/>
      <c r="M246" s="24"/>
      <c r="N246" s="24"/>
    </row>
    <row r="247" spans="1:14" ht="15" customHeight="1" x14ac:dyDescent="0.2">
      <c r="A247" s="91"/>
      <c r="B247" s="24"/>
      <c r="C247" s="24"/>
      <c r="D247" s="24"/>
      <c r="E247" s="24"/>
      <c r="F247" s="24"/>
      <c r="G247" s="24"/>
      <c r="H247" s="91"/>
      <c r="I247" s="24"/>
      <c r="J247" s="24"/>
      <c r="K247" s="24"/>
      <c r="L247" s="24"/>
      <c r="M247" s="24"/>
      <c r="N247" s="24"/>
    </row>
    <row r="248" spans="1:14" ht="15" customHeight="1" x14ac:dyDescent="0.2">
      <c r="A248" s="91"/>
      <c r="B248" s="24"/>
      <c r="C248" s="24"/>
      <c r="D248" s="24"/>
      <c r="E248" s="24"/>
      <c r="F248" s="24"/>
      <c r="G248" s="24"/>
      <c r="H248" s="91"/>
      <c r="I248" s="24"/>
      <c r="J248" s="24"/>
      <c r="K248" s="24"/>
      <c r="L248" s="24"/>
      <c r="M248" s="24"/>
      <c r="N248" s="24"/>
    </row>
    <row r="249" spans="1:14" ht="15" customHeight="1" x14ac:dyDescent="0.2">
      <c r="A249" s="91"/>
      <c r="B249" s="24"/>
      <c r="C249" s="24"/>
      <c r="D249" s="24"/>
      <c r="E249" s="24"/>
      <c r="F249" s="24"/>
      <c r="G249" s="24"/>
      <c r="H249" s="91"/>
      <c r="I249" s="24"/>
      <c r="J249" s="24"/>
      <c r="K249" s="24"/>
      <c r="L249" s="24"/>
      <c r="M249" s="24"/>
      <c r="N249" s="24"/>
    </row>
    <row r="250" spans="1:14" ht="15" customHeight="1" x14ac:dyDescent="0.2">
      <c r="A250" s="91"/>
      <c r="B250" s="24"/>
      <c r="C250" s="24"/>
      <c r="D250" s="24"/>
      <c r="E250" s="24"/>
      <c r="F250" s="24"/>
      <c r="G250" s="24"/>
      <c r="H250" s="91"/>
      <c r="I250" s="24"/>
      <c r="J250" s="24"/>
      <c r="K250" s="24"/>
      <c r="L250" s="24"/>
      <c r="M250" s="24"/>
      <c r="N250" s="24"/>
    </row>
    <row r="251" spans="1:14" ht="15" customHeight="1" x14ac:dyDescent="0.2">
      <c r="A251" s="91"/>
      <c r="B251" s="24"/>
      <c r="C251" s="24"/>
      <c r="D251" s="24"/>
      <c r="E251" s="24"/>
      <c r="F251" s="24"/>
      <c r="G251" s="24"/>
      <c r="H251" s="91"/>
      <c r="I251" s="24"/>
      <c r="J251" s="24"/>
      <c r="K251" s="24"/>
      <c r="L251" s="24"/>
      <c r="M251" s="24"/>
      <c r="N251" s="24"/>
    </row>
    <row r="252" spans="1:14" ht="15" customHeight="1" x14ac:dyDescent="0.2">
      <c r="A252" s="91"/>
      <c r="B252" s="24"/>
      <c r="C252" s="24"/>
      <c r="D252" s="24"/>
      <c r="E252" s="24"/>
      <c r="F252" s="24"/>
      <c r="G252" s="24"/>
      <c r="H252" s="91"/>
      <c r="I252" s="24"/>
      <c r="J252" s="24"/>
      <c r="K252" s="24"/>
      <c r="L252" s="24"/>
      <c r="M252" s="24"/>
      <c r="N252" s="24"/>
    </row>
    <row r="253" spans="1:14" ht="15" customHeight="1" x14ac:dyDescent="0.2">
      <c r="A253" s="91"/>
      <c r="B253" s="24"/>
      <c r="C253" s="24"/>
      <c r="D253" s="24"/>
      <c r="E253" s="24"/>
      <c r="F253" s="24"/>
      <c r="G253" s="24"/>
      <c r="H253" s="91"/>
      <c r="I253" s="24"/>
      <c r="J253" s="24"/>
      <c r="K253" s="24"/>
      <c r="L253" s="24"/>
      <c r="M253" s="24"/>
      <c r="N253" s="24"/>
    </row>
    <row r="254" spans="1:14" ht="15" customHeight="1" x14ac:dyDescent="0.2">
      <c r="A254" s="91"/>
      <c r="B254" s="24"/>
      <c r="C254" s="24"/>
      <c r="D254" s="24"/>
      <c r="E254" s="24"/>
      <c r="F254" s="24"/>
      <c r="G254" s="24"/>
      <c r="H254" s="91"/>
      <c r="I254" s="24"/>
      <c r="J254" s="24"/>
      <c r="K254" s="24"/>
      <c r="L254" s="24"/>
      <c r="M254" s="24"/>
      <c r="N254" s="24"/>
    </row>
    <row r="255" spans="1:14" ht="15" customHeight="1" x14ac:dyDescent="0.2">
      <c r="A255" s="91"/>
      <c r="B255" s="24"/>
      <c r="C255" s="24"/>
      <c r="D255" s="24"/>
      <c r="E255" s="24"/>
      <c r="F255" s="24"/>
      <c r="G255" s="24"/>
      <c r="H255" s="91"/>
      <c r="I255" s="24"/>
      <c r="J255" s="24"/>
      <c r="K255" s="24"/>
      <c r="L255" s="24"/>
      <c r="M255" s="24"/>
      <c r="N255" s="24"/>
    </row>
    <row r="256" spans="1:14" ht="15" customHeight="1" x14ac:dyDescent="0.2">
      <c r="A256" s="91"/>
      <c r="B256" s="24"/>
      <c r="C256" s="24"/>
      <c r="D256" s="24"/>
      <c r="E256" s="24"/>
      <c r="F256" s="24"/>
      <c r="G256" s="24"/>
      <c r="H256" s="91"/>
      <c r="I256" s="24"/>
      <c r="J256" s="24"/>
      <c r="K256" s="24"/>
      <c r="L256" s="24"/>
      <c r="M256" s="24"/>
      <c r="N256" s="24"/>
    </row>
    <row r="257" spans="1:14" ht="15" customHeight="1" x14ac:dyDescent="0.2">
      <c r="A257" s="91"/>
      <c r="B257" s="24"/>
      <c r="C257" s="24"/>
      <c r="D257" s="24"/>
      <c r="E257" s="24"/>
      <c r="F257" s="24"/>
      <c r="G257" s="24"/>
      <c r="H257" s="91"/>
      <c r="I257" s="24"/>
      <c r="J257" s="24"/>
      <c r="K257" s="24"/>
      <c r="L257" s="24"/>
      <c r="M257" s="24"/>
      <c r="N257" s="24"/>
    </row>
    <row r="258" spans="1:14" ht="15" customHeight="1" x14ac:dyDescent="0.2">
      <c r="A258" s="91"/>
      <c r="B258" s="24"/>
      <c r="C258" s="24"/>
      <c r="D258" s="24"/>
      <c r="E258" s="24"/>
      <c r="F258" s="24"/>
      <c r="G258" s="24"/>
      <c r="H258" s="91"/>
      <c r="I258" s="24"/>
      <c r="J258" s="24"/>
      <c r="K258" s="24"/>
      <c r="L258" s="24"/>
      <c r="M258" s="24"/>
      <c r="N258" s="24"/>
    </row>
    <row r="259" spans="1:14" ht="15" customHeight="1" x14ac:dyDescent="0.2">
      <c r="A259" s="91"/>
      <c r="B259" s="24"/>
      <c r="C259" s="24"/>
      <c r="D259" s="24"/>
      <c r="E259" s="24"/>
      <c r="F259" s="24"/>
      <c r="G259" s="24"/>
      <c r="H259" s="91"/>
      <c r="I259" s="24"/>
      <c r="J259" s="24"/>
      <c r="K259" s="24"/>
      <c r="L259" s="24"/>
      <c r="M259" s="24"/>
      <c r="N259" s="24"/>
    </row>
    <row r="260" spans="1:14" ht="15" customHeight="1" x14ac:dyDescent="0.2">
      <c r="A260" s="91"/>
      <c r="B260" s="24"/>
      <c r="C260" s="24"/>
      <c r="D260" s="24"/>
      <c r="E260" s="24"/>
      <c r="F260" s="24"/>
      <c r="G260" s="24"/>
      <c r="H260" s="91"/>
      <c r="I260" s="24"/>
      <c r="J260" s="24"/>
      <c r="K260" s="24"/>
      <c r="L260" s="24"/>
      <c r="M260" s="24"/>
      <c r="N260" s="24"/>
    </row>
    <row r="261" spans="1:14" ht="15" customHeight="1" x14ac:dyDescent="0.2">
      <c r="A261" s="91"/>
      <c r="B261" s="24"/>
      <c r="C261" s="24"/>
      <c r="D261" s="24"/>
      <c r="E261" s="24"/>
      <c r="F261" s="24"/>
      <c r="G261" s="24"/>
      <c r="H261" s="91"/>
      <c r="I261" s="24"/>
      <c r="J261" s="24"/>
      <c r="K261" s="24"/>
      <c r="L261" s="24"/>
      <c r="M261" s="24"/>
      <c r="N261" s="24"/>
    </row>
    <row r="262" spans="1:14" ht="15" customHeight="1" x14ac:dyDescent="0.2">
      <c r="A262" s="91"/>
      <c r="B262" s="24"/>
      <c r="C262" s="24"/>
      <c r="D262" s="24"/>
      <c r="E262" s="24"/>
      <c r="F262" s="24"/>
      <c r="G262" s="24"/>
      <c r="H262" s="91"/>
      <c r="I262" s="24"/>
      <c r="J262" s="24"/>
      <c r="K262" s="24"/>
      <c r="L262" s="24"/>
      <c r="M262" s="24"/>
      <c r="N262" s="24"/>
    </row>
    <row r="263" spans="1:14" ht="15" customHeight="1" x14ac:dyDescent="0.2">
      <c r="A263" s="91"/>
      <c r="B263" s="24"/>
      <c r="C263" s="24"/>
      <c r="D263" s="24"/>
      <c r="E263" s="24"/>
      <c r="F263" s="24"/>
      <c r="G263" s="24"/>
      <c r="H263" s="91"/>
      <c r="I263" s="24"/>
      <c r="J263" s="24"/>
      <c r="K263" s="24"/>
      <c r="L263" s="24"/>
      <c r="M263" s="24"/>
      <c r="N263" s="24"/>
    </row>
    <row r="264" spans="1:14" ht="15" customHeight="1" x14ac:dyDescent="0.2">
      <c r="A264" s="91"/>
      <c r="B264" s="24"/>
      <c r="C264" s="24"/>
      <c r="D264" s="24"/>
      <c r="E264" s="24"/>
      <c r="F264" s="24"/>
      <c r="G264" s="24"/>
      <c r="H264" s="91"/>
      <c r="I264" s="24"/>
      <c r="J264" s="24"/>
      <c r="K264" s="24"/>
      <c r="L264" s="24"/>
      <c r="M264" s="24"/>
      <c r="N264" s="24"/>
    </row>
    <row r="265" spans="1:14" ht="15" customHeight="1" x14ac:dyDescent="0.2">
      <c r="A265" s="91"/>
      <c r="B265" s="24"/>
      <c r="C265" s="24"/>
      <c r="D265" s="24"/>
      <c r="E265" s="24"/>
      <c r="F265" s="24"/>
      <c r="G265" s="24"/>
      <c r="H265" s="91"/>
      <c r="I265" s="24"/>
      <c r="J265" s="24"/>
      <c r="K265" s="24"/>
      <c r="L265" s="24"/>
      <c r="M265" s="24"/>
      <c r="N265" s="24"/>
    </row>
    <row r="266" spans="1:14" ht="15" customHeight="1" x14ac:dyDescent="0.2">
      <c r="A266" s="91"/>
      <c r="B266" s="24"/>
      <c r="C266" s="24"/>
      <c r="D266" s="24"/>
      <c r="E266" s="24"/>
      <c r="F266" s="24"/>
      <c r="G266" s="24"/>
      <c r="H266" s="91"/>
      <c r="I266" s="24"/>
      <c r="J266" s="24"/>
      <c r="K266" s="24"/>
      <c r="L266" s="24"/>
      <c r="M266" s="24"/>
      <c r="N266" s="24"/>
    </row>
    <row r="267" spans="1:14" ht="15" customHeight="1" x14ac:dyDescent="0.2">
      <c r="A267" s="91"/>
      <c r="B267" s="24"/>
      <c r="C267" s="24"/>
      <c r="D267" s="24"/>
      <c r="E267" s="24"/>
      <c r="F267" s="24"/>
      <c r="G267" s="24"/>
      <c r="H267" s="91"/>
      <c r="I267" s="24"/>
      <c r="J267" s="24"/>
      <c r="K267" s="24"/>
      <c r="L267" s="24"/>
      <c r="M267" s="24"/>
      <c r="N267" s="24"/>
    </row>
    <row r="268" spans="1:14" ht="15" customHeight="1" x14ac:dyDescent="0.2">
      <c r="A268" s="91"/>
      <c r="B268" s="24"/>
      <c r="C268" s="24"/>
      <c r="D268" s="24"/>
      <c r="E268" s="24"/>
      <c r="F268" s="24"/>
      <c r="G268" s="24"/>
      <c r="H268" s="91"/>
      <c r="I268" s="24"/>
      <c r="J268" s="24"/>
      <c r="K268" s="24"/>
      <c r="L268" s="24"/>
      <c r="M268" s="24"/>
      <c r="N268" s="24"/>
    </row>
    <row r="269" spans="1:14" ht="15" customHeight="1" x14ac:dyDescent="0.2">
      <c r="A269" s="91"/>
      <c r="B269" s="24"/>
      <c r="C269" s="24"/>
      <c r="D269" s="24"/>
      <c r="E269" s="24"/>
      <c r="F269" s="24"/>
      <c r="G269" s="24"/>
      <c r="H269" s="91"/>
      <c r="I269" s="24"/>
      <c r="J269" s="24"/>
      <c r="K269" s="24"/>
      <c r="L269" s="24"/>
      <c r="M269" s="24"/>
      <c r="N269" s="24"/>
    </row>
    <row r="270" spans="1:14" ht="15" customHeight="1" x14ac:dyDescent="0.2">
      <c r="A270" s="91"/>
      <c r="B270" s="24"/>
      <c r="C270" s="24"/>
      <c r="D270" s="24"/>
      <c r="E270" s="24"/>
      <c r="F270" s="24"/>
      <c r="G270" s="24"/>
      <c r="H270" s="91"/>
      <c r="I270" s="24"/>
      <c r="J270" s="24"/>
      <c r="K270" s="24"/>
      <c r="L270" s="24"/>
      <c r="M270" s="24"/>
      <c r="N270" s="24"/>
    </row>
    <row r="271" spans="1:14" ht="15" customHeight="1" x14ac:dyDescent="0.2">
      <c r="A271" s="91"/>
      <c r="B271" s="24"/>
      <c r="C271" s="24"/>
      <c r="D271" s="24"/>
      <c r="E271" s="24"/>
      <c r="F271" s="24"/>
      <c r="G271" s="24"/>
      <c r="H271" s="91"/>
      <c r="I271" s="24"/>
      <c r="J271" s="24"/>
      <c r="K271" s="24"/>
      <c r="L271" s="24"/>
      <c r="M271" s="24"/>
      <c r="N271" s="24"/>
    </row>
    <row r="272" spans="1:14" ht="15" customHeight="1" x14ac:dyDescent="0.2">
      <c r="A272" s="91"/>
      <c r="B272" s="24"/>
      <c r="C272" s="24"/>
      <c r="D272" s="24"/>
      <c r="E272" s="24"/>
      <c r="F272" s="24"/>
      <c r="G272" s="24"/>
      <c r="H272" s="91"/>
      <c r="I272" s="24"/>
      <c r="J272" s="24"/>
      <c r="K272" s="24"/>
      <c r="L272" s="24"/>
      <c r="M272" s="24"/>
      <c r="N272" s="24"/>
    </row>
    <row r="273" spans="1:14" ht="15" customHeight="1" x14ac:dyDescent="0.2">
      <c r="A273" s="91"/>
      <c r="B273" s="24"/>
      <c r="C273" s="24"/>
      <c r="D273" s="24"/>
      <c r="E273" s="24"/>
      <c r="F273" s="24"/>
      <c r="G273" s="24"/>
      <c r="H273" s="91"/>
      <c r="I273" s="24"/>
      <c r="J273" s="24"/>
      <c r="K273" s="24"/>
      <c r="L273" s="24"/>
      <c r="M273" s="24"/>
      <c r="N273" s="24"/>
    </row>
    <row r="274" spans="1:14" ht="15" customHeight="1" x14ac:dyDescent="0.2">
      <c r="A274" s="91"/>
      <c r="B274" s="24"/>
      <c r="C274" s="24"/>
      <c r="D274" s="24"/>
      <c r="E274" s="24"/>
      <c r="F274" s="24"/>
      <c r="G274" s="24"/>
      <c r="H274" s="91"/>
      <c r="I274" s="24"/>
      <c r="J274" s="24"/>
      <c r="K274" s="24"/>
      <c r="L274" s="24"/>
      <c r="M274" s="24"/>
      <c r="N274" s="24"/>
    </row>
    <row r="275" spans="1:14" ht="15" customHeight="1" x14ac:dyDescent="0.2">
      <c r="A275" s="91"/>
      <c r="B275" s="24"/>
      <c r="C275" s="24"/>
      <c r="D275" s="24"/>
      <c r="E275" s="24"/>
      <c r="F275" s="24"/>
      <c r="G275" s="24"/>
      <c r="H275" s="91"/>
      <c r="I275" s="24"/>
      <c r="J275" s="24"/>
      <c r="K275" s="24"/>
      <c r="L275" s="24"/>
      <c r="M275" s="24"/>
      <c r="N275" s="24"/>
    </row>
    <row r="276" spans="1:14" ht="15" customHeight="1" x14ac:dyDescent="0.2">
      <c r="A276" s="91"/>
      <c r="B276" s="24"/>
      <c r="C276" s="24"/>
      <c r="D276" s="24"/>
      <c r="E276" s="24"/>
      <c r="F276" s="24"/>
      <c r="G276" s="24"/>
      <c r="H276" s="91"/>
      <c r="I276" s="24"/>
      <c r="J276" s="24"/>
      <c r="K276" s="24"/>
      <c r="L276" s="24"/>
      <c r="M276" s="24"/>
      <c r="N276" s="24"/>
    </row>
    <row r="277" spans="1:14" ht="15" customHeight="1" x14ac:dyDescent="0.2">
      <c r="A277" s="91"/>
      <c r="B277" s="24"/>
      <c r="C277" s="24"/>
      <c r="D277" s="24"/>
      <c r="E277" s="24"/>
      <c r="F277" s="24"/>
      <c r="G277" s="24"/>
      <c r="H277" s="91"/>
      <c r="I277" s="24"/>
      <c r="J277" s="24"/>
      <c r="K277" s="24"/>
      <c r="L277" s="24"/>
      <c r="M277" s="24"/>
      <c r="N277" s="24"/>
    </row>
    <row r="278" spans="1:14" ht="15" customHeight="1" x14ac:dyDescent="0.2">
      <c r="A278" s="91"/>
      <c r="B278" s="24"/>
      <c r="C278" s="24"/>
      <c r="D278" s="24"/>
      <c r="E278" s="24"/>
      <c r="F278" s="24"/>
      <c r="G278" s="24"/>
      <c r="H278" s="91"/>
      <c r="I278" s="24"/>
      <c r="J278" s="24"/>
      <c r="K278" s="24"/>
      <c r="L278" s="24"/>
      <c r="M278" s="24"/>
      <c r="N278" s="24"/>
    </row>
    <row r="279" spans="1:14" ht="15" customHeight="1" x14ac:dyDescent="0.2">
      <c r="A279" s="91"/>
      <c r="B279" s="24"/>
      <c r="C279" s="24"/>
      <c r="D279" s="24"/>
      <c r="E279" s="24"/>
      <c r="F279" s="24"/>
      <c r="G279" s="24"/>
      <c r="H279" s="91"/>
      <c r="I279" s="24"/>
      <c r="J279" s="24"/>
      <c r="K279" s="24"/>
      <c r="L279" s="24"/>
      <c r="M279" s="24"/>
      <c r="N279" s="24"/>
    </row>
    <row r="280" spans="1:14" ht="15" customHeight="1" x14ac:dyDescent="0.2">
      <c r="A280" s="91"/>
      <c r="B280" s="24"/>
      <c r="C280" s="24"/>
      <c r="D280" s="24"/>
      <c r="E280" s="24"/>
      <c r="F280" s="24"/>
      <c r="G280" s="24"/>
      <c r="H280" s="91"/>
      <c r="I280" s="24"/>
      <c r="J280" s="24"/>
      <c r="K280" s="24"/>
      <c r="L280" s="24"/>
      <c r="M280" s="24"/>
      <c r="N280" s="24"/>
    </row>
    <row r="281" spans="1:14" ht="15" customHeight="1" x14ac:dyDescent="0.2">
      <c r="A281" s="91"/>
      <c r="B281" s="24"/>
      <c r="C281" s="24"/>
      <c r="D281" s="24"/>
      <c r="E281" s="24"/>
      <c r="F281" s="24"/>
      <c r="G281" s="24"/>
      <c r="H281" s="91"/>
      <c r="I281" s="24"/>
      <c r="J281" s="24"/>
      <c r="K281" s="24"/>
      <c r="L281" s="24"/>
      <c r="M281" s="24"/>
      <c r="N281" s="24"/>
    </row>
    <row r="282" spans="1:14" ht="15" customHeight="1" x14ac:dyDescent="0.2">
      <c r="A282" s="91"/>
      <c r="B282" s="24"/>
      <c r="C282" s="24"/>
      <c r="D282" s="24"/>
      <c r="E282" s="24"/>
      <c r="F282" s="24"/>
      <c r="G282" s="24"/>
      <c r="H282" s="91"/>
      <c r="I282" s="24"/>
      <c r="J282" s="24"/>
      <c r="K282" s="24"/>
      <c r="L282" s="24"/>
      <c r="M282" s="24"/>
      <c r="N282" s="24"/>
    </row>
    <row r="283" spans="1:14" ht="15" customHeight="1" x14ac:dyDescent="0.2">
      <c r="A283" s="91"/>
      <c r="B283" s="24"/>
      <c r="C283" s="24"/>
      <c r="D283" s="24"/>
      <c r="E283" s="24"/>
      <c r="F283" s="24"/>
      <c r="G283" s="24"/>
      <c r="H283" s="91"/>
      <c r="I283" s="24"/>
      <c r="J283" s="24"/>
      <c r="K283" s="24"/>
      <c r="L283" s="24"/>
      <c r="M283" s="24"/>
      <c r="N283" s="24"/>
    </row>
    <row r="284" spans="1:14" ht="15" customHeight="1" x14ac:dyDescent="0.2">
      <c r="A284" s="91"/>
      <c r="B284" s="24"/>
      <c r="C284" s="24"/>
      <c r="D284" s="24"/>
      <c r="E284" s="24"/>
      <c r="F284" s="24"/>
      <c r="G284" s="24"/>
      <c r="H284" s="91"/>
      <c r="I284" s="24"/>
      <c r="J284" s="24"/>
      <c r="K284" s="24"/>
      <c r="L284" s="24"/>
      <c r="M284" s="24"/>
      <c r="N284" s="24"/>
    </row>
    <row r="285" spans="1:14" ht="15" customHeight="1" x14ac:dyDescent="0.2">
      <c r="A285" s="91"/>
      <c r="B285" s="24"/>
      <c r="C285" s="24"/>
      <c r="D285" s="24"/>
      <c r="E285" s="24"/>
      <c r="F285" s="24"/>
      <c r="G285" s="24"/>
      <c r="H285" s="91"/>
      <c r="I285" s="24"/>
      <c r="J285" s="24"/>
      <c r="K285" s="24"/>
      <c r="L285" s="24"/>
      <c r="M285" s="24"/>
      <c r="N285" s="24"/>
    </row>
    <row r="286" spans="1:14" ht="15" customHeight="1" x14ac:dyDescent="0.2">
      <c r="A286" s="91"/>
      <c r="B286" s="24"/>
      <c r="C286" s="24"/>
      <c r="D286" s="24"/>
      <c r="E286" s="24"/>
      <c r="F286" s="24"/>
      <c r="G286" s="24"/>
      <c r="H286" s="91"/>
      <c r="I286" s="24"/>
      <c r="J286" s="24"/>
      <c r="K286" s="24"/>
      <c r="L286" s="24"/>
      <c r="M286" s="24"/>
      <c r="N286" s="24"/>
    </row>
    <row r="287" spans="1:14" ht="15" customHeight="1" x14ac:dyDescent="0.2">
      <c r="A287" s="91"/>
      <c r="B287" s="24"/>
      <c r="C287" s="24"/>
      <c r="D287" s="24"/>
      <c r="E287" s="24"/>
      <c r="F287" s="24"/>
      <c r="G287" s="24"/>
      <c r="H287" s="91"/>
      <c r="I287" s="24"/>
      <c r="J287" s="24"/>
      <c r="K287" s="24"/>
      <c r="L287" s="24"/>
      <c r="M287" s="24"/>
      <c r="N287" s="24"/>
    </row>
    <row r="288" spans="1:14" ht="15" customHeight="1" x14ac:dyDescent="0.2">
      <c r="A288" s="91"/>
      <c r="B288" s="24"/>
      <c r="C288" s="24"/>
      <c r="D288" s="24"/>
      <c r="E288" s="24"/>
      <c r="F288" s="24"/>
      <c r="G288" s="24"/>
      <c r="H288" s="91"/>
      <c r="I288" s="24"/>
      <c r="J288" s="24"/>
      <c r="K288" s="24"/>
      <c r="L288" s="24"/>
      <c r="M288" s="24"/>
      <c r="N288" s="24"/>
    </row>
    <row r="289" spans="1:14" ht="15" customHeight="1" x14ac:dyDescent="0.2">
      <c r="A289" s="91"/>
      <c r="B289" s="24"/>
      <c r="C289" s="24"/>
      <c r="D289" s="24"/>
      <c r="E289" s="24"/>
      <c r="F289" s="24"/>
      <c r="G289" s="24"/>
      <c r="H289" s="91"/>
      <c r="I289" s="24"/>
      <c r="J289" s="24"/>
      <c r="K289" s="24"/>
      <c r="L289" s="24"/>
      <c r="M289" s="24"/>
      <c r="N289" s="24"/>
    </row>
    <row r="290" spans="1:14" ht="15" customHeight="1" x14ac:dyDescent="0.2">
      <c r="A290" s="91"/>
      <c r="B290" s="24"/>
      <c r="C290" s="24"/>
      <c r="D290" s="24"/>
      <c r="E290" s="24"/>
      <c r="F290" s="24"/>
      <c r="G290" s="24"/>
      <c r="H290" s="91"/>
      <c r="I290" s="24"/>
      <c r="J290" s="24"/>
      <c r="K290" s="24"/>
      <c r="L290" s="24"/>
      <c r="M290" s="24"/>
      <c r="N290" s="24"/>
    </row>
    <row r="291" spans="1:14" ht="15" customHeight="1" x14ac:dyDescent="0.2">
      <c r="A291" s="91"/>
      <c r="B291" s="24"/>
      <c r="C291" s="24"/>
      <c r="D291" s="24"/>
      <c r="E291" s="24"/>
      <c r="F291" s="24"/>
      <c r="G291" s="24"/>
      <c r="H291" s="91"/>
      <c r="I291" s="24"/>
      <c r="J291" s="24"/>
      <c r="K291" s="24"/>
      <c r="L291" s="24"/>
      <c r="M291" s="24"/>
      <c r="N291" s="24"/>
    </row>
    <row r="292" spans="1:14" ht="15" customHeight="1" x14ac:dyDescent="0.2">
      <c r="A292" s="91"/>
      <c r="B292" s="24"/>
      <c r="C292" s="24"/>
      <c r="D292" s="24"/>
      <c r="E292" s="24"/>
      <c r="F292" s="24"/>
      <c r="G292" s="24"/>
      <c r="H292" s="91"/>
      <c r="I292" s="24"/>
      <c r="J292" s="24"/>
      <c r="K292" s="24"/>
      <c r="L292" s="24"/>
      <c r="M292" s="24"/>
      <c r="N292" s="24"/>
    </row>
    <row r="293" spans="1:14" ht="15" customHeight="1" x14ac:dyDescent="0.2">
      <c r="A293" s="91"/>
      <c r="B293" s="24"/>
      <c r="C293" s="24"/>
      <c r="D293" s="24"/>
      <c r="E293" s="24"/>
      <c r="F293" s="24"/>
      <c r="G293" s="24"/>
      <c r="H293" s="91"/>
      <c r="I293" s="24"/>
      <c r="J293" s="24"/>
      <c r="K293" s="24"/>
      <c r="L293" s="24"/>
      <c r="M293" s="24"/>
      <c r="N293" s="24"/>
    </row>
    <row r="294" spans="1:14" ht="15" customHeight="1" x14ac:dyDescent="0.2">
      <c r="A294" s="91"/>
      <c r="B294" s="24"/>
      <c r="C294" s="24"/>
      <c r="D294" s="24"/>
      <c r="E294" s="24"/>
      <c r="F294" s="24"/>
      <c r="G294" s="24"/>
      <c r="H294" s="91"/>
      <c r="I294" s="24"/>
      <c r="J294" s="24"/>
      <c r="K294" s="24"/>
      <c r="L294" s="24"/>
      <c r="M294" s="24"/>
      <c r="N294" s="24"/>
    </row>
    <row r="295" spans="1:14" ht="15" customHeight="1" x14ac:dyDescent="0.2">
      <c r="A295" s="91"/>
      <c r="B295" s="24"/>
      <c r="C295" s="24"/>
      <c r="D295" s="24"/>
      <c r="E295" s="24"/>
      <c r="F295" s="24"/>
      <c r="G295" s="24"/>
      <c r="H295" s="91"/>
      <c r="I295" s="24"/>
      <c r="J295" s="24"/>
      <c r="K295" s="24"/>
      <c r="L295" s="24"/>
      <c r="M295" s="24"/>
      <c r="N295" s="24"/>
    </row>
    <row r="296" spans="1:14" ht="15" customHeight="1" x14ac:dyDescent="0.2">
      <c r="A296" s="91"/>
      <c r="B296" s="24"/>
      <c r="C296" s="24"/>
      <c r="D296" s="24"/>
      <c r="E296" s="24"/>
      <c r="F296" s="24"/>
      <c r="G296" s="24"/>
      <c r="H296" s="91"/>
      <c r="I296" s="24"/>
      <c r="J296" s="24"/>
      <c r="K296" s="24"/>
      <c r="L296" s="24"/>
      <c r="M296" s="24"/>
      <c r="N296" s="24"/>
    </row>
    <row r="297" spans="1:14" ht="15" customHeight="1" x14ac:dyDescent="0.2">
      <c r="A297" s="91"/>
      <c r="B297" s="24"/>
      <c r="C297" s="24"/>
      <c r="D297" s="24"/>
      <c r="E297" s="24"/>
      <c r="F297" s="24"/>
      <c r="G297" s="24"/>
      <c r="H297" s="91"/>
      <c r="I297" s="24"/>
      <c r="J297" s="24"/>
      <c r="K297" s="24"/>
      <c r="L297" s="24"/>
      <c r="M297" s="24"/>
      <c r="N297" s="24"/>
    </row>
    <row r="298" spans="1:14" ht="15" customHeight="1" x14ac:dyDescent="0.2">
      <c r="A298" s="91"/>
      <c r="B298" s="24"/>
      <c r="C298" s="24"/>
      <c r="D298" s="24"/>
      <c r="E298" s="24"/>
      <c r="F298" s="24"/>
      <c r="G298" s="24"/>
      <c r="H298" s="91"/>
      <c r="I298" s="24"/>
      <c r="J298" s="24"/>
      <c r="K298" s="24"/>
      <c r="L298" s="24"/>
      <c r="M298" s="24"/>
      <c r="N298" s="24"/>
    </row>
    <row r="299" spans="1:14" ht="15" customHeight="1" x14ac:dyDescent="0.2">
      <c r="A299" s="91"/>
      <c r="B299" s="24"/>
      <c r="C299" s="24"/>
      <c r="D299" s="24"/>
      <c r="E299" s="24"/>
      <c r="F299" s="24"/>
      <c r="G299" s="24"/>
      <c r="H299" s="91"/>
      <c r="I299" s="24"/>
      <c r="J299" s="24"/>
      <c r="K299" s="24"/>
      <c r="L299" s="24"/>
      <c r="M299" s="24"/>
      <c r="N299" s="24"/>
    </row>
    <row r="300" spans="1:14" ht="15" customHeight="1" x14ac:dyDescent="0.2">
      <c r="A300" s="91"/>
      <c r="B300" s="24"/>
      <c r="C300" s="24"/>
      <c r="D300" s="24"/>
      <c r="E300" s="24"/>
      <c r="F300" s="24"/>
      <c r="G300" s="24"/>
      <c r="H300" s="91"/>
      <c r="I300" s="24"/>
      <c r="J300" s="24"/>
      <c r="K300" s="24"/>
      <c r="L300" s="24"/>
      <c r="M300" s="24"/>
      <c r="N300" s="24"/>
    </row>
    <row r="301" spans="1:14" ht="15" customHeight="1" x14ac:dyDescent="0.2">
      <c r="A301" s="91"/>
      <c r="B301" s="24"/>
      <c r="C301" s="24"/>
      <c r="D301" s="24"/>
      <c r="E301" s="24"/>
      <c r="F301" s="24"/>
      <c r="G301" s="24"/>
      <c r="H301" s="91"/>
      <c r="I301" s="24"/>
      <c r="J301" s="24"/>
      <c r="K301" s="24"/>
      <c r="L301" s="24"/>
      <c r="M301" s="24"/>
      <c r="N301" s="24"/>
    </row>
    <row r="302" spans="1:14" ht="15" customHeight="1" x14ac:dyDescent="0.2">
      <c r="A302" s="91"/>
      <c r="B302" s="24"/>
      <c r="C302" s="24"/>
      <c r="D302" s="24"/>
      <c r="E302" s="24"/>
      <c r="F302" s="24"/>
      <c r="G302" s="24"/>
      <c r="H302" s="91"/>
      <c r="I302" s="24"/>
      <c r="J302" s="24"/>
      <c r="K302" s="24"/>
      <c r="L302" s="24"/>
      <c r="M302" s="24"/>
      <c r="N302" s="24"/>
    </row>
    <row r="303" spans="1:14" ht="15" customHeight="1" x14ac:dyDescent="0.2">
      <c r="A303" s="91"/>
      <c r="B303" s="24"/>
      <c r="C303" s="24"/>
      <c r="D303" s="24"/>
      <c r="E303" s="24"/>
      <c r="F303" s="24"/>
      <c r="G303" s="24"/>
      <c r="H303" s="91"/>
      <c r="I303" s="24"/>
      <c r="J303" s="24"/>
      <c r="K303" s="24"/>
      <c r="L303" s="24"/>
      <c r="M303" s="24"/>
      <c r="N303" s="24"/>
    </row>
    <row r="304" spans="1:14" ht="15" customHeight="1" x14ac:dyDescent="0.2">
      <c r="A304" s="91"/>
      <c r="B304" s="24"/>
      <c r="C304" s="24"/>
      <c r="D304" s="24"/>
      <c r="E304" s="24"/>
      <c r="F304" s="24"/>
      <c r="G304" s="24"/>
      <c r="H304" s="91"/>
      <c r="I304" s="24"/>
      <c r="J304" s="24"/>
      <c r="K304" s="24"/>
      <c r="L304" s="24"/>
      <c r="M304" s="24"/>
      <c r="N304" s="24"/>
    </row>
    <row r="305" spans="1:14" ht="15" customHeight="1" x14ac:dyDescent="0.2">
      <c r="A305" s="91"/>
      <c r="B305" s="24"/>
      <c r="C305" s="24"/>
      <c r="D305" s="24"/>
      <c r="E305" s="24"/>
      <c r="F305" s="24"/>
      <c r="G305" s="24"/>
      <c r="H305" s="91"/>
      <c r="I305" s="24"/>
      <c r="J305" s="24"/>
      <c r="K305" s="24"/>
      <c r="L305" s="24"/>
      <c r="M305" s="24"/>
      <c r="N305" s="24"/>
    </row>
    <row r="306" spans="1:14" ht="15" customHeight="1" x14ac:dyDescent="0.2">
      <c r="A306" s="91"/>
      <c r="B306" s="24"/>
      <c r="C306" s="24"/>
      <c r="D306" s="24"/>
      <c r="E306" s="24"/>
      <c r="F306" s="24"/>
      <c r="G306" s="24"/>
      <c r="H306" s="91"/>
      <c r="I306" s="24"/>
      <c r="J306" s="24"/>
      <c r="K306" s="24"/>
      <c r="L306" s="24"/>
      <c r="M306" s="24"/>
      <c r="N306" s="24"/>
    </row>
    <row r="307" spans="1:14" ht="15" customHeight="1" x14ac:dyDescent="0.2">
      <c r="A307" s="91"/>
      <c r="B307" s="24"/>
      <c r="C307" s="24"/>
      <c r="D307" s="24"/>
      <c r="E307" s="24"/>
      <c r="F307" s="24"/>
      <c r="G307" s="24"/>
      <c r="H307" s="91"/>
      <c r="I307" s="24"/>
      <c r="J307" s="24"/>
      <c r="K307" s="24"/>
      <c r="L307" s="24"/>
      <c r="M307" s="24"/>
      <c r="N307" s="24"/>
    </row>
    <row r="308" spans="1:14" ht="15" customHeight="1" x14ac:dyDescent="0.2">
      <c r="A308" s="91"/>
      <c r="B308" s="24"/>
      <c r="C308" s="24"/>
      <c r="D308" s="24"/>
      <c r="E308" s="24"/>
      <c r="F308" s="24"/>
      <c r="G308" s="24"/>
      <c r="H308" s="91"/>
      <c r="I308" s="24"/>
      <c r="J308" s="24"/>
      <c r="K308" s="24"/>
      <c r="L308" s="24"/>
      <c r="M308" s="24"/>
      <c r="N308" s="24"/>
    </row>
    <row r="309" spans="1:14" ht="15" customHeight="1" x14ac:dyDescent="0.2">
      <c r="A309" s="91"/>
      <c r="B309" s="24"/>
      <c r="C309" s="24"/>
      <c r="D309" s="24"/>
      <c r="E309" s="24"/>
      <c r="F309" s="24"/>
      <c r="G309" s="24"/>
      <c r="H309" s="91"/>
      <c r="I309" s="24"/>
      <c r="J309" s="24"/>
      <c r="K309" s="24"/>
      <c r="L309" s="24"/>
      <c r="M309" s="24"/>
      <c r="N309" s="24"/>
    </row>
    <row r="310" spans="1:14" ht="15" customHeight="1" x14ac:dyDescent="0.2">
      <c r="A310" s="91"/>
      <c r="B310" s="24"/>
      <c r="C310" s="24"/>
      <c r="D310" s="24"/>
      <c r="E310" s="24"/>
      <c r="F310" s="24"/>
      <c r="G310" s="24"/>
      <c r="H310" s="91"/>
      <c r="I310" s="24"/>
      <c r="J310" s="24"/>
      <c r="K310" s="24"/>
      <c r="L310" s="24"/>
      <c r="M310" s="24"/>
      <c r="N310" s="24"/>
    </row>
    <row r="311" spans="1:14" ht="15" customHeight="1" x14ac:dyDescent="0.2">
      <c r="A311" s="91"/>
      <c r="B311" s="24"/>
      <c r="C311" s="24"/>
      <c r="D311" s="24"/>
      <c r="E311" s="24"/>
      <c r="F311" s="24"/>
      <c r="G311" s="24"/>
      <c r="H311" s="91"/>
      <c r="I311" s="24"/>
      <c r="J311" s="24"/>
      <c r="K311" s="24"/>
      <c r="L311" s="24"/>
      <c r="M311" s="24"/>
      <c r="N311" s="24"/>
    </row>
    <row r="312" spans="1:14" ht="15" customHeight="1" x14ac:dyDescent="0.2">
      <c r="A312" s="91"/>
      <c r="B312" s="24"/>
      <c r="C312" s="24"/>
      <c r="D312" s="24"/>
      <c r="E312" s="24"/>
      <c r="F312" s="24"/>
      <c r="G312" s="24"/>
      <c r="H312" s="91"/>
      <c r="I312" s="24"/>
      <c r="J312" s="24"/>
      <c r="K312" s="24"/>
      <c r="L312" s="24"/>
      <c r="M312" s="24"/>
      <c r="N312" s="24"/>
    </row>
    <row r="313" spans="1:14" ht="15" customHeight="1" x14ac:dyDescent="0.2">
      <c r="A313" s="91"/>
      <c r="B313" s="24"/>
      <c r="C313" s="24"/>
      <c r="D313" s="24"/>
      <c r="E313" s="24"/>
      <c r="F313" s="24"/>
      <c r="G313" s="24"/>
      <c r="H313" s="91"/>
      <c r="I313" s="24"/>
      <c r="J313" s="24"/>
      <c r="K313" s="24"/>
      <c r="L313" s="24"/>
      <c r="M313" s="24"/>
      <c r="N313" s="24"/>
    </row>
    <row r="314" spans="1:14" ht="15" customHeight="1" x14ac:dyDescent="0.2">
      <c r="A314" s="91"/>
      <c r="B314" s="24"/>
      <c r="C314" s="24"/>
      <c r="D314" s="24"/>
      <c r="E314" s="24"/>
      <c r="F314" s="24"/>
      <c r="G314" s="24"/>
      <c r="H314" s="91"/>
      <c r="I314" s="24"/>
      <c r="J314" s="24"/>
      <c r="K314" s="24"/>
      <c r="L314" s="24"/>
      <c r="M314" s="24"/>
      <c r="N314" s="24"/>
    </row>
    <row r="315" spans="1:14" ht="15" customHeight="1" x14ac:dyDescent="0.2">
      <c r="A315" s="91"/>
      <c r="B315" s="24"/>
      <c r="C315" s="24"/>
      <c r="D315" s="24"/>
      <c r="E315" s="24"/>
      <c r="F315" s="24"/>
      <c r="G315" s="24"/>
      <c r="H315" s="91"/>
      <c r="I315" s="24"/>
      <c r="J315" s="24"/>
      <c r="K315" s="24"/>
      <c r="L315" s="24"/>
      <c r="M315" s="24"/>
      <c r="N315" s="24"/>
    </row>
    <row r="316" spans="1:14" ht="15" customHeight="1" x14ac:dyDescent="0.2">
      <c r="A316" s="91"/>
      <c r="B316" s="24"/>
      <c r="C316" s="24"/>
      <c r="D316" s="24"/>
      <c r="E316" s="24"/>
      <c r="F316" s="24"/>
      <c r="G316" s="24"/>
      <c r="H316" s="91"/>
      <c r="I316" s="24"/>
      <c r="J316" s="24"/>
      <c r="K316" s="24"/>
      <c r="L316" s="24"/>
      <c r="M316" s="24"/>
      <c r="N316" s="24"/>
    </row>
    <row r="317" spans="1:14" ht="15" customHeight="1" x14ac:dyDescent="0.2">
      <c r="A317" s="91"/>
      <c r="B317" s="24"/>
      <c r="C317" s="24"/>
      <c r="D317" s="24"/>
      <c r="E317" s="24"/>
      <c r="F317" s="24"/>
      <c r="G317" s="24"/>
      <c r="H317" s="91"/>
      <c r="I317" s="24"/>
      <c r="J317" s="24"/>
      <c r="K317" s="24"/>
      <c r="L317" s="24"/>
      <c r="M317" s="24"/>
      <c r="N317" s="24"/>
    </row>
    <row r="318" spans="1:14" ht="15" customHeight="1" x14ac:dyDescent="0.2">
      <c r="A318" s="91"/>
      <c r="B318" s="24"/>
      <c r="C318" s="24"/>
      <c r="D318" s="24"/>
      <c r="E318" s="24"/>
      <c r="F318" s="24"/>
      <c r="G318" s="24"/>
      <c r="H318" s="91"/>
      <c r="I318" s="24"/>
      <c r="J318" s="24"/>
      <c r="K318" s="24"/>
      <c r="L318" s="24"/>
      <c r="M318" s="24"/>
      <c r="N318" s="24"/>
    </row>
    <row r="319" spans="1:14" ht="15" customHeight="1" x14ac:dyDescent="0.2">
      <c r="A319" s="91"/>
      <c r="B319" s="24"/>
      <c r="C319" s="24"/>
      <c r="D319" s="24"/>
      <c r="E319" s="24"/>
      <c r="F319" s="24"/>
      <c r="G319" s="24"/>
      <c r="H319" s="91"/>
      <c r="I319" s="24"/>
      <c r="J319" s="24"/>
      <c r="K319" s="24"/>
      <c r="L319" s="24"/>
      <c r="M319" s="24"/>
      <c r="N319" s="24"/>
    </row>
    <row r="320" spans="1:14" ht="15" customHeight="1" x14ac:dyDescent="0.2">
      <c r="A320" s="91"/>
      <c r="B320" s="24"/>
      <c r="C320" s="24"/>
      <c r="D320" s="24"/>
      <c r="E320" s="24"/>
      <c r="F320" s="24"/>
      <c r="G320" s="24"/>
      <c r="H320" s="91"/>
      <c r="I320" s="24"/>
      <c r="J320" s="24"/>
      <c r="K320" s="24"/>
      <c r="L320" s="24"/>
      <c r="M320" s="24"/>
      <c r="N320" s="24"/>
    </row>
    <row r="321" spans="1:14" ht="15" customHeight="1" x14ac:dyDescent="0.2">
      <c r="A321" s="91"/>
      <c r="B321" s="24"/>
      <c r="C321" s="24"/>
      <c r="D321" s="24"/>
      <c r="E321" s="24"/>
      <c r="F321" s="24"/>
      <c r="G321" s="24"/>
      <c r="H321" s="91"/>
      <c r="I321" s="24"/>
      <c r="J321" s="24"/>
      <c r="K321" s="24"/>
      <c r="L321" s="24"/>
      <c r="M321" s="24"/>
      <c r="N321" s="24"/>
    </row>
    <row r="322" spans="1:14" ht="15" customHeight="1" x14ac:dyDescent="0.2">
      <c r="A322" s="91"/>
      <c r="B322" s="24"/>
      <c r="C322" s="24"/>
      <c r="D322" s="24"/>
      <c r="E322" s="24"/>
      <c r="F322" s="24"/>
      <c r="G322" s="24"/>
      <c r="H322" s="91"/>
      <c r="I322" s="24"/>
      <c r="J322" s="24"/>
      <c r="K322" s="24"/>
      <c r="L322" s="24"/>
      <c r="M322" s="24"/>
      <c r="N322" s="24"/>
    </row>
    <row r="323" spans="1:14" ht="15" customHeight="1" x14ac:dyDescent="0.2">
      <c r="A323" s="91"/>
      <c r="B323" s="24"/>
      <c r="C323" s="24"/>
      <c r="D323" s="24"/>
      <c r="E323" s="24"/>
      <c r="F323" s="24"/>
      <c r="G323" s="24"/>
      <c r="H323" s="91"/>
      <c r="I323" s="24"/>
      <c r="J323" s="24"/>
      <c r="K323" s="24"/>
      <c r="L323" s="24"/>
      <c r="M323" s="24"/>
      <c r="N323" s="24"/>
    </row>
    <row r="324" spans="1:14" ht="15" customHeight="1" x14ac:dyDescent="0.2">
      <c r="A324" s="91"/>
      <c r="B324" s="24"/>
      <c r="C324" s="24"/>
      <c r="D324" s="24"/>
      <c r="E324" s="24"/>
      <c r="F324" s="24"/>
      <c r="G324" s="24"/>
      <c r="H324" s="91"/>
      <c r="I324" s="24"/>
      <c r="J324" s="24"/>
      <c r="K324" s="24"/>
      <c r="L324" s="24"/>
      <c r="M324" s="24"/>
      <c r="N324" s="24"/>
    </row>
    <row r="325" spans="1:14" ht="15" customHeight="1" x14ac:dyDescent="0.2">
      <c r="A325" s="91"/>
      <c r="B325" s="24"/>
      <c r="C325" s="24"/>
      <c r="D325" s="24"/>
      <c r="E325" s="24"/>
      <c r="F325" s="24"/>
      <c r="G325" s="24"/>
      <c r="H325" s="91"/>
      <c r="I325" s="24"/>
      <c r="J325" s="24"/>
      <c r="K325" s="24"/>
      <c r="L325" s="24"/>
      <c r="M325" s="24"/>
      <c r="N325" s="24"/>
    </row>
    <row r="326" spans="1:14" ht="15" customHeight="1" x14ac:dyDescent="0.2">
      <c r="A326" s="91"/>
      <c r="B326" s="24"/>
      <c r="C326" s="24"/>
      <c r="D326" s="24"/>
      <c r="E326" s="24"/>
      <c r="F326" s="24"/>
      <c r="G326" s="24"/>
      <c r="H326" s="91"/>
      <c r="I326" s="24"/>
      <c r="J326" s="24"/>
      <c r="K326" s="24"/>
      <c r="L326" s="24"/>
      <c r="M326" s="24"/>
      <c r="N326" s="24"/>
    </row>
    <row r="327" spans="1:14" ht="15" customHeight="1" x14ac:dyDescent="0.2">
      <c r="A327" s="91"/>
      <c r="B327" s="24"/>
      <c r="C327" s="24"/>
      <c r="D327" s="24"/>
      <c r="E327" s="24"/>
      <c r="F327" s="24"/>
      <c r="G327" s="24"/>
      <c r="H327" s="91"/>
      <c r="I327" s="24"/>
      <c r="J327" s="24"/>
      <c r="K327" s="24"/>
      <c r="L327" s="24"/>
      <c r="M327" s="24"/>
      <c r="N327" s="24"/>
    </row>
    <row r="328" spans="1:14" ht="15" customHeight="1" x14ac:dyDescent="0.2">
      <c r="A328" s="91"/>
      <c r="B328" s="24"/>
      <c r="C328" s="24"/>
      <c r="D328" s="24"/>
      <c r="E328" s="24"/>
      <c r="F328" s="24"/>
      <c r="G328" s="24"/>
      <c r="H328" s="91"/>
      <c r="I328" s="24"/>
      <c r="J328" s="24"/>
      <c r="K328" s="24"/>
      <c r="L328" s="24"/>
      <c r="M328" s="24"/>
      <c r="N328" s="24"/>
    </row>
    <row r="329" spans="1:14" ht="15" customHeight="1" x14ac:dyDescent="0.2">
      <c r="A329" s="91"/>
      <c r="B329" s="24"/>
      <c r="C329" s="24"/>
      <c r="D329" s="24"/>
      <c r="E329" s="24"/>
      <c r="F329" s="24"/>
      <c r="G329" s="24"/>
      <c r="H329" s="91"/>
      <c r="I329" s="24"/>
      <c r="J329" s="24"/>
      <c r="K329" s="24"/>
      <c r="L329" s="24"/>
      <c r="M329" s="24"/>
      <c r="N329" s="24"/>
    </row>
    <row r="330" spans="1:14" ht="15" customHeight="1" x14ac:dyDescent="0.2">
      <c r="A330" s="91"/>
      <c r="B330" s="24"/>
      <c r="C330" s="24"/>
      <c r="D330" s="24"/>
      <c r="E330" s="24"/>
      <c r="F330" s="24"/>
      <c r="G330" s="24"/>
      <c r="H330" s="91"/>
      <c r="I330" s="24"/>
      <c r="J330" s="24"/>
      <c r="K330" s="24"/>
      <c r="L330" s="24"/>
      <c r="M330" s="24"/>
      <c r="N330" s="24"/>
    </row>
    <row r="331" spans="1:14" ht="15" customHeight="1" x14ac:dyDescent="0.2">
      <c r="A331" s="91"/>
      <c r="B331" s="24"/>
      <c r="C331" s="24"/>
      <c r="D331" s="24"/>
      <c r="E331" s="24"/>
      <c r="F331" s="24"/>
      <c r="G331" s="24"/>
      <c r="H331" s="91"/>
      <c r="I331" s="24"/>
      <c r="J331" s="24"/>
      <c r="K331" s="24"/>
      <c r="L331" s="24"/>
      <c r="M331" s="24"/>
      <c r="N331" s="24"/>
    </row>
    <row r="332" spans="1:14" ht="15" customHeight="1" x14ac:dyDescent="0.2">
      <c r="A332" s="91"/>
      <c r="B332" s="24"/>
      <c r="C332" s="24"/>
      <c r="D332" s="24"/>
      <c r="E332" s="24"/>
      <c r="F332" s="24"/>
      <c r="G332" s="24"/>
      <c r="H332" s="91"/>
      <c r="I332" s="24"/>
      <c r="J332" s="24"/>
      <c r="K332" s="24"/>
      <c r="L332" s="24"/>
      <c r="M332" s="24"/>
      <c r="N332" s="24"/>
    </row>
    <row r="333" spans="1:14" ht="15" customHeight="1" x14ac:dyDescent="0.2">
      <c r="A333" s="91"/>
      <c r="B333" s="24"/>
      <c r="C333" s="24"/>
      <c r="D333" s="24"/>
      <c r="E333" s="24"/>
      <c r="F333" s="24"/>
      <c r="G333" s="24"/>
      <c r="H333" s="91"/>
      <c r="I333" s="24"/>
      <c r="J333" s="24"/>
      <c r="K333" s="24"/>
      <c r="L333" s="24"/>
      <c r="M333" s="24"/>
      <c r="N333" s="24"/>
    </row>
    <row r="334" spans="1:14" ht="15" customHeight="1" x14ac:dyDescent="0.2">
      <c r="A334" s="91"/>
      <c r="B334" s="24"/>
      <c r="C334" s="24"/>
      <c r="D334" s="24"/>
      <c r="E334" s="24"/>
      <c r="F334" s="24"/>
      <c r="G334" s="24"/>
      <c r="H334" s="91"/>
      <c r="I334" s="24"/>
      <c r="J334" s="24"/>
      <c r="K334" s="24"/>
      <c r="L334" s="24"/>
      <c r="M334" s="24"/>
      <c r="N334" s="24"/>
    </row>
    <row r="335" spans="1:14" ht="15" customHeight="1" x14ac:dyDescent="0.2">
      <c r="A335" s="91"/>
      <c r="B335" s="24"/>
      <c r="C335" s="24"/>
      <c r="D335" s="24"/>
      <c r="E335" s="24"/>
      <c r="F335" s="24"/>
      <c r="G335" s="24"/>
      <c r="H335" s="91"/>
      <c r="I335" s="24"/>
      <c r="J335" s="24"/>
      <c r="K335" s="24"/>
      <c r="L335" s="24"/>
      <c r="M335" s="24"/>
      <c r="N335" s="24"/>
    </row>
    <row r="336" spans="1:14" ht="15" customHeight="1" x14ac:dyDescent="0.2">
      <c r="A336" s="91"/>
      <c r="B336" s="24"/>
      <c r="C336" s="24"/>
      <c r="D336" s="24"/>
      <c r="E336" s="24"/>
      <c r="F336" s="24"/>
      <c r="G336" s="24"/>
      <c r="H336" s="91"/>
      <c r="I336" s="24"/>
      <c r="J336" s="24"/>
      <c r="K336" s="24"/>
      <c r="L336" s="24"/>
      <c r="M336" s="24"/>
      <c r="N336" s="24"/>
    </row>
    <row r="337" spans="1:14" ht="15" customHeight="1" x14ac:dyDescent="0.2">
      <c r="A337" s="91"/>
      <c r="B337" s="24"/>
      <c r="C337" s="24"/>
      <c r="D337" s="24"/>
      <c r="E337" s="24"/>
      <c r="F337" s="24"/>
      <c r="G337" s="24"/>
      <c r="H337" s="91"/>
      <c r="I337" s="24"/>
      <c r="J337" s="24"/>
      <c r="K337" s="24"/>
      <c r="L337" s="24"/>
      <c r="M337" s="24"/>
      <c r="N337" s="24"/>
    </row>
    <row r="338" spans="1:14" ht="15" customHeight="1" x14ac:dyDescent="0.2">
      <c r="A338" s="91"/>
      <c r="B338" s="24"/>
      <c r="C338" s="24"/>
      <c r="D338" s="24"/>
      <c r="E338" s="24"/>
      <c r="F338" s="24"/>
      <c r="G338" s="24"/>
      <c r="H338" s="91"/>
      <c r="I338" s="24"/>
      <c r="J338" s="24"/>
      <c r="K338" s="24"/>
      <c r="L338" s="24"/>
      <c r="M338" s="24"/>
      <c r="N338" s="24"/>
    </row>
    <row r="339" spans="1:14" ht="15" customHeight="1" x14ac:dyDescent="0.2">
      <c r="A339" s="91"/>
      <c r="B339" s="24"/>
      <c r="C339" s="24"/>
      <c r="D339" s="24"/>
      <c r="E339" s="24"/>
      <c r="F339" s="24"/>
      <c r="G339" s="24"/>
      <c r="H339" s="91"/>
      <c r="I339" s="24"/>
      <c r="J339" s="24"/>
      <c r="K339" s="24"/>
      <c r="L339" s="24"/>
      <c r="M339" s="24"/>
      <c r="N339" s="24"/>
    </row>
    <row r="340" spans="1:14" ht="15" customHeight="1" x14ac:dyDescent="0.2">
      <c r="A340" s="91"/>
      <c r="B340" s="24"/>
      <c r="C340" s="24"/>
      <c r="D340" s="24"/>
      <c r="E340" s="24"/>
      <c r="F340" s="24"/>
      <c r="G340" s="24"/>
      <c r="H340" s="91"/>
      <c r="I340" s="24"/>
      <c r="J340" s="24"/>
      <c r="K340" s="24"/>
      <c r="L340" s="24"/>
      <c r="M340" s="24"/>
      <c r="N340" s="24"/>
    </row>
    <row r="341" spans="1:14" ht="15" customHeight="1" x14ac:dyDescent="0.2">
      <c r="A341" s="91"/>
      <c r="B341" s="24"/>
      <c r="C341" s="24"/>
      <c r="D341" s="24"/>
      <c r="E341" s="24"/>
      <c r="F341" s="24"/>
      <c r="G341" s="24"/>
      <c r="H341" s="91"/>
      <c r="I341" s="24"/>
      <c r="J341" s="24"/>
      <c r="K341" s="24"/>
      <c r="L341" s="24"/>
      <c r="M341" s="24"/>
      <c r="N341" s="24"/>
    </row>
    <row r="342" spans="1:14" ht="15" customHeight="1" x14ac:dyDescent="0.2">
      <c r="A342" s="91"/>
      <c r="B342" s="24"/>
      <c r="C342" s="24"/>
      <c r="D342" s="24"/>
      <c r="E342" s="24"/>
      <c r="F342" s="24"/>
      <c r="G342" s="24"/>
      <c r="H342" s="91"/>
      <c r="I342" s="24"/>
      <c r="J342" s="24"/>
      <c r="K342" s="24"/>
      <c r="L342" s="24"/>
      <c r="M342" s="24"/>
      <c r="N342" s="24"/>
    </row>
    <row r="343" spans="1:14" ht="15" customHeight="1" x14ac:dyDescent="0.2">
      <c r="A343" s="91"/>
      <c r="B343" s="24"/>
      <c r="C343" s="24"/>
      <c r="D343" s="24"/>
      <c r="E343" s="24"/>
      <c r="F343" s="24"/>
      <c r="G343" s="24"/>
      <c r="H343" s="91"/>
      <c r="I343" s="24"/>
      <c r="J343" s="24"/>
      <c r="K343" s="24"/>
      <c r="L343" s="24"/>
      <c r="M343" s="24"/>
      <c r="N343" s="24"/>
    </row>
    <row r="344" spans="1:14" ht="15" customHeight="1" x14ac:dyDescent="0.2">
      <c r="A344" s="91"/>
      <c r="B344" s="24"/>
      <c r="C344" s="24"/>
      <c r="D344" s="24"/>
      <c r="E344" s="24"/>
      <c r="F344" s="24"/>
      <c r="G344" s="24"/>
      <c r="H344" s="91"/>
      <c r="I344" s="24"/>
      <c r="J344" s="24"/>
      <c r="K344" s="24"/>
      <c r="L344" s="24"/>
      <c r="M344" s="24"/>
      <c r="N344" s="24"/>
    </row>
    <row r="345" spans="1:14" ht="15" customHeight="1" x14ac:dyDescent="0.2">
      <c r="A345" s="91"/>
      <c r="B345" s="24"/>
      <c r="C345" s="24"/>
      <c r="D345" s="24"/>
      <c r="E345" s="24"/>
      <c r="F345" s="24"/>
      <c r="G345" s="24"/>
      <c r="H345" s="91"/>
      <c r="I345" s="24"/>
      <c r="J345" s="24"/>
      <c r="K345" s="24"/>
      <c r="L345" s="24"/>
      <c r="M345" s="24"/>
      <c r="N345" s="24"/>
    </row>
    <row r="346" spans="1:14" ht="15" customHeight="1" x14ac:dyDescent="0.2">
      <c r="A346" s="91"/>
      <c r="B346" s="24"/>
      <c r="C346" s="24"/>
      <c r="D346" s="24"/>
      <c r="E346" s="24"/>
      <c r="F346" s="24"/>
      <c r="G346" s="24"/>
      <c r="H346" s="91"/>
      <c r="I346" s="24"/>
      <c r="J346" s="24"/>
      <c r="K346" s="24"/>
      <c r="L346" s="24"/>
      <c r="M346" s="24"/>
      <c r="N346" s="24"/>
    </row>
    <row r="347" spans="1:14" ht="15" customHeight="1" x14ac:dyDescent="0.2">
      <c r="A347" s="91"/>
      <c r="B347" s="24"/>
      <c r="C347" s="24"/>
      <c r="D347" s="24"/>
      <c r="E347" s="24"/>
      <c r="F347" s="24"/>
      <c r="G347" s="24"/>
      <c r="H347" s="91"/>
      <c r="I347" s="24"/>
      <c r="J347" s="24"/>
      <c r="K347" s="24"/>
      <c r="L347" s="24"/>
      <c r="M347" s="24"/>
      <c r="N347" s="24"/>
    </row>
    <row r="348" spans="1:14" ht="15" customHeight="1" x14ac:dyDescent="0.2">
      <c r="A348" s="91"/>
      <c r="B348" s="24"/>
      <c r="C348" s="24"/>
      <c r="D348" s="24"/>
      <c r="E348" s="24"/>
      <c r="F348" s="24"/>
      <c r="G348" s="24"/>
      <c r="H348" s="91"/>
      <c r="I348" s="24"/>
      <c r="J348" s="24"/>
      <c r="K348" s="24"/>
      <c r="L348" s="24"/>
      <c r="M348" s="24"/>
      <c r="N348" s="24"/>
    </row>
    <row r="349" spans="1:14" ht="15" customHeight="1" x14ac:dyDescent="0.2">
      <c r="A349" s="91"/>
      <c r="B349" s="24"/>
      <c r="C349" s="24"/>
      <c r="D349" s="24"/>
      <c r="E349" s="24"/>
      <c r="F349" s="24"/>
      <c r="G349" s="24"/>
      <c r="H349" s="91"/>
      <c r="I349" s="24"/>
      <c r="J349" s="24"/>
      <c r="K349" s="24"/>
      <c r="L349" s="24"/>
      <c r="M349" s="24"/>
      <c r="N349" s="24"/>
    </row>
    <row r="350" spans="1:14" ht="15" customHeight="1" x14ac:dyDescent="0.2">
      <c r="A350" s="91"/>
      <c r="B350" s="24"/>
      <c r="C350" s="24"/>
      <c r="D350" s="24"/>
      <c r="E350" s="24"/>
      <c r="F350" s="24"/>
      <c r="G350" s="24"/>
      <c r="H350" s="91"/>
      <c r="I350" s="24"/>
      <c r="J350" s="24"/>
      <c r="K350" s="24"/>
      <c r="L350" s="24"/>
      <c r="M350" s="24"/>
      <c r="N350" s="24"/>
    </row>
    <row r="351" spans="1:14" ht="15" customHeight="1" x14ac:dyDescent="0.2">
      <c r="A351" s="91"/>
      <c r="B351" s="24"/>
      <c r="C351" s="24"/>
      <c r="D351" s="24"/>
      <c r="E351" s="24"/>
      <c r="F351" s="24"/>
      <c r="G351" s="24"/>
      <c r="H351" s="91"/>
      <c r="I351" s="24"/>
      <c r="J351" s="24"/>
      <c r="K351" s="24"/>
      <c r="L351" s="24"/>
      <c r="M351" s="24"/>
      <c r="N351" s="24"/>
    </row>
    <row r="352" spans="1:14" ht="15" customHeight="1" x14ac:dyDescent="0.2">
      <c r="A352" s="91"/>
      <c r="B352" s="24"/>
      <c r="C352" s="24"/>
      <c r="D352" s="24"/>
      <c r="E352" s="24"/>
      <c r="F352" s="24"/>
      <c r="G352" s="24"/>
      <c r="H352" s="91"/>
      <c r="I352" s="24"/>
      <c r="J352" s="24"/>
      <c r="K352" s="24"/>
      <c r="L352" s="24"/>
      <c r="M352" s="24"/>
      <c r="N352" s="24"/>
    </row>
    <row r="353" spans="1:14" ht="15" customHeight="1" x14ac:dyDescent="0.2">
      <c r="A353" s="91"/>
      <c r="B353" s="24"/>
      <c r="C353" s="24"/>
      <c r="D353" s="24"/>
      <c r="E353" s="24"/>
      <c r="F353" s="24"/>
      <c r="G353" s="24"/>
      <c r="H353" s="91"/>
      <c r="I353" s="24"/>
      <c r="J353" s="24"/>
      <c r="K353" s="24"/>
      <c r="L353" s="24"/>
      <c r="M353" s="24"/>
      <c r="N353" s="24"/>
    </row>
    <row r="354" spans="1:14" ht="15" customHeight="1" x14ac:dyDescent="0.2">
      <c r="A354" s="91"/>
      <c r="B354" s="24"/>
      <c r="C354" s="24"/>
      <c r="D354" s="24"/>
      <c r="E354" s="24"/>
      <c r="F354" s="24"/>
      <c r="G354" s="24"/>
      <c r="H354" s="91"/>
      <c r="I354" s="24"/>
      <c r="J354" s="24"/>
      <c r="K354" s="24"/>
      <c r="L354" s="24"/>
      <c r="M354" s="24"/>
      <c r="N354" s="24"/>
    </row>
    <row r="355" spans="1:14" ht="15" customHeight="1" x14ac:dyDescent="0.2">
      <c r="A355" s="91"/>
      <c r="B355" s="24"/>
      <c r="C355" s="24"/>
      <c r="D355" s="24"/>
      <c r="E355" s="24"/>
      <c r="F355" s="24"/>
      <c r="G355" s="24"/>
      <c r="H355" s="91"/>
      <c r="I355" s="24"/>
      <c r="J355" s="24"/>
      <c r="K355" s="24"/>
      <c r="L355" s="24"/>
      <c r="M355" s="24"/>
      <c r="N355" s="24"/>
    </row>
    <row r="356" spans="1:14" ht="15" customHeight="1" x14ac:dyDescent="0.2">
      <c r="A356" s="91"/>
      <c r="B356" s="24"/>
      <c r="C356" s="24"/>
      <c r="D356" s="24"/>
      <c r="E356" s="24"/>
      <c r="F356" s="24"/>
      <c r="G356" s="24"/>
      <c r="H356" s="91"/>
      <c r="I356" s="24"/>
      <c r="J356" s="24"/>
      <c r="K356" s="24"/>
      <c r="L356" s="24"/>
      <c r="M356" s="24"/>
      <c r="N356" s="24"/>
    </row>
    <row r="357" spans="1:14" ht="15" customHeight="1" x14ac:dyDescent="0.2">
      <c r="A357" s="91"/>
      <c r="B357" s="24"/>
      <c r="C357" s="24"/>
      <c r="D357" s="24"/>
      <c r="E357" s="24"/>
      <c r="F357" s="24"/>
      <c r="G357" s="24"/>
      <c r="H357" s="91"/>
      <c r="I357" s="24"/>
      <c r="J357" s="24"/>
      <c r="K357" s="24"/>
      <c r="L357" s="24"/>
      <c r="M357" s="24"/>
      <c r="N357" s="24"/>
    </row>
    <row r="358" spans="1:14" ht="15" customHeight="1" x14ac:dyDescent="0.2">
      <c r="A358" s="91"/>
      <c r="B358" s="24"/>
      <c r="C358" s="24"/>
      <c r="D358" s="24"/>
      <c r="E358" s="24"/>
      <c r="F358" s="24"/>
      <c r="G358" s="24"/>
      <c r="H358" s="91"/>
      <c r="I358" s="24"/>
      <c r="J358" s="24"/>
      <c r="K358" s="24"/>
      <c r="L358" s="24"/>
      <c r="M358" s="24"/>
      <c r="N358" s="24"/>
    </row>
    <row r="359" spans="1:14" ht="15" customHeight="1" x14ac:dyDescent="0.2">
      <c r="A359" s="91"/>
      <c r="B359" s="24"/>
      <c r="C359" s="24"/>
      <c r="D359" s="24"/>
      <c r="E359" s="24"/>
      <c r="F359" s="24"/>
      <c r="G359" s="24"/>
      <c r="H359" s="91"/>
      <c r="I359" s="24"/>
      <c r="J359" s="24"/>
      <c r="K359" s="24"/>
      <c r="L359" s="24"/>
      <c r="M359" s="24"/>
      <c r="N359" s="24"/>
    </row>
    <row r="360" spans="1:14" ht="15" customHeight="1" x14ac:dyDescent="0.2">
      <c r="A360" s="91"/>
      <c r="B360" s="24"/>
      <c r="C360" s="24"/>
      <c r="D360" s="24"/>
      <c r="E360" s="24"/>
      <c r="F360" s="24"/>
      <c r="G360" s="24"/>
      <c r="H360" s="91"/>
      <c r="I360" s="24"/>
      <c r="J360" s="24"/>
      <c r="K360" s="24"/>
      <c r="L360" s="24"/>
      <c r="M360" s="24"/>
      <c r="N360" s="24"/>
    </row>
    <row r="361" spans="1:14" ht="15" customHeight="1" x14ac:dyDescent="0.2">
      <c r="A361" s="91"/>
      <c r="B361" s="24"/>
      <c r="C361" s="24"/>
      <c r="D361" s="24"/>
      <c r="E361" s="24"/>
      <c r="F361" s="24"/>
      <c r="G361" s="24"/>
      <c r="H361" s="91"/>
      <c r="I361" s="24"/>
      <c r="J361" s="24"/>
      <c r="K361" s="24"/>
      <c r="L361" s="24"/>
      <c r="M361" s="24"/>
      <c r="N361" s="24"/>
    </row>
    <row r="362" spans="1:14" ht="15" customHeight="1" x14ac:dyDescent="0.2">
      <c r="A362" s="91"/>
      <c r="B362" s="24"/>
      <c r="C362" s="24"/>
      <c r="D362" s="24"/>
      <c r="E362" s="24"/>
      <c r="F362" s="24"/>
      <c r="G362" s="24"/>
      <c r="H362" s="91"/>
      <c r="I362" s="24"/>
      <c r="J362" s="24"/>
      <c r="K362" s="24"/>
      <c r="L362" s="24"/>
      <c r="M362" s="24"/>
      <c r="N362" s="24"/>
    </row>
    <row r="363" spans="1:14" ht="15" customHeight="1" x14ac:dyDescent="0.2">
      <c r="A363" s="91"/>
      <c r="B363" s="24"/>
      <c r="C363" s="24"/>
      <c r="D363" s="24"/>
      <c r="E363" s="24"/>
      <c r="F363" s="24"/>
      <c r="G363" s="24"/>
      <c r="H363" s="91"/>
      <c r="I363" s="24"/>
      <c r="J363" s="24"/>
      <c r="K363" s="24"/>
      <c r="L363" s="24"/>
      <c r="M363" s="24"/>
      <c r="N363" s="24"/>
    </row>
    <row r="364" spans="1:14" ht="15" customHeight="1" x14ac:dyDescent="0.2">
      <c r="A364" s="91"/>
      <c r="B364" s="24"/>
      <c r="C364" s="24"/>
      <c r="D364" s="24"/>
      <c r="E364" s="24"/>
      <c r="F364" s="24"/>
      <c r="G364" s="24"/>
      <c r="H364" s="91"/>
      <c r="I364" s="24"/>
      <c r="J364" s="24"/>
      <c r="K364" s="24"/>
      <c r="L364" s="24"/>
      <c r="M364" s="24"/>
      <c r="N364" s="24"/>
    </row>
    <row r="365" spans="1:14" ht="15" customHeight="1" x14ac:dyDescent="0.2">
      <c r="A365" s="91"/>
      <c r="B365" s="24"/>
      <c r="C365" s="24"/>
      <c r="D365" s="24"/>
      <c r="E365" s="24"/>
      <c r="F365" s="24"/>
      <c r="G365" s="24"/>
      <c r="H365" s="91"/>
      <c r="I365" s="24"/>
      <c r="J365" s="24"/>
      <c r="K365" s="24"/>
      <c r="L365" s="24"/>
      <c r="M365" s="24"/>
      <c r="N365" s="24"/>
    </row>
    <row r="366" spans="1:14" ht="15" customHeight="1" x14ac:dyDescent="0.2">
      <c r="A366" s="91"/>
      <c r="B366" s="24"/>
      <c r="C366" s="24"/>
      <c r="D366" s="24"/>
      <c r="E366" s="24"/>
      <c r="F366" s="24"/>
      <c r="G366" s="24"/>
      <c r="H366" s="91"/>
      <c r="I366" s="24"/>
      <c r="J366" s="24"/>
      <c r="K366" s="24"/>
      <c r="L366" s="24"/>
      <c r="M366" s="24"/>
      <c r="N366" s="24"/>
    </row>
    <row r="367" spans="1:14" ht="15" customHeight="1" x14ac:dyDescent="0.2">
      <c r="A367" s="91"/>
      <c r="B367" s="24"/>
      <c r="C367" s="24"/>
      <c r="D367" s="24"/>
      <c r="E367" s="24"/>
      <c r="F367" s="24"/>
      <c r="G367" s="24"/>
      <c r="H367" s="91"/>
      <c r="I367" s="24"/>
      <c r="J367" s="24"/>
      <c r="K367" s="24"/>
      <c r="L367" s="24"/>
      <c r="M367" s="24"/>
      <c r="N367" s="24"/>
    </row>
    <row r="368" spans="1:14" ht="15" customHeight="1" x14ac:dyDescent="0.2">
      <c r="A368" s="91"/>
      <c r="B368" s="24"/>
      <c r="C368" s="24"/>
      <c r="D368" s="24"/>
      <c r="E368" s="24"/>
      <c r="F368" s="24"/>
      <c r="G368" s="24"/>
      <c r="H368" s="91"/>
      <c r="I368" s="24"/>
      <c r="J368" s="24"/>
      <c r="K368" s="24"/>
      <c r="L368" s="24"/>
      <c r="M368" s="24"/>
      <c r="N368" s="24"/>
    </row>
    <row r="369" spans="1:14" ht="15" customHeight="1" x14ac:dyDescent="0.2">
      <c r="A369" s="91"/>
      <c r="B369" s="24"/>
      <c r="C369" s="24"/>
      <c r="D369" s="24"/>
      <c r="E369" s="24"/>
      <c r="F369" s="24"/>
      <c r="G369" s="24"/>
      <c r="H369" s="91"/>
      <c r="I369" s="24"/>
      <c r="J369" s="24"/>
      <c r="K369" s="24"/>
      <c r="L369" s="24"/>
      <c r="M369" s="24"/>
      <c r="N369" s="24"/>
    </row>
    <row r="370" spans="1:14" ht="15" customHeight="1" x14ac:dyDescent="0.2">
      <c r="A370" s="91"/>
      <c r="B370" s="24"/>
      <c r="C370" s="24"/>
      <c r="D370" s="24"/>
      <c r="E370" s="24"/>
      <c r="F370" s="24"/>
      <c r="G370" s="24"/>
      <c r="H370" s="91"/>
      <c r="I370" s="24"/>
      <c r="J370" s="24"/>
      <c r="K370" s="24"/>
      <c r="L370" s="24"/>
      <c r="M370" s="24"/>
      <c r="N370" s="24"/>
    </row>
    <row r="371" spans="1:14" ht="15" customHeight="1" x14ac:dyDescent="0.2">
      <c r="A371" s="91"/>
      <c r="B371" s="24"/>
      <c r="C371" s="24"/>
      <c r="D371" s="24"/>
      <c r="E371" s="24"/>
      <c r="F371" s="24"/>
      <c r="G371" s="24"/>
      <c r="H371" s="91"/>
      <c r="I371" s="24"/>
      <c r="J371" s="24"/>
      <c r="K371" s="24"/>
      <c r="L371" s="24"/>
      <c r="M371" s="24"/>
      <c r="N371" s="24"/>
    </row>
    <row r="372" spans="1:14" ht="15" customHeight="1" x14ac:dyDescent="0.2">
      <c r="A372" s="91"/>
      <c r="B372" s="24"/>
      <c r="C372" s="24"/>
      <c r="D372" s="24"/>
      <c r="E372" s="24"/>
      <c r="F372" s="24"/>
      <c r="G372" s="24"/>
      <c r="H372" s="91"/>
      <c r="I372" s="24"/>
      <c r="J372" s="24"/>
      <c r="K372" s="24"/>
      <c r="L372" s="24"/>
      <c r="M372" s="24"/>
      <c r="N372" s="24"/>
    </row>
    <row r="373" spans="1:14" ht="15" customHeight="1" x14ac:dyDescent="0.2">
      <c r="A373" s="91"/>
      <c r="B373" s="24"/>
      <c r="C373" s="24"/>
      <c r="D373" s="24"/>
      <c r="E373" s="24"/>
      <c r="F373" s="24"/>
      <c r="G373" s="24"/>
      <c r="H373" s="91"/>
      <c r="I373" s="24"/>
      <c r="J373" s="24"/>
      <c r="K373" s="24"/>
      <c r="L373" s="24"/>
      <c r="M373" s="24"/>
      <c r="N373" s="24"/>
    </row>
  </sheetData>
  <sheetProtection sheet="1" formatColumns="0" formatRows="0" autoFilter="0"/>
  <mergeCells count="8">
    <mergeCell ref="U1:W3"/>
    <mergeCell ref="L9:N9"/>
    <mergeCell ref="L10:N10"/>
    <mergeCell ref="D2:I2"/>
    <mergeCell ref="D3:I3"/>
    <mergeCell ref="L6:N6"/>
    <mergeCell ref="L11:N11"/>
    <mergeCell ref="L7:N8"/>
  </mergeCells>
  <phoneticPr fontId="0" type="noConversion"/>
  <pageMargins left="0.39370078740157483" right="0.39370078740157483" top="1.1023622047244095" bottom="0.62992125984251968" header="0.23622047244094491" footer="0.51181102362204722"/>
  <pageSetup paperSize="9" scale="85" orientation="landscape" r:id="rId1"/>
  <headerFooter alignWithMargins="0">
    <oddHeader>&amp;L&amp;G&amp;C&amp;16Maksuerätaulukko&amp;R&amp;P(&amp;N)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Laskentataulukot</vt:lpstr>
      </vt:variant>
      <vt:variant>
        <vt:i4>1</vt:i4>
      </vt:variant>
      <vt:variant>
        <vt:lpstr>Kaaviot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taulukko</vt:lpstr>
      <vt:lpstr>Kertymä</vt:lpstr>
      <vt:lpstr>taulukko!Tulostusalue</vt:lpstr>
      <vt:lpstr>taulukko!Tulostusotsikot</vt:lpstr>
    </vt:vector>
  </TitlesOfParts>
  <Company>Asuntotuotanto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Maksuerätaulukko</dc:title>
  <dc:creator>Nieminen Mika</dc:creator>
  <cp:keywords>Versio 1.0</cp:keywords>
  <cp:lastModifiedBy>Nieminen Mika</cp:lastModifiedBy>
  <cp:lastPrinted>2017-09-07T10:51:12Z</cp:lastPrinted>
  <dcterms:created xsi:type="dcterms:W3CDTF">2007-04-23T04:54:00Z</dcterms:created>
  <dcterms:modified xsi:type="dcterms:W3CDTF">2019-09-23T05:32:28Z</dcterms:modified>
</cp:coreProperties>
</file>