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ilat\Ympäristö_ja_energia\02_Rakennushankkeet\Ajantasaiset_suunnitteluohjeet_asiakirjat\Ohjeet\"/>
    </mc:Choice>
  </mc:AlternateContent>
  <xr:revisionPtr revIDLastSave="0" documentId="13_ncr:1_{116EC74A-24A5-460C-AE4F-FB7FAF4B5066}" xr6:coauthVersionLast="47" xr6:coauthVersionMax="47" xr10:uidLastSave="{00000000-0000-0000-0000-000000000000}"/>
  <workbookProtection workbookAlgorithmName="SHA-512" workbookHashValue="u4LjPAbAV5RMHlb5tO2BokNFVYv/UpZ4p6O8yRPJ+Y5GaGpfNG+bW8EbhLBKuxLPuUAKCkTNisA+xcv2ccQavA==" workbookSaltValue="f5zwvXon8A3ErwmwVuMSjw==" workbookSpinCount="100000" lockStructure="1"/>
  <bookViews>
    <workbookView xWindow="30240" yWindow="1440" windowWidth="26115" windowHeight="13560" firstSheet="7" activeTab="7" xr2:uid="{DC27129A-21DD-4AA0-9214-C547B4394B9C}"/>
  </bookViews>
  <sheets>
    <sheet name="OHJE" sheetId="11" state="hidden" r:id="rId1"/>
    <sheet name="Lähtötiedot 1" sheetId="3" r:id="rId2"/>
    <sheet name="Lähtötiedot 2" sheetId="8" r:id="rId3"/>
    <sheet name="Lähtötiedot (2)" sheetId="5" state="hidden" r:id="rId4"/>
    <sheet name="Tulokset_V2" sheetId="4" state="hidden" r:id="rId5"/>
    <sheet name="Tulokset hiilijalanjälki" sheetId="2" r:id="rId6"/>
    <sheet name="Tulokset hiilikädenjälki" sheetId="7" r:id="rId7"/>
    <sheet name="Versiohallinta" sheetId="9" r:id="rId8"/>
    <sheet name="Alasvetovalikot" sheetId="10" state="hidden" r:id="rId9"/>
    <sheet name="db_hiilijalanjalki_raportit" sheetId="13" state="hidden" r:id="rId10"/>
    <sheet name="Tarkistus" sheetId="15" state="hidden" r:id="rId11"/>
    <sheet name="Kuvaajien tiedot" sheetId="6" state="hidden" r:id="rId12"/>
  </sheets>
  <definedNames>
    <definedName name="_msoanchor_1">'Tulokset hiilijalanjälki'!#REF!</definedName>
    <definedName name="_Toc144300067">'Tulokset hiilijalanjälki'!$L$32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F27" i="3" l="1"/>
  <c r="E27" i="3" s="1"/>
  <c r="F28" i="3"/>
  <c r="E28" i="3" s="1"/>
  <c r="F11" i="3"/>
  <c r="E11" i="3" s="1"/>
  <c r="BL2" i="13" a="1"/>
  <c r="ET2" i="13" a="1"/>
  <c r="DV2" i="13" a="1"/>
  <c r="M2" i="13" a="1"/>
  <c r="BM2" i="13" a="1"/>
  <c r="CB2" i="13" a="1"/>
  <c r="CY2" i="13" a="1"/>
  <c r="AU2" i="13" a="1"/>
  <c r="BO2" i="13" a="1"/>
  <c r="DL2" i="13" a="1"/>
  <c r="EH2" i="13" a="1"/>
  <c r="EG2" i="13" a="1"/>
  <c r="CE2" i="13" a="1"/>
  <c r="CA2" i="13" a="1"/>
  <c r="CC2" i="13" a="1"/>
  <c r="O2" i="13" a="1"/>
  <c r="BV2" i="13" a="1"/>
  <c r="BG2" i="13" a="1"/>
  <c r="BT2" i="13" a="1"/>
  <c r="V2" i="13" a="1"/>
  <c r="AY2" i="13" a="1"/>
  <c r="DE2" i="13" a="1"/>
  <c r="BW2" i="13" a="1"/>
  <c r="ES2" i="13" a="1"/>
  <c r="H2" i="13" a="1"/>
  <c r="E2" i="13" a="1"/>
  <c r="BB2" i="13" a="1"/>
  <c r="AV2" i="13" a="1"/>
  <c r="EB2" i="13" a="1"/>
  <c r="BQ2" i="13" a="1"/>
  <c r="CR2" i="13" a="1"/>
  <c r="AZ2" i="13" a="1"/>
  <c r="DT2" i="13" a="1"/>
  <c r="EM2" i="13" a="1"/>
  <c r="DA2" i="13" a="1"/>
  <c r="AF2" i="13" a="1"/>
  <c r="EO2" i="13" a="1"/>
  <c r="CG2" i="13" a="1"/>
  <c r="DZ2" i="13" a="1"/>
  <c r="AN2" i="13" a="1"/>
  <c r="AX2" i="13" a="1"/>
  <c r="DD2" i="13" a="1"/>
  <c r="DF2" i="13" a="1"/>
  <c r="EF2" i="13" a="1"/>
  <c r="BR2" i="13" a="1"/>
  <c r="DR2" i="13" a="1"/>
  <c r="AK2" i="13" a="1"/>
  <c r="CQ2" i="13" a="1"/>
  <c r="P2" i="13" a="1"/>
  <c r="CT2" i="13" a="1"/>
  <c r="CH2" i="13" a="1"/>
  <c r="CS2" i="13" a="1"/>
  <c r="DW2" i="13" a="1"/>
  <c r="BF2" i="13" a="1"/>
  <c r="ER2" i="13" a="1"/>
  <c r="CL2" i="13" a="1"/>
  <c r="AG2" i="13" a="1"/>
  <c r="BU2" i="13" a="1"/>
  <c r="AE2" i="13" a="1"/>
  <c r="AI2" i="13" a="1"/>
  <c r="BN2" i="13" a="1"/>
  <c r="DO2" i="13" a="1"/>
  <c r="DP2" i="13" a="1"/>
  <c r="Y2" i="13" a="1"/>
  <c r="D2" i="13" a="1"/>
  <c r="BH2" i="13" a="1"/>
  <c r="AA2" i="13" a="1"/>
  <c r="AJ2" i="13" a="1"/>
  <c r="AS2" i="13" a="1"/>
  <c r="DS2" i="13" a="1"/>
  <c r="U2" i="13" a="1"/>
  <c r="DY2" i="13" a="1"/>
  <c r="DJ2" i="13" a="1"/>
  <c r="A2" i="13" a="1"/>
  <c r="CN2" i="13" a="1"/>
  <c r="DN2" i="13" a="1"/>
  <c r="DX2" i="13" a="1"/>
  <c r="R2" i="13" a="1"/>
  <c r="AO2" i="13" a="1"/>
  <c r="CZ2" i="13" a="1"/>
  <c r="J2" i="13" a="1"/>
  <c r="CM2" i="13" a="1"/>
  <c r="CJ2" i="13" a="1"/>
  <c r="EL2" i="13" a="1"/>
  <c r="DH2" i="13" a="1"/>
  <c r="DI2" i="13" a="1"/>
  <c r="EP2" i="13" a="1"/>
  <c r="DU2" i="13" a="1"/>
  <c r="AL2" i="13" a="1"/>
  <c r="DC2" i="13" a="1"/>
  <c r="CF2" i="13" a="1"/>
  <c r="AB2" i="13" a="1"/>
  <c r="AC2" i="13" a="1"/>
  <c r="AR2" i="13" a="1"/>
  <c r="AP2" i="13" a="1"/>
  <c r="Z2" i="13" a="1"/>
  <c r="CD2" i="13" a="1"/>
  <c r="B2" i="13" a="1"/>
  <c r="K2" i="13" a="1"/>
  <c r="DM2" i="13" a="1"/>
  <c r="T2" i="13" a="1"/>
  <c r="CV2" i="13" a="1"/>
  <c r="DK2" i="13" a="1"/>
  <c r="EU2" i="13" a="1"/>
  <c r="AT2" i="13" a="1"/>
  <c r="AQ2" i="13" a="1"/>
  <c r="CO2" i="13" a="1"/>
  <c r="Q2" i="13" a="1"/>
  <c r="X2" i="13" a="1"/>
  <c r="W2" i="13" a="1"/>
  <c r="I2" i="13" a="1"/>
  <c r="CW2" i="13" a="1"/>
  <c r="BZ2" i="13" a="1"/>
  <c r="DQ2" i="13" a="1"/>
  <c r="EN2" i="13" a="1"/>
  <c r="BE2" i="13" a="1"/>
  <c r="EK2" i="13" a="1"/>
  <c r="F2" i="13" a="1"/>
  <c r="CK2" i="13" a="1"/>
  <c r="CX2" i="13" a="1"/>
  <c r="EJ2" i="13" a="1"/>
  <c r="G2" i="13" a="1"/>
  <c r="EI2" i="13" a="1"/>
  <c r="CI2" i="13" a="1"/>
  <c r="EA2" i="13" a="1"/>
  <c r="EQ2" i="13" a="1"/>
  <c r="CP2" i="13" a="1"/>
  <c r="ED2" i="13" a="1"/>
  <c r="S2" i="13" a="1"/>
  <c r="DG2" i="13" a="1"/>
  <c r="CU2" i="13" a="1"/>
  <c r="AH2" i="13" a="1"/>
  <c r="AD2" i="13" a="1"/>
  <c r="EC2" i="13" a="1"/>
  <c r="BC2" i="13" a="1"/>
  <c r="N2" i="13" a="1"/>
  <c r="EV2" i="13" a="1"/>
  <c r="AW2" i="13" a="1"/>
  <c r="EE2" i="13" a="1"/>
  <c r="AM2" i="13" a="1"/>
  <c r="C2" i="13" a="1"/>
  <c r="BK2" i="13" a="1"/>
  <c r="L2" i="13" a="1"/>
  <c r="DB2" i="13" a="1"/>
  <c r="D2" i="13" l="1"/>
  <c r="P2" i="13"/>
  <c r="AB2" i="13"/>
  <c r="AJ2" i="13"/>
  <c r="AV2" i="13"/>
  <c r="BL2" i="13"/>
  <c r="CN2" i="13"/>
  <c r="CV2" i="13"/>
  <c r="DL2" i="13"/>
  <c r="DX2" i="13"/>
  <c r="EJ2" i="13"/>
  <c r="EV2" i="13"/>
  <c r="E2" i="13"/>
  <c r="M2" i="13"/>
  <c r="U2" i="13"/>
  <c r="Y2" i="13"/>
  <c r="AG2" i="13"/>
  <c r="AO2" i="13"/>
  <c r="AW2" i="13"/>
  <c r="BE2" i="13"/>
  <c r="BM2" i="13"/>
  <c r="BU2" i="13"/>
  <c r="CC2" i="13"/>
  <c r="CK2" i="13"/>
  <c r="CW2" i="13"/>
  <c r="DE2" i="13"/>
  <c r="DM2" i="13"/>
  <c r="DU2" i="13"/>
  <c r="EC2" i="13"/>
  <c r="ES2" i="13"/>
  <c r="H2" i="13"/>
  <c r="T2" i="13"/>
  <c r="AF2" i="13"/>
  <c r="AR2" i="13"/>
  <c r="AZ2" i="13"/>
  <c r="BH2" i="13"/>
  <c r="BT2" i="13"/>
  <c r="CB2" i="13"/>
  <c r="CJ2" i="13"/>
  <c r="CZ2" i="13"/>
  <c r="DH2" i="13"/>
  <c r="DT2" i="13"/>
  <c r="EF2" i="13"/>
  <c r="ER2" i="13"/>
  <c r="A2" i="13"/>
  <c r="I2" i="13"/>
  <c r="Q2" i="13"/>
  <c r="AC2" i="13"/>
  <c r="AK2" i="13"/>
  <c r="AS2" i="13"/>
  <c r="BQ2" i="13"/>
  <c r="CG2" i="13"/>
  <c r="CO2" i="13"/>
  <c r="CS2" i="13"/>
  <c r="DA2" i="13"/>
  <c r="DI2" i="13"/>
  <c r="DQ2" i="13"/>
  <c r="DY2" i="13"/>
  <c r="EG2" i="13"/>
  <c r="EK2" i="13"/>
  <c r="EO2" i="13"/>
  <c r="B2" i="13"/>
  <c r="F2" i="13"/>
  <c r="J2" i="13"/>
  <c r="N2" i="13"/>
  <c r="R2" i="13"/>
  <c r="V2" i="13"/>
  <c r="Z2" i="13"/>
  <c r="AD2" i="13"/>
  <c r="AH2" i="13"/>
  <c r="AL2" i="13"/>
  <c r="AP2" i="13"/>
  <c r="AT2" i="13"/>
  <c r="AX2" i="13"/>
  <c r="BB2" i="13"/>
  <c r="BF2" i="13"/>
  <c r="BN2" i="13"/>
  <c r="BR2" i="13"/>
  <c r="BV2" i="13"/>
  <c r="BZ2" i="13"/>
  <c r="CD2" i="13"/>
  <c r="CH2" i="13"/>
  <c r="CL2" i="13"/>
  <c r="CP2" i="13"/>
  <c r="CT2" i="13"/>
  <c r="CX2" i="13"/>
  <c r="DB2" i="13"/>
  <c r="DF2" i="13"/>
  <c r="DJ2" i="13"/>
  <c r="DN2" i="13"/>
  <c r="DR2" i="13"/>
  <c r="DV2" i="13"/>
  <c r="DZ2" i="13"/>
  <c r="ED2" i="13"/>
  <c r="EH2" i="13"/>
  <c r="EL2" i="13"/>
  <c r="EP2" i="13"/>
  <c r="ET2" i="13"/>
  <c r="L2" i="13"/>
  <c r="X2" i="13"/>
  <c r="AN2" i="13"/>
  <c r="CF2" i="13"/>
  <c r="CR2" i="13"/>
  <c r="DD2" i="13"/>
  <c r="DP2" i="13"/>
  <c r="EB2" i="13"/>
  <c r="EN2" i="13"/>
  <c r="C2" i="13"/>
  <c r="G2" i="13"/>
  <c r="K2" i="13"/>
  <c r="O2" i="13"/>
  <c r="S2" i="13"/>
  <c r="W2" i="13"/>
  <c r="AA2" i="13"/>
  <c r="AE2" i="13"/>
  <c r="AI2" i="13"/>
  <c r="AM2" i="13"/>
  <c r="AQ2" i="13"/>
  <c r="AU2" i="13"/>
  <c r="AY2" i="13"/>
  <c r="BC2" i="13"/>
  <c r="BG2" i="13"/>
  <c r="BK2" i="13"/>
  <c r="BO2" i="13"/>
  <c r="BW2" i="13"/>
  <c r="CA2" i="13"/>
  <c r="CE2" i="13"/>
  <c r="CI2" i="13"/>
  <c r="CM2" i="13"/>
  <c r="CQ2" i="13"/>
  <c r="CU2" i="13"/>
  <c r="CY2" i="13"/>
  <c r="DC2" i="13"/>
  <c r="DG2" i="13"/>
  <c r="DK2" i="13"/>
  <c r="DO2" i="13"/>
  <c r="DS2" i="13"/>
  <c r="DW2" i="13"/>
  <c r="EA2" i="13"/>
  <c r="EE2" i="13"/>
  <c r="EI2" i="13"/>
  <c r="EM2" i="13"/>
  <c r="EQ2" i="13"/>
  <c r="EU2" i="13"/>
  <c r="A32" i="2" l="1"/>
  <c r="K58" i="2"/>
  <c r="K52" i="2"/>
  <c r="K50" i="2"/>
  <c r="K46" i="2"/>
  <c r="K39" i="2"/>
  <c r="K37" i="2"/>
  <c r="K32" i="2"/>
  <c r="A45" i="2"/>
  <c r="A49" i="2"/>
  <c r="A56" i="2"/>
  <c r="A55" i="2"/>
  <c r="A61" i="2"/>
  <c r="A62" i="2"/>
  <c r="A63" i="2"/>
  <c r="A64" i="2"/>
  <c r="A60" i="2"/>
  <c r="A59" i="2"/>
  <c r="A58" i="2"/>
  <c r="A53" i="2"/>
  <c r="A54" i="2"/>
  <c r="A52" i="2"/>
  <c r="A35" i="2"/>
  <c r="A34" i="2"/>
  <c r="A33" i="2"/>
  <c r="A36" i="2"/>
  <c r="A37" i="2"/>
  <c r="A38" i="2"/>
  <c r="A39" i="2"/>
  <c r="A40" i="2"/>
  <c r="A41" i="2"/>
  <c r="A42" i="2"/>
  <c r="A43" i="2"/>
  <c r="A44" i="2"/>
  <c r="A46" i="2"/>
  <c r="A47" i="2"/>
  <c r="A48" i="2"/>
  <c r="A50" i="2"/>
  <c r="A51" i="2"/>
  <c r="A57" i="2"/>
  <c r="A20" i="2"/>
  <c r="A19" i="2"/>
  <c r="A18" i="2"/>
  <c r="A17" i="2"/>
  <c r="A15" i="2"/>
  <c r="A14" i="2"/>
  <c r="A12" i="2"/>
  <c r="A11" i="2"/>
  <c r="A10" i="2"/>
  <c r="A9" i="2"/>
  <c r="C21" i="2"/>
  <c r="C16" i="2"/>
  <c r="C13" i="2"/>
  <c r="BD2" i="13" a="1"/>
  <c r="BI2" i="13" a="1"/>
  <c r="BA2" i="13" a="1"/>
  <c r="BI2" i="13" l="1"/>
  <c r="BD2" i="13"/>
  <c r="BA2" i="13"/>
  <c r="C22" i="2"/>
  <c r="BJ2" i="13" a="1"/>
  <c r="BJ2" i="13" l="1"/>
  <c r="F7" i="3"/>
  <c r="F35" i="3"/>
  <c r="F31" i="3"/>
  <c r="E31" i="3" s="1"/>
  <c r="F32" i="3"/>
  <c r="E32" i="3" s="1"/>
  <c r="E35" i="3" l="1"/>
  <c r="A26" i="2"/>
  <c r="F42" i="3"/>
  <c r="E42" i="3" s="1"/>
  <c r="F43" i="3"/>
  <c r="E43" i="3" s="1"/>
  <c r="F44" i="3"/>
  <c r="E44" i="3" s="1"/>
  <c r="F45" i="3"/>
  <c r="E45" i="3" s="1"/>
  <c r="F46" i="3"/>
  <c r="E46" i="3" s="1"/>
  <c r="F47" i="3"/>
  <c r="E47" i="3" s="1"/>
  <c r="F41" i="3"/>
  <c r="E41" i="3" s="1"/>
  <c r="F54" i="3"/>
  <c r="E54" i="3" s="1"/>
  <c r="F55" i="3"/>
  <c r="E55" i="3" s="1"/>
  <c r="F56" i="3"/>
  <c r="E56" i="3" s="1"/>
  <c r="F57" i="3"/>
  <c r="E57" i="3" s="1"/>
  <c r="F58" i="3"/>
  <c r="E58" i="3" s="1"/>
  <c r="F59" i="3"/>
  <c r="E59" i="3" s="1"/>
  <c r="F60" i="3"/>
  <c r="E60" i="3" s="1"/>
  <c r="F53" i="3"/>
  <c r="E53" i="3" s="1"/>
  <c r="F51" i="3"/>
  <c r="E51" i="3" s="1"/>
  <c r="F52" i="3"/>
  <c r="E52" i="3" s="1"/>
  <c r="F50" i="3"/>
  <c r="E50" i="3" s="1"/>
  <c r="F29" i="3"/>
  <c r="E29" i="3" s="1"/>
  <c r="F30" i="3"/>
  <c r="E30" i="3" s="1"/>
  <c r="F33" i="3"/>
  <c r="E33" i="3" s="1"/>
  <c r="F34" i="3"/>
  <c r="E34" i="3" s="1"/>
  <c r="E24" i="3"/>
  <c r="F38" i="3"/>
  <c r="E38" i="3" s="1"/>
  <c r="F37" i="3"/>
  <c r="E37" i="3" s="1"/>
  <c r="F36" i="3"/>
  <c r="E36" i="3" s="1"/>
  <c r="F26" i="3"/>
  <c r="E26" i="3" s="1"/>
  <c r="F25" i="3"/>
  <c r="E25" i="3" s="1"/>
  <c r="F23" i="3"/>
  <c r="E23" i="3" s="1"/>
  <c r="F22" i="3"/>
  <c r="E22" i="3" s="1"/>
  <c r="F17" i="3"/>
  <c r="E17" i="3" s="1"/>
  <c r="F18" i="3"/>
  <c r="E18" i="3" s="1"/>
  <c r="F19" i="3"/>
  <c r="E19" i="3" s="1"/>
  <c r="F16" i="3"/>
  <c r="E16" i="3" s="1"/>
  <c r="F14" i="3"/>
  <c r="E14" i="3" s="1"/>
  <c r="F12" i="3"/>
  <c r="E12" i="3" s="1"/>
  <c r="F8" i="3"/>
  <c r="E8" i="3" s="1"/>
  <c r="F9" i="3"/>
  <c r="E9" i="3" s="1"/>
  <c r="F10" i="3"/>
  <c r="E10" i="3" s="1"/>
  <c r="F13" i="3"/>
  <c r="E13" i="3" s="1"/>
  <c r="F15" i="3"/>
  <c r="E15" i="3" s="1"/>
  <c r="E7" i="3"/>
  <c r="F26" i="2" l="1"/>
  <c r="E2" i="7"/>
  <c r="C1" i="7"/>
  <c r="F2" i="2"/>
  <c r="C1" i="2"/>
  <c r="F2" i="8"/>
  <c r="D1" i="8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B37" i="6"/>
  <c r="B38" i="6"/>
  <c r="B39" i="6"/>
  <c r="B40" i="6"/>
  <c r="B41" i="6"/>
  <c r="B36" i="6"/>
  <c r="B32" i="6"/>
  <c r="B33" i="6"/>
  <c r="B34" i="6"/>
  <c r="B35" i="6"/>
  <c r="B31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17" i="6"/>
  <c r="B14" i="6"/>
  <c r="B15" i="6"/>
  <c r="B16" i="6"/>
  <c r="B13" i="6"/>
  <c r="B4" i="6" l="1"/>
  <c r="D16" i="2"/>
  <c r="D13" i="2"/>
  <c r="D21" i="2"/>
  <c r="C4" i="6"/>
  <c r="C5" i="6"/>
  <c r="C6" i="6"/>
  <c r="C7" i="6"/>
  <c r="C8" i="6"/>
  <c r="C9" i="6"/>
  <c r="B8" i="6"/>
  <c r="B7" i="6"/>
  <c r="B5" i="6"/>
  <c r="B6" i="6"/>
  <c r="C9" i="4"/>
  <c r="BS2" i="13" a="1"/>
  <c r="BP2" i="13" a="1"/>
  <c r="BX2" i="13" a="1"/>
  <c r="BX2" i="13" l="1"/>
  <c r="BS2" i="13"/>
  <c r="BP2" i="13"/>
  <c r="D22" i="2"/>
  <c r="B9" i="6"/>
  <c r="BY2" i="13" a="1"/>
  <c r="BY2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Tyni Anni</author>
  </authors>
  <commentList>
    <comment ref="C13" authorId="0" shapeId="0" xr:uid="{4EDC8D8C-A44B-46EA-8D85-4501B08D6894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Kuvaa, mihin määrä- ja materiaalitiedot perustuvat, esim. ARK-tietomalli, RAK-suunnitelmat, määräluettelo, Carbon Designer, jne.</t>
        </r>
      </text>
    </comment>
    <comment ref="E13" authorId="0" shapeId="0" xr:uid="{784EDF37-E1EE-406D-A732-D4A9A2B4DF0C}">
      <text>
        <r>
          <rPr>
            <b/>
            <sz val="9"/>
            <color indexed="81"/>
            <rFont val="Tahoma"/>
            <family val="2"/>
          </rPr>
          <t xml:space="preserve">Ohje:
</t>
        </r>
        <r>
          <rPr>
            <sz val="9"/>
            <color indexed="81"/>
            <rFont val="Tahoma"/>
            <family val="2"/>
          </rPr>
          <t>Kuvaa jokainen rakennusosa lyhyesti.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6C7EB6EB-EE22-49F7-AF84-755851F78F81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Kuvaa, mihin määrä- ja materiaalitiedot perustuvat, esim. ARK-tietomalli, RAK-suunnitelmat, määräluettelo, Carbon Designer, jne.</t>
        </r>
      </text>
    </comment>
    <comment ref="I13" authorId="0" shapeId="0" xr:uid="{B1664537-D097-4E4A-839F-07FCDEE379E5}">
      <text>
        <r>
          <rPr>
            <b/>
            <sz val="9"/>
            <color indexed="81"/>
            <rFont val="Tahoma"/>
            <family val="2"/>
          </rPr>
          <t xml:space="preserve">Ohje:
</t>
        </r>
        <r>
          <rPr>
            <sz val="9"/>
            <color indexed="81"/>
            <rFont val="Tahoma"/>
            <family val="2"/>
          </rPr>
          <t>Kuvaa jokainen rakennusosa lyhyesti.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<sst xmlns="http://schemas.openxmlformats.org/spreadsheetml/2006/main" count="804" uniqueCount="499">
  <si>
    <t>Hiilijalanjäljen lähtötietojen ja tulosten raportointi</t>
  </si>
  <si>
    <t>versio 1.7.2024</t>
  </si>
  <si>
    <t>Lähtötietojen raportointi</t>
  </si>
  <si>
    <t>Perustiedot laskennasta</t>
  </si>
  <si>
    <t>Hankkeen nimi</t>
  </si>
  <si>
    <r>
      <t xml:space="preserve">Osoite </t>
    </r>
    <r>
      <rPr>
        <sz val="9"/>
        <color theme="1"/>
        <rFont val="Arial"/>
        <family val="2"/>
      </rPr>
      <t>(ainoastaan kadunnimi ja numero)</t>
    </r>
  </si>
  <si>
    <t>Hankenumero tai muu projektitunnus</t>
  </si>
  <si>
    <r>
      <t xml:space="preserve">Pysyvä rakennustunnus </t>
    </r>
    <r>
      <rPr>
        <sz val="9"/>
        <color theme="1"/>
        <rFont val="Arial"/>
        <family val="2"/>
      </rPr>
      <t>(VTJ-PRT)</t>
    </r>
  </si>
  <si>
    <t>Hanketyyppi</t>
  </si>
  <si>
    <t>Valitse</t>
  </si>
  <si>
    <t>Hankevaihe, jossa laskelma on tehty</t>
  </si>
  <si>
    <t>Käytetty hiilijalanjälkilaskentaohjelma</t>
  </si>
  <si>
    <r>
      <t xml:space="preserve">Laskelman laatimisen päivämäärä </t>
    </r>
    <r>
      <rPr>
        <sz val="9"/>
        <color theme="1"/>
        <rFont val="Arial"/>
        <family val="2"/>
      </rPr>
      <t>(dd.mm.yyyy)</t>
    </r>
  </si>
  <si>
    <r>
      <t xml:space="preserve">Laskelman laatija </t>
    </r>
    <r>
      <rPr>
        <sz val="9"/>
        <color theme="1"/>
        <rFont val="Arial"/>
        <family val="2"/>
      </rPr>
      <t>(vain yritys)</t>
    </r>
  </si>
  <si>
    <t>Mihin tietoihin määrätiedot pääosin perustuvat?</t>
  </si>
  <si>
    <t xml:space="preserve">Laskennassa on käytetty kansallisen tietokannan tietojen lisäksi hyväksyttyihin ympäristöselosteisiin perustuvia päästötietoja. </t>
  </si>
  <si>
    <t>Perustuvatko tekniset käyttöikätiedot pääosin RT-kortteihin vai kansallisen päästötietokannan käyttöikätietoihin.</t>
  </si>
  <si>
    <t>Laskennassa on käytetty RT-kortista/kansallisesta päästötietokannasta poikkeavia käyttöikätietoja.</t>
  </si>
  <si>
    <t>Perustiedot rakennuksesta tai laskennan kohteena olevasta rakennuksen osasta</t>
  </si>
  <si>
    <t>Pääasiallinen käyttötarkoitusluokka</t>
  </si>
  <si>
    <t>Sisältyykö laskentaan muita käyttötarkoitusluokkia?</t>
  </si>
  <si>
    <t>Muut käyttötarkoitusluokat, mikäli laskentaan sisältyy *</t>
  </si>
  <si>
    <t>Jos rakennuksessa on useita käyttötarkoitusluokkia, onko muiden käyttötarkoitusluokkien osuudelle tehty erillinen laskelma?</t>
  </si>
  <si>
    <t>Laskennassa käytetty rakennuksen valmistumisvuosi</t>
  </si>
  <si>
    <t>Maanpäällisten kerrosten lukumäärä</t>
  </si>
  <si>
    <t>Maanalaisten kerrosten lukumäärä</t>
  </si>
  <si>
    <t>Kuvaus tontille sijoittuvista muista rakennuksista ja rakennelmista kuten jäte-, auto- ja pyöräkatokset, jne., jotka on huomioitu rakennuspaikan hiilijalanjäljessä.</t>
  </si>
  <si>
    <t>Lämmitetty nettoala</t>
  </si>
  <si>
    <t>n-m²</t>
  </si>
  <si>
    <r>
      <t xml:space="preserve">Rakennuksen huoneistoala </t>
    </r>
    <r>
      <rPr>
        <sz val="9"/>
        <color theme="1"/>
        <rFont val="Arial"/>
        <family val="2"/>
      </rPr>
      <t>(vain asuinrak.)</t>
    </r>
  </si>
  <si>
    <t>htm²</t>
  </si>
  <si>
    <t>Rakennuksen bruttoala</t>
  </si>
  <si>
    <t>brm²</t>
  </si>
  <si>
    <t>Vaipan kokonaispinta-ala</t>
  </si>
  <si>
    <t>m²</t>
  </si>
  <si>
    <t>Ikkunoiden ja lasijulkisivujen pinta-ala</t>
  </si>
  <si>
    <r>
      <t xml:space="preserve">Ulkoseinän määrä suhteessa bruttoalaan </t>
    </r>
    <r>
      <rPr>
        <sz val="9"/>
        <color theme="1"/>
        <rFont val="Arial"/>
        <family val="2"/>
      </rPr>
      <t>(vain asuinrak.)</t>
    </r>
  </si>
  <si>
    <t>jm/brm²</t>
  </si>
  <si>
    <t>Rakennuksessa on väestönsuoja</t>
  </si>
  <si>
    <t xml:space="preserve">Onko laskennassa huomioitu tontin stabilointi? </t>
  </si>
  <si>
    <t>Autohallin huomioiminen laskennassa:</t>
  </si>
  <si>
    <t>*) HUOM! Mikäli laskenta sisältää toista käyttötarkoitusluokkaa yli 10% koko rakennuksen nettoalasta, tulee tälle tehdä oma laskenta, joka raportoidaan erikseen.</t>
  </si>
  <si>
    <t>Perustiedot rakennusosista ja materiaaleista</t>
  </si>
  <si>
    <t>Perustamistapa</t>
  </si>
  <si>
    <t>Runko</t>
  </si>
  <si>
    <t>Ulkoseinät</t>
  </si>
  <si>
    <t>Vesikatto</t>
  </si>
  <si>
    <t>Yläpohja</t>
  </si>
  <si>
    <t>Alapohja</t>
  </si>
  <si>
    <t>Välipohjat</t>
  </si>
  <si>
    <t>Perustiedot energiankäytöstä</t>
  </si>
  <si>
    <t>Energian tuotantomuodot *</t>
  </si>
  <si>
    <t>Lämpö</t>
  </si>
  <si>
    <t>Jäähdytys</t>
  </si>
  <si>
    <t>Sähkö</t>
  </si>
  <si>
    <t>E-lukulaskentaan käytetty laskentaohjelma</t>
  </si>
  <si>
    <r>
      <t xml:space="preserve">E-luku </t>
    </r>
    <r>
      <rPr>
        <sz val="9"/>
        <color theme="1"/>
        <rFont val="Arial"/>
        <family val="2"/>
      </rPr>
      <t>(vain luku, ei tekstiä)</t>
    </r>
  </si>
  <si>
    <t>kWhe/m2,a</t>
  </si>
  <si>
    <t>Ostoenergiankulutus kWh/a</t>
  </si>
  <si>
    <t>Kaukolämpö</t>
  </si>
  <si>
    <t>Kaukojäähdytys</t>
  </si>
  <si>
    <t>Verkkosähkö</t>
  </si>
  <si>
    <t>Käytetyt energian päästökertoimet 50 vuodelle kgCO2e/kWh</t>
  </si>
  <si>
    <t>*) Pääasiallinen lämmöntuotantomuoto</t>
  </si>
  <si>
    <t>Tuotteet ja materiaalit, joiden päästötieto perustuu EPD:ihin, RT:n ilmastoselvitykseen tai BY:n vähähiilisyysluokitukseen.</t>
  </si>
  <si>
    <t>Tuotteet ja materiaalit, joiden laskelmassa käytetty tekninen käyttöikä poikkeaa RT-kortin tai kansallisen päästötietokannan käyttöikätiedoista.</t>
  </si>
  <si>
    <t>Rakennusosa/materiaali</t>
  </si>
  <si>
    <t>Valmistaja</t>
  </si>
  <si>
    <t>Tuotenimi</t>
  </si>
  <si>
    <t>EPD:n numero tmv.</t>
  </si>
  <si>
    <t>Lisähuomiot</t>
  </si>
  <si>
    <t>Käytetty käyttöikä</t>
  </si>
  <si>
    <t>Esim. ontelolaatta</t>
  </si>
  <si>
    <t>Rudus</t>
  </si>
  <si>
    <t>xx</t>
  </si>
  <si>
    <t>Käytetty laskentaohjelma</t>
  </si>
  <si>
    <t>Laskelman laatimisen päivämäärä</t>
  </si>
  <si>
    <t>Mihin tietoihin määrätiedot perustuvat (esim. Carbon Designer, tietomalli, määräluettelo, jne.)</t>
  </si>
  <si>
    <t>Tuotteet ja materiaalit, joiden päästötieto perustuu EPD:ihin tai vastaaviin selosteisiin (tuote, valmistaja, EPD:n numero)</t>
  </si>
  <si>
    <t>Perustiedot rakennuksista</t>
  </si>
  <si>
    <t>Kerrosten lukumäärä (erikseen maanpäälliset + maanalaiset)</t>
  </si>
  <si>
    <t>Lämmitetty huoneala</t>
  </si>
  <si>
    <t>hum²</t>
  </si>
  <si>
    <t>Rakennuksen huoneistoala</t>
  </si>
  <si>
    <t>Ulkoseinän määrä suhteessa alaan</t>
  </si>
  <si>
    <t>Autohalli sisältyy rakennuksen hiilijalanjälkeen</t>
  </si>
  <si>
    <t>esim. paaluperustus, antura-sokkeliperustus</t>
  </si>
  <si>
    <t>esim. betoni: pilari-palkkirunko, betoni: kantavat ulkoseinät, puu: xxxx, hybridi: xxxx</t>
  </si>
  <si>
    <t>Julkisivut</t>
  </si>
  <si>
    <t>Välipohja</t>
  </si>
  <si>
    <t>Energian tuotantomuodot (lämpö, jäähdytys, sähkö)</t>
  </si>
  <si>
    <t>Tulosten raportointi</t>
  </si>
  <si>
    <t xml:space="preserve">Taulukko 1. Rakennuksen hiilijalanjälki elinkaaren vaiheittain </t>
  </si>
  <si>
    <t>Rakennukset</t>
  </si>
  <si>
    <t>Elinkaaren vaihe</t>
  </si>
  <si>
    <t>Vertailutapaus</t>
  </si>
  <si>
    <t>Suunnitteluratkaisu</t>
  </si>
  <si>
    <t>A1-A3 tuotteiden valmistus *</t>
  </si>
  <si>
    <t>kgCO2e/m2,a</t>
  </si>
  <si>
    <t>tCO2e</t>
  </si>
  <si>
    <t>xxxx</t>
  </si>
  <si>
    <t>Suunnitteluratkaisun hiilijalanjälki suhteessa vertailutapaukseen</t>
  </si>
  <si>
    <t>*) Eloperäisen hiilen osuutta ei vähennetä,  koska tarkastelu rajattu elinkaaren vaiheisiin A1-A3.</t>
  </si>
  <si>
    <t>Taulukko 2. Elinkaaren vaihe A1-A3 Talo2000-luokittelun mukaisesti (rakennukset + rakennuspaikka)</t>
  </si>
  <si>
    <t>Perinteinen betonirakennus</t>
  </si>
  <si>
    <t xml:space="preserve">Suunnitteluratkaisu </t>
  </si>
  <si>
    <t>Kuvaus tehdyistä vähähiilisyystoimenpiteistä</t>
  </si>
  <si>
    <t>Sisällytetty laskentaan</t>
  </si>
  <si>
    <t>Lähtötiedot määrille ja materiaaleille</t>
  </si>
  <si>
    <t>Rakenteen/osan kuvaus</t>
  </si>
  <si>
    <t>A1-A3 kgCO2e/m2</t>
  </si>
  <si>
    <t>Alueosat</t>
  </si>
  <si>
    <t>1.1.1 Maaosat</t>
  </si>
  <si>
    <t>Alueosat:</t>
  </si>
  <si>
    <t xml:space="preserve">1.1.2 Tuennat ja vahvistukset </t>
  </si>
  <si>
    <t xml:space="preserve">1.1.3 Tontin päällysteet    </t>
  </si>
  <si>
    <t>1.1.5 Alueen rakenteet    </t>
  </si>
  <si>
    <t>Rakennusosat</t>
  </si>
  <si>
    <t xml:space="preserve">1.2.1 Perustukset  </t>
  </si>
  <si>
    <t>Perustukset ja alapohja:</t>
  </si>
  <si>
    <t xml:space="preserve">1.2.2 Alapohjat </t>
  </si>
  <si>
    <t>1.2.3.1 Runko: Väestönsuojat</t>
  </si>
  <si>
    <t>Runko-rakenteet:</t>
  </si>
  <si>
    <t>1.2.3.2 Runko: Kantavat seinät</t>
  </si>
  <si>
    <t>1.2.3.3 Runko: Pilarit</t>
  </si>
  <si>
    <t>1.2.3.4 Runko: Palkit </t>
  </si>
  <si>
    <t>1.2.3.5 Runko: Välipohjat</t>
  </si>
  <si>
    <t>1.2.3.6 Runko: Yläpohjat   </t>
  </si>
  <si>
    <t>1.2.3.7 Runko: Runkoportaat</t>
  </si>
  <si>
    <t xml:space="preserve">1.2.4.1 Julkisivu: Ulkoseinät </t>
  </si>
  <si>
    <t>Julkisivut ja ulkotasot:</t>
  </si>
  <si>
    <t xml:space="preserve">1.2.4.2 Julkisivu: Ikkunat </t>
  </si>
  <si>
    <t xml:space="preserve">1.2.4.3 Julkisivu: Ulko-ovet </t>
  </si>
  <si>
    <t>1.2.5 Ulkotasot ja parvekkeet</t>
  </si>
  <si>
    <t>1.2.6 Kattorakenteet</t>
  </si>
  <si>
    <t>Vesikatot:</t>
  </si>
  <si>
    <t>Tilaosat</t>
  </si>
  <si>
    <t xml:space="preserve">1.3.1 Tilan jako-osat (väliseinät, ovet, portaat) </t>
  </si>
  <si>
    <t>Tilaosat:</t>
  </si>
  <si>
    <t>1.3.2 Tilapinnat (lattiat, sisäkatot, seinät)</t>
  </si>
  <si>
    <t xml:space="preserve">1.3.3 Tilavarusteet (kiintokalusteet, keittiölaitteet) </t>
  </si>
  <si>
    <t xml:space="preserve">1.3.4.2 Hormit ja tulisijat     </t>
  </si>
  <si>
    <t>1.3.5 Tilaelementit (mm. kylpyhuonemoduulit)</t>
  </si>
  <si>
    <t>Talotekniikka</t>
  </si>
  <si>
    <t xml:space="preserve">Talotekniikka* </t>
  </si>
  <si>
    <t>Talotekniikka:</t>
  </si>
  <si>
    <t>2.1.1 Lämmitysjärjestelmät **</t>
  </si>
  <si>
    <t>2.1.4 Jäähdytysjärjestelmä ***</t>
  </si>
  <si>
    <t>2.1.5 Palontorjuntajärjestelmä ***</t>
  </si>
  <si>
    <t>2.5.1 Siirto-osat (hissit ja liukuportaat)</t>
  </si>
  <si>
    <t>S212 Sähkön tuotantojärjestelmät ja -laitteistot ****</t>
  </si>
  <si>
    <t>*) SYKE-tietokannan rakennustyyppikohtainen neliöpohjainen arvo, joka sisältää 2.1.1 Lämmitysjärjestelmä (pl. Lämmöntuottojärjestelmä), 2.1.2 Vesi- ja viemärijärjestelmät, 2.1.3 Ilmanvaihtojärjestelmä ja S1,S2 Sähkön jakelu- ja käyttöjärjestelmät.</t>
  </si>
  <si>
    <t>**) Lämmöntuottojärjestelmä (kaukolämpökeskus, maalämpöjärjestelmä, jne.) tulee huomioida aina erikseen, sillä se ei sisälly SYKE-tietokannan rakennustyyppikohtaiseen neliöpohjaiseen arvoon.</t>
  </si>
  <si>
    <t>***) Mahdolliset sprinkleri- ja/tai jäähdytysjärjestelmät, jotka eivät kuulu SYKE-tietokannan rakennustyyppikohtaiseen neliöpohjaiseen arvoon.</t>
  </si>
  <si>
    <t>****) Aurinkoenergiajärjestelmä tai muut vastaavat, jotka eivät kuulu SYKE-tietokannan rakennustyyppikohtaiseen neliöpohjaiseen arvoon.</t>
  </si>
  <si>
    <r>
      <t xml:space="preserve">Taulukko 1. Hiilijalanjälki elinkaaren vaiheittain 
</t>
    </r>
    <r>
      <rPr>
        <sz val="9"/>
        <color theme="1"/>
        <rFont val="Arial"/>
        <family val="2"/>
      </rPr>
      <t>(kahden desimaalin tarkkuudella)</t>
    </r>
  </si>
  <si>
    <r>
      <t xml:space="preserve">Rakennus
</t>
    </r>
    <r>
      <rPr>
        <sz val="8"/>
        <color theme="1"/>
        <rFont val="Arial"/>
        <family val="2"/>
      </rPr>
      <t>(raja-arvo koskee tätä osuutta)</t>
    </r>
  </si>
  <si>
    <t>Rakennuspaikka</t>
  </si>
  <si>
    <r>
      <t>kgCO</t>
    </r>
    <r>
      <rPr>
        <vertAlign val="subscript"/>
        <sz val="9"/>
        <color theme="1"/>
        <rFont val="Arial"/>
        <family val="2"/>
      </rPr>
      <t>2e</t>
    </r>
    <r>
      <rPr>
        <sz val="9"/>
        <color theme="1"/>
        <rFont val="Arial"/>
        <family val="2"/>
      </rPr>
      <t>/m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,a</t>
    </r>
  </si>
  <si>
    <t>A1-A3 tuotteiden valmistus</t>
  </si>
  <si>
    <t>A1-A3 eloperäinen hiili*</t>
  </si>
  <si>
    <t>A4 kuljetukset työmaalle</t>
  </si>
  <si>
    <t>A5 työmaatoiminnot</t>
  </si>
  <si>
    <t>Yhteensä A1-A5</t>
  </si>
  <si>
    <t>B4 rakennustuotteiden vaihdot</t>
  </si>
  <si>
    <t>B6 energian käyttö</t>
  </si>
  <si>
    <t>Yhteensä B4, B6</t>
  </si>
  <si>
    <t>C1 purkutyöt</t>
  </si>
  <si>
    <t>C2 kuljetukset käsittelyyn</t>
  </si>
  <si>
    <t>C3-C4 jätteenkäsittely ja loppusijoitus</t>
  </si>
  <si>
    <t>C3 eloperäinen hiili**</t>
  </si>
  <si>
    <t>Yhteensä C1-C4</t>
  </si>
  <si>
    <r>
      <t xml:space="preserve">Yhteensä koko elinkaari 
</t>
    </r>
    <r>
      <rPr>
        <sz val="9"/>
        <color theme="1"/>
        <rFont val="Arial"/>
        <family val="2"/>
      </rPr>
      <t>(A1-A5 + B4 + B6 + C1-C4)</t>
    </r>
  </si>
  <si>
    <r>
      <t xml:space="preserve">*) Omalle rivilleen </t>
    </r>
    <r>
      <rPr>
        <b/>
        <sz val="9"/>
        <color rgb="FF000000"/>
        <rFont val="Arial"/>
        <family val="2"/>
      </rPr>
      <t>negatiivisena</t>
    </r>
    <r>
      <rPr>
        <sz val="9"/>
        <color rgb="FF000000"/>
        <rFont val="Arial"/>
        <family val="2"/>
      </rPr>
      <t xml:space="preserve"> eloperäisen hiilen määrä, joka on vähennetty moduulista A1-A3, mikäli käytetty puu on kestävästi hoidetusta metsästä.</t>
    </r>
  </si>
  <si>
    <t>**) Omalle rivilleen elinkaaren lopussa vapautuva eloperäinen hiili.</t>
  </si>
  <si>
    <t>Parkkihallin hiilijalanjälki koko elinkaaren ajalta (A1-A5,B4,B6,C1-C4) *</t>
  </si>
  <si>
    <r>
      <t>kgCO2e/m</t>
    </r>
    <r>
      <rPr>
        <sz val="10"/>
        <color theme="1"/>
        <rFont val="Times New Roman"/>
        <family val="1"/>
      </rPr>
      <t>²</t>
    </r>
    <r>
      <rPr>
        <sz val="10"/>
        <color theme="1"/>
        <rFont val="Arial"/>
        <family val="2"/>
      </rPr>
      <t>,a</t>
    </r>
  </si>
  <si>
    <t>*) Suuruusluokan osoittava arvio riittää (esim. autohallin rakenteisiin perustuen)</t>
  </si>
  <si>
    <r>
      <t xml:space="preserve">Taulukko 2. Elinkaaren vaihe A1-A3 ja B4 Talo2000-luokittelun mukaisesti 
</t>
    </r>
    <r>
      <rPr>
        <sz val="9"/>
        <color theme="1"/>
        <rFont val="Arial"/>
        <family val="2"/>
      </rPr>
      <t>(rakennukset + rakennuspaikka)</t>
    </r>
  </si>
  <si>
    <r>
      <t xml:space="preserve">Lähtötiedot määrille ja materiaaleille </t>
    </r>
    <r>
      <rPr>
        <b/>
        <vertAlign val="superscript"/>
        <sz val="10"/>
        <color theme="1"/>
        <rFont val="Arial"/>
        <family val="2"/>
      </rPr>
      <t>1</t>
    </r>
  </si>
  <si>
    <r>
      <t>Rakenteen/osan/järjestelmän kuvaus</t>
    </r>
    <r>
      <rPr>
        <b/>
        <vertAlign val="superscript"/>
        <sz val="10"/>
        <color theme="1"/>
        <rFont val="Arial"/>
        <family val="2"/>
      </rPr>
      <t xml:space="preserve"> 2</t>
    </r>
    <r>
      <rPr>
        <b/>
        <sz val="10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Seuraavista materiaalipaksuudet: 
AP, YP, VP, US</t>
    </r>
  </si>
  <si>
    <r>
      <t>A1-A3 kgCO2e/m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,a</t>
    </r>
  </si>
  <si>
    <r>
      <t>B4 kgCO2e/m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,a</t>
    </r>
  </si>
  <si>
    <r>
      <t xml:space="preserve">Kuvaus tehdyistä vähähiilisyystoimenpiteistä. 
</t>
    </r>
    <r>
      <rPr>
        <sz val="10"/>
        <color theme="1"/>
        <rFont val="Arial"/>
        <family val="2"/>
      </rPr>
      <t>Kirjaa ylös myös, jos erityisiä toimenpiteitä ei ole tehty.</t>
    </r>
  </si>
  <si>
    <t>ALUEOSAT</t>
  </si>
  <si>
    <t>RAKENNUSOSAT</t>
  </si>
  <si>
    <t>Runko-
rakenteet:</t>
  </si>
  <si>
    <t>TILAOSAT</t>
  </si>
  <si>
    <r>
      <t xml:space="preserve">1.3.1 Tilan jako-osat 
</t>
    </r>
    <r>
      <rPr>
        <sz val="9"/>
        <color theme="1"/>
        <rFont val="Arial"/>
        <family val="2"/>
      </rPr>
      <t xml:space="preserve">(väliseinät, ovet, portaat) </t>
    </r>
  </si>
  <si>
    <r>
      <t xml:space="preserve">1.3.2 Tilapinnat 
</t>
    </r>
    <r>
      <rPr>
        <sz val="9"/>
        <color theme="1"/>
        <rFont val="Arial"/>
        <family val="2"/>
      </rPr>
      <t>(lattiat, sisäkatot, seinät)</t>
    </r>
  </si>
  <si>
    <r>
      <t xml:space="preserve">1.3.3 Tilavarusteet 
</t>
    </r>
    <r>
      <rPr>
        <sz val="9"/>
        <color theme="1"/>
        <rFont val="Arial"/>
        <family val="2"/>
      </rPr>
      <t xml:space="preserve">(kiintokalusteet, keittiölaitteet) </t>
    </r>
  </si>
  <si>
    <r>
      <t xml:space="preserve">1.3.5 Tilaelementit 
</t>
    </r>
    <r>
      <rPr>
        <sz val="9"/>
        <color theme="1"/>
        <rFont val="Arial"/>
        <family val="2"/>
      </rPr>
      <t>(mm. kylpyhuonemoduulit)</t>
    </r>
  </si>
  <si>
    <t>TALOTEKNIIKKA</t>
  </si>
  <si>
    <r>
      <t xml:space="preserve">Talotekniikka </t>
    </r>
    <r>
      <rPr>
        <b/>
        <vertAlign val="superscript"/>
        <sz val="9"/>
        <color theme="1"/>
        <rFont val="Arial"/>
        <family val="2"/>
      </rPr>
      <t xml:space="preserve">3 </t>
    </r>
  </si>
  <si>
    <t>Talo-tekniikka:</t>
  </si>
  <si>
    <r>
      <t>2.1.1 Lämmitysjärjestelmät</t>
    </r>
    <r>
      <rPr>
        <b/>
        <vertAlign val="superscript"/>
        <sz val="9"/>
        <color theme="1"/>
        <rFont val="Arial"/>
        <family val="2"/>
      </rPr>
      <t xml:space="preserve"> 4</t>
    </r>
  </si>
  <si>
    <r>
      <t>2.1.4 Jäähdytysjärjestelmä</t>
    </r>
    <r>
      <rPr>
        <b/>
        <vertAlign val="superscript"/>
        <sz val="9"/>
        <color theme="1"/>
        <rFont val="Arial"/>
        <family val="2"/>
      </rPr>
      <t xml:space="preserve"> 5</t>
    </r>
  </si>
  <si>
    <r>
      <t xml:space="preserve">2.1.5 Palontorjuntajärjestelmä </t>
    </r>
    <r>
      <rPr>
        <b/>
        <vertAlign val="superscript"/>
        <sz val="9"/>
        <color theme="1"/>
        <rFont val="Arial"/>
        <family val="2"/>
      </rPr>
      <t>5</t>
    </r>
  </si>
  <si>
    <r>
      <t xml:space="preserve">2.5.1 Siirto-osat 
</t>
    </r>
    <r>
      <rPr>
        <sz val="9"/>
        <color theme="1"/>
        <rFont val="Arial"/>
        <family val="2"/>
      </rPr>
      <t>(hissit ja liukuportaat)</t>
    </r>
  </si>
  <si>
    <r>
      <t>S212 Sähkön tuotantojärjestelmät ja -laitteistot</t>
    </r>
    <r>
      <rPr>
        <b/>
        <vertAlign val="superscript"/>
        <sz val="9"/>
        <color theme="1"/>
        <rFont val="Arial"/>
        <family val="2"/>
      </rPr>
      <t>6</t>
    </r>
  </si>
  <si>
    <t>1) Kuvaa, mihin määrä- ja materiaalitiedot perustuvat, esim. ARK-tietomalli, RAK-suunnitelmat, määräluettelo, Carbon Designer, jne.</t>
  </si>
  <si>
    <t>2)  Kuvaa jokaisen rakennusosan pääasiallinen rakennetyyppi tai -tyypit. Ilmoita rakenteiden eri materiaalien paksuudet AP, YP, VP ja US osalta. Esimerkiksi YP: Tasausbetoni 40 mm, suodatinkangas, kevytsora 680-830 mm, solupolystreeni 100 mm, kumibitumikermi, ontelolaatta 320 mm</t>
  </si>
  <si>
    <t>3) SYKE-tietokannan rakennustyyppikohtainen neliöpohjainen arvo, joka sisältää 2.1.1 Lämmitysjärjestelmä (pl. Lämmöntuottojärjestelmä), 2.1.2 Vesi- ja viemärijärjestelmät, 2.1.3 Ilmanvaihtojärjestelmä ja S1,S2 Sähkön jakelu- ja käyttöjärjestelmät.</t>
  </si>
  <si>
    <t>4) Lämmöntuottojärjestelmä (kaukolämpökeskus, maalämpöjärjestelmä, jne.) tulee huomioida aina erikseen, sillä se ei sisälly SYKE-tietokannan rakennustyyppikohtaiseen neliöpohjaiseen arvoon.</t>
  </si>
  <si>
    <t>5) Mahdolliset sprinkleri- ja/tai jäähdytysjärjestelmät, jotka eivät kuulu SYKE-tietokannan rakennustyyppikohtaiseen neliöpohjaiseen arvoon</t>
  </si>
  <si>
    <t>6) Aurinkoenergiajärjestelmä tai muut vastaavat, jotka eivät kuulu SYKE-tietokannan rakennustyyppikohtaiseen neliöpohjaiseen arvoon.</t>
  </si>
  <si>
    <t>Taulukko 3. Hiilikädenjälki</t>
  </si>
  <si>
    <t>D1. Uudelleenkäyttö ja materiaalikierrätys</t>
  </si>
  <si>
    <t xml:space="preserve">D2. Hyödyntäminen energiana </t>
  </si>
  <si>
    <t>D3. Ylimääräinen uusiutuva energia</t>
  </si>
  <si>
    <t>D4. Tuotteiden hiilivarastovaikutus</t>
  </si>
  <si>
    <t>D5. Karbonatisoituminen</t>
  </si>
  <si>
    <t>Versio</t>
  </si>
  <si>
    <t>Muutokset edelliseen versioon</t>
  </si>
  <si>
    <t>Raportointipohja julkaistu</t>
  </si>
  <si>
    <t xml:space="preserve">Tarkennettu vaadittuja lähtötietoja välilehdellä Lähtötiedot 1. </t>
  </si>
  <si>
    <t>Lisätty lähtötietoihin hanketyyppisekä huomiot, jos annettu tieto virheellinen</t>
  </si>
  <si>
    <t>Käyttötarkoitusluokka</t>
  </si>
  <si>
    <t xml:space="preserve">Runko </t>
  </si>
  <si>
    <t>Nyrkkisääntöjä</t>
  </si>
  <si>
    <t>Asuinkerrostalo</t>
  </si>
  <si>
    <t>Rivitalo tai asuinkerrostalo, jossa on asuinkerroksia enintään kahdessa kerroksessa</t>
  </si>
  <si>
    <t>Paaluperustus (teräspaalut)</t>
  </si>
  <si>
    <t>Betoni: pilari-palkki-runko</t>
  </si>
  <si>
    <t>SW-elementti + tiililaatta</t>
  </si>
  <si>
    <t>Ontelolaatta + puhallusvilla</t>
  </si>
  <si>
    <t>Ontelolaatta</t>
  </si>
  <si>
    <t>A1-A3:</t>
  </si>
  <si>
    <t>Paaluperustus (teräsbetonipaalut)</t>
  </si>
  <si>
    <t>Betoni: kantavat ulko- ja väliseinät</t>
  </si>
  <si>
    <t>SW-elementti + betonipinta</t>
  </si>
  <si>
    <t>Ontelolaatta + levyeriste</t>
  </si>
  <si>
    <t>Massiivilaatta</t>
  </si>
  <si>
    <t>Toimistorakennus</t>
  </si>
  <si>
    <t>Paaluperustus (teräs- ja teräsbetonipaalut)</t>
  </si>
  <si>
    <t>Teräsrunko</t>
  </si>
  <si>
    <t>SW-elementti + puuverhoilu</t>
  </si>
  <si>
    <t>Ontelolaatta + levyeriste + kevytsora</t>
  </si>
  <si>
    <t>Liittolaatta</t>
  </si>
  <si>
    <t>Terveyskeskus</t>
  </si>
  <si>
    <t>Maanvarainen perustus</t>
  </si>
  <si>
    <t>Puu: CLT</t>
  </si>
  <si>
    <t>SW-elementti + peltikasetti</t>
  </si>
  <si>
    <t>Massiivilaatta + puhallusvilla</t>
  </si>
  <si>
    <t>CLT</t>
  </si>
  <si>
    <t>Liikerakennus, tavaratalo, kauppakeskus,
myymälärakennus lukuun ottamatta päivittäistavarakaupan alle
2000 m2 yksikköä tai myymälähalli</t>
  </si>
  <si>
    <t>Muu</t>
  </si>
  <si>
    <t>Puu: rankarunko</t>
  </si>
  <si>
    <t>Julkisivulevy</t>
  </si>
  <si>
    <t>Massiivilaatta + levyeriste</t>
  </si>
  <si>
    <t>Puurankarakenteinen</t>
  </si>
  <si>
    <t>Teatteri, ooppera-,konsertti- ja kongressitalo tai elokuvateatteri</t>
  </si>
  <si>
    <t>Puu: hirsi</t>
  </si>
  <si>
    <t>Julkisivulevy + rappaus</t>
  </si>
  <si>
    <t>Massiivilaatta + levyeriste + kevytsora</t>
  </si>
  <si>
    <t>Kirjasto, arkisto, museo, taidegalleria tai näyttelyhalli</t>
  </si>
  <si>
    <t>Hybridi: CLT+betoni</t>
  </si>
  <si>
    <t>Lämpörappaus</t>
  </si>
  <si>
    <t>CLT-yläpohja + eriste</t>
  </si>
  <si>
    <t>Majoitusliikerakennus tai hotelli</t>
  </si>
  <si>
    <t>Hybridi: Ranka+betoni</t>
  </si>
  <si>
    <t>Tiilimuuraus</t>
  </si>
  <si>
    <t>Kattoristikkorakenne (puu)</t>
  </si>
  <si>
    <t>Asuntola, palvelutalo, vanhainkoti tai hoitolaitos</t>
  </si>
  <si>
    <t>Hybridi: CLT+teräs</t>
  </si>
  <si>
    <t>Puuverhous</t>
  </si>
  <si>
    <t>Kattoristikkorakenne (teräs)</t>
  </si>
  <si>
    <t>Opetusrakennus</t>
  </si>
  <si>
    <t>Peltikasetti</t>
  </si>
  <si>
    <t>TT-laatta</t>
  </si>
  <si>
    <t>Päiväkoti</t>
  </si>
  <si>
    <t>Liikuntahalli</t>
  </si>
  <si>
    <t>Jää- tai uimahalli</t>
  </si>
  <si>
    <t>Sairaala</t>
  </si>
  <si>
    <t>Vähähiilinen ontelolaatta</t>
  </si>
  <si>
    <t>Energiantuotantomuodot - lämpö</t>
  </si>
  <si>
    <t>Määrätiedot - lähtötiedot</t>
  </si>
  <si>
    <t>Valmistumisvuosi</t>
  </si>
  <si>
    <t>Tietomallit</t>
  </si>
  <si>
    <t>Pelti</t>
  </si>
  <si>
    <t>Ontelolaatta, tuulettuva</t>
  </si>
  <si>
    <t>Maalämpö</t>
  </si>
  <si>
    <t>Määräluettelo</t>
  </si>
  <si>
    <t>Bitumikermi</t>
  </si>
  <si>
    <t>Massiivilaatta, tuulettuva</t>
  </si>
  <si>
    <t>Vesi-ilmalämpöpumppu</t>
  </si>
  <si>
    <t>ARK- ja RAK-suunnittelmat</t>
  </si>
  <si>
    <t>Tiili</t>
  </si>
  <si>
    <t>Maanvarainen laatta</t>
  </si>
  <si>
    <t>Muu lämpöpumppujärjestelmä</t>
  </si>
  <si>
    <t>OCLCA Carbon Designer tai vastaava</t>
  </si>
  <si>
    <t>Viherkatto</t>
  </si>
  <si>
    <t>Maata vasten valettu kantava laatta</t>
  </si>
  <si>
    <t>Jokin muu</t>
  </si>
  <si>
    <t>Puurakenteinen, tuulettuva</t>
  </si>
  <si>
    <t>Energiantuotantomuodot - jäähdytys</t>
  </si>
  <si>
    <t>Kerroslukumäärä - maanpäälliset</t>
  </si>
  <si>
    <t>Ei jäähdytystä/viilennystä</t>
  </si>
  <si>
    <t>Vedenjäähdytyskone</t>
  </si>
  <si>
    <t>Lämpöpumppujärjestelmä</t>
  </si>
  <si>
    <t>Vapaajäähdytys kaivokentästä (viilennys)</t>
  </si>
  <si>
    <t>Energiantuotantomuodot - sähkö</t>
  </si>
  <si>
    <t>Verkkosähkö + oma aurinkosähköjärjestelmä</t>
  </si>
  <si>
    <t>Määrätiedot - tarkempi</t>
  </si>
  <si>
    <t>RAK-tietomalli</t>
  </si>
  <si>
    <t>ARK-tietomalli</t>
  </si>
  <si>
    <t>TATE-tietomallit</t>
  </si>
  <si>
    <t>Rakennustapaselostus</t>
  </si>
  <si>
    <t>Pihasuunnitelma</t>
  </si>
  <si>
    <t>Hankevaihe</t>
  </si>
  <si>
    <t>Suunnittelu- tai toteutuskilpailu</t>
  </si>
  <si>
    <t>Tontinluovutus</t>
  </si>
  <si>
    <t>Tarveselvitys</t>
  </si>
  <si>
    <t>yli 30</t>
  </si>
  <si>
    <t>Hankesuunnittelu</t>
  </si>
  <si>
    <t>Yleissuunnittelu</t>
  </si>
  <si>
    <t>Rakennuslupa</t>
  </si>
  <si>
    <t>Kerroslukumäärä maanalaiset</t>
  </si>
  <si>
    <t>Toteutussuunnittelu</t>
  </si>
  <si>
    <t>Rakentaminen</t>
  </si>
  <si>
    <t>Vastaanotto</t>
  </si>
  <si>
    <t>HANKKEEN_NIMI</t>
  </si>
  <si>
    <t>HANKKEEN_OSOITE</t>
  </si>
  <si>
    <t>HANKENRO_TAI_MUU_PRJTUNNUS</t>
  </si>
  <si>
    <t>VTJ_PRT</t>
  </si>
  <si>
    <t>HANKETYYPPI</t>
  </si>
  <si>
    <t>VAIHE</t>
  </si>
  <si>
    <t>KAYTETTY_OHJELMA</t>
  </si>
  <si>
    <t>LASKELMA_PVM</t>
  </si>
  <si>
    <t>LASKELMAN_LAATIJA</t>
  </si>
  <si>
    <t>MAARATIETOJEN_PERUSTA</t>
  </si>
  <si>
    <t>YMPARISTOSELOSTE_K_E</t>
  </si>
  <si>
    <t>RT_KORTTI_VAI_SYKE_PTK</t>
  </si>
  <si>
    <t>POIKK_KAYTTOIKATIETO_K_E</t>
  </si>
  <si>
    <t>KAYTTOTARKOITUS</t>
  </si>
  <si>
    <t>MUUT_KAYTTARK_K_E</t>
  </si>
  <si>
    <t>MUUT_KAYTTARK</t>
  </si>
  <si>
    <t>MUUT_KAYTTARK_LASK_K_E</t>
  </si>
  <si>
    <t>RAK_VALM_VUOSI</t>
  </si>
  <si>
    <t>KRS_LKM_MP</t>
  </si>
  <si>
    <t>KRS_LKM_MA</t>
  </si>
  <si>
    <t>TONTIN_MUUT_RAK_KUVAUS</t>
  </si>
  <si>
    <t>LAMMITETTY_ALA</t>
  </si>
  <si>
    <t>HUONEISTOALA</t>
  </si>
  <si>
    <t>BRUTTOALA</t>
  </si>
  <si>
    <t>VAIPAN_KOKONAISALA</t>
  </si>
  <si>
    <t>IKKUN_LASI_ALA</t>
  </si>
  <si>
    <t>ULKOSEINA_PER_BRUTTOALA</t>
  </si>
  <si>
    <t>VAESTONSUOJA_K_E</t>
  </si>
  <si>
    <t>TONTIN_STABILOINTI_K_E</t>
  </si>
  <si>
    <t>AUTOHALLI_HUOMIOITU</t>
  </si>
  <si>
    <t>PERUSTAMISTAPA</t>
  </si>
  <si>
    <t>RUNKO</t>
  </si>
  <si>
    <t>JULKISIVUT</t>
  </si>
  <si>
    <t>VESIKATTO</t>
  </si>
  <si>
    <t>YLAPOHJA</t>
  </si>
  <si>
    <t>ALAPOHJA</t>
  </si>
  <si>
    <t>VALIPOHJA</t>
  </si>
  <si>
    <t>ENERG_TUOT_LAMPO</t>
  </si>
  <si>
    <t>E_TUOT_JAAHDYTYS</t>
  </si>
  <si>
    <t>E_TUOT_SAHKO</t>
  </si>
  <si>
    <t>E_LUKULASKENTAOHJELMA</t>
  </si>
  <si>
    <t>E_LUKU</t>
  </si>
  <si>
    <t>OSTO_E_KAUKOLAMPO</t>
  </si>
  <si>
    <t>OSTO_E_KAUKOJAAHDYTYS</t>
  </si>
  <si>
    <t>OSTO_E_SAHKO</t>
  </si>
  <si>
    <t>E_PAASTOKER_50_V_KAUKOLAMPO</t>
  </si>
  <si>
    <t>E_PAASTOKER_50_V_KAUKOJAAHDYTYS</t>
  </si>
  <si>
    <t>E_PAASTOKER_50_V_SAHKO</t>
  </si>
  <si>
    <t>R_A1_A3_TUOTTEIDEN_VALMISTUS</t>
  </si>
  <si>
    <t>R_A1_A3_ELOPERAINEN_HIILI</t>
  </si>
  <si>
    <t>R_A4_KULJETUKSET_TYOMAALLE</t>
  </si>
  <si>
    <t>R_A5_TYOMAATOIMINNOT</t>
  </si>
  <si>
    <t>R_YHTEENSA_A1_A5</t>
  </si>
  <si>
    <t>R_B4_RAKENNUSTUOTTEIDEN_VAIHDOT</t>
  </si>
  <si>
    <t>R_B6_ENERGIAN_KAYTTO</t>
  </si>
  <si>
    <t>R_YHTEENSA_B4_B6</t>
  </si>
  <si>
    <t>R_C1_PURKUTYOT</t>
  </si>
  <si>
    <t>R_C2_KULJETUKSET_KASITTELYYN</t>
  </si>
  <si>
    <t>R_C3_C4_JATTEENKAS_JA_LOPPUSIJ</t>
  </si>
  <si>
    <t>R_C3_ELOPERAINEN_HIILI</t>
  </si>
  <si>
    <t>R_YHTEENSA_C1_C4</t>
  </si>
  <si>
    <t>R_ELINKAARI_YHTEENSA</t>
  </si>
  <si>
    <t>R_PARKKIHALLIN_HIILIJJ</t>
  </si>
  <si>
    <t>RP_A1_A3_TUOTTEIDEN_VALMISTUS</t>
  </si>
  <si>
    <t>RP_A1_A3_ELOPERAINEN_HIILI</t>
  </si>
  <si>
    <t>RP_A4_KULJETUKSET_TYOMAALLE</t>
  </si>
  <si>
    <t>RP_A5_TYOMAATOIMINNOT</t>
  </si>
  <si>
    <t>RP_YHTEENSA_A1_A5</t>
  </si>
  <si>
    <t>RP_B4_RAKENNUSTUOTTEIDEN_VAIHDOT</t>
  </si>
  <si>
    <t>RP_B6_ENERGIAN_KAYTTO</t>
  </si>
  <si>
    <t>RP_YHTEENSA_B4_B6</t>
  </si>
  <si>
    <t>RP_C1_PURKUTYOT</t>
  </si>
  <si>
    <t>RP_C2_KULJETUKSET_KASITTELYYN</t>
  </si>
  <si>
    <t>RP_C3_C4_JATTEENKAS_JA_LOPPUSIJ</t>
  </si>
  <si>
    <t>RP_C3_ELOPERAINEN_HIILI</t>
  </si>
  <si>
    <t>RP_YHTEENSA_C1_C4</t>
  </si>
  <si>
    <t>RP_ELINKAARI_YHTEENSA</t>
  </si>
  <si>
    <t>MAAOSAT_A1_A3</t>
  </si>
  <si>
    <t>MAAOSAT_B4</t>
  </si>
  <si>
    <t>TUENNAT_JA_VAHV_A1_A3</t>
  </si>
  <si>
    <t>TUENNAT_JA_VAHV_B4</t>
  </si>
  <si>
    <t>TONTIN_PAALL_A1_A3</t>
  </si>
  <si>
    <t>TONTIN_PAALL_B4</t>
  </si>
  <si>
    <t>ALUEEN_RAKENTEET_A1_A3</t>
  </si>
  <si>
    <t>ALUEEN_RAKENTEET_B4</t>
  </si>
  <si>
    <t>ALUEOSAT_KUVAUS</t>
  </si>
  <si>
    <t>PERUSTUKSET_A1_A3</t>
  </si>
  <si>
    <t>PERUSTUKSET_B4</t>
  </si>
  <si>
    <t>ALAPOHJAT_A1_A3</t>
  </si>
  <si>
    <t>ALAPOHJAT_B4</t>
  </si>
  <si>
    <t>PERUSTUKSET_JA_ALAPOHJA_KUVAUS</t>
  </si>
  <si>
    <t>RUNKO_VAESTONSUOJAT_A1_A3</t>
  </si>
  <si>
    <t>RUNKO_VAESTONSUOJAT_B4</t>
  </si>
  <si>
    <t>RUNKO_KANTAVAT_SEINAT_A1_A3</t>
  </si>
  <si>
    <t>RUNKO_KANTAVAT_SEINAT_B4</t>
  </si>
  <si>
    <t>RUNKO_PILARIT_A1_A3</t>
  </si>
  <si>
    <t>RUNKO_PILARIT_B4</t>
  </si>
  <si>
    <t>RUNKO_PALKIT_A1_A3</t>
  </si>
  <si>
    <t>RUNKO_PALKIT_B4</t>
  </si>
  <si>
    <t>RUNKO_VALIPOHJAT_A1_A3</t>
  </si>
  <si>
    <t>RUNKO_VALIPOHJAT_B4</t>
  </si>
  <si>
    <t>RUNKO_YLAPOHJAT_A1_A3</t>
  </si>
  <si>
    <t>RUNKO_YLAPOHJAT_B4</t>
  </si>
  <si>
    <t>RUNKO_RUNKOPORTAAT_A1_A3</t>
  </si>
  <si>
    <t>RUNKO_RUNKOPORTAAT_B4</t>
  </si>
  <si>
    <t>RUNKORAKENTEET_KUVAUS</t>
  </si>
  <si>
    <t>JULKISIVU_ULKOSEINAT_A1_A3</t>
  </si>
  <si>
    <t>JULKISIVU_ULKOSEINAT_B4</t>
  </si>
  <si>
    <t>JULKISIVU_IKKUNAT_A1_A3</t>
  </si>
  <si>
    <t>JULKISIVU_IKKUNAT_B4</t>
  </si>
  <si>
    <t>JULKISIVU_ULKO_OVET_A1_A3</t>
  </si>
  <si>
    <t>JULKISIVU_ULKO_OVET_B4</t>
  </si>
  <si>
    <t>ULKOTASOT_JA_PARVEKKEET_A1_A3</t>
  </si>
  <si>
    <t>ULKOTASOT_JA_PARVEKKEET_B4</t>
  </si>
  <si>
    <t>JULKISIVUT_JA_ULKOTASOT_KUVAUS</t>
  </si>
  <si>
    <t>KATTORAKENTEET_A1_A3</t>
  </si>
  <si>
    <t>KATTORAKENTEET_B4</t>
  </si>
  <si>
    <t>VESIKATOT_KUVAUS</t>
  </si>
  <si>
    <t>TILAN_JATKO_OSAT_A1_A3</t>
  </si>
  <si>
    <t>TILAN_JATKO_OSAT_B4</t>
  </si>
  <si>
    <t>TILAPINNAT_A1_A3</t>
  </si>
  <si>
    <t>TILAPINNAT_B4</t>
  </si>
  <si>
    <t>TILAVARUSTEET_A1_A3</t>
  </si>
  <si>
    <t>TILAVARUSTEET_B4</t>
  </si>
  <si>
    <t>HORMIT_JA_TULISIJAT_A1_A3</t>
  </si>
  <si>
    <t>HORMIT_JA_TULISIJAT_B4</t>
  </si>
  <si>
    <t>TILAELEMENTIT_A1_A3</t>
  </si>
  <si>
    <t>TILAELEMENTIT_B4</t>
  </si>
  <si>
    <t>TILAOSAT_KUVAUS</t>
  </si>
  <si>
    <t>TALOTEKNIIKKA_A1_A3</t>
  </si>
  <si>
    <t>TALOTEKNIIKKA_B4</t>
  </si>
  <si>
    <t>LAMMITYSJARJESTELMAT_A1_A3</t>
  </si>
  <si>
    <t>LAMMITYSJARJESTELMAT_B4</t>
  </si>
  <si>
    <t>JAAHDYTYSJARJESTELMA_A1_A3</t>
  </si>
  <si>
    <t>JAAHDYTYSJARJESTELMA_B4</t>
  </si>
  <si>
    <t>PALONTORJUNTAJARJESTELMA_A1_A3</t>
  </si>
  <si>
    <t>PALONTORJUNTAJARJESTELMA_B4</t>
  </si>
  <si>
    <t>SIIRTO_OSAT_A1_A3</t>
  </si>
  <si>
    <t>SIIRTO_OSAT_B4</t>
  </si>
  <si>
    <t>SAHKON_TUOT_JARJ_JA_LAIT_A1_A3</t>
  </si>
  <si>
    <t>SAHKON_TUOT_JARJ_JA_LAIT_B4</t>
  </si>
  <si>
    <t>TALOTEKNIIKKA_KUVAUS</t>
  </si>
  <si>
    <t>R_UUDELLEENKAYTTO_JA_MATER_KIER</t>
  </si>
  <si>
    <t>R_HYODYNTAMINEN_ENERGIANA</t>
  </si>
  <si>
    <t>R_YLIMAARAINEN_UUSIUTUVA_ENERGIA</t>
  </si>
  <si>
    <t>R_TUOTTEIDEN_HIILIVARASTOVAIKUTUS</t>
  </si>
  <si>
    <t>R_KARBONATISOITUMINEN</t>
  </si>
  <si>
    <t>RP_UUDELLEENKAYTTO_JA_MATER_KIER</t>
  </si>
  <si>
    <t>RP_HYODYNTAMINEN_ENERGIANA</t>
  </si>
  <si>
    <t>RP_YLIMAARAINEN_UUSIUTUVA_ENERGIA</t>
  </si>
  <si>
    <t>RP_TUOTTEIDEN_HIILIVARASTOVAIKUTUS</t>
  </si>
  <si>
    <t>RP_KARBONATISOITUMINEN</t>
  </si>
  <si>
    <t>Rakennus oltava &gt;0</t>
  </si>
  <si>
    <t>RP oltava &gt;0</t>
  </si>
  <si>
    <t>Huomio tulostaulukossa</t>
  </si>
  <si>
    <t>kyllä</t>
  </si>
  <si>
    <t>Virheilmoitus, jos luku puuttuu, on nolla tai pienempi kuin nolla.</t>
  </si>
  <si>
    <t>Virheilmoitus, jos luku puuttuu tai on suurempi kuin nolla.</t>
  </si>
  <si>
    <t>C1-C4</t>
  </si>
  <si>
    <t>A1-A3 oltava &gt;0</t>
  </si>
  <si>
    <t>B4 oltava &gt;0</t>
  </si>
  <si>
    <t>Virheilmoitus, jos A1-A3 tyhjä. Oltava edes nolla.</t>
  </si>
  <si>
    <t xml:space="preserve">Virheilmoitus, jos A1-A3 puuttuu tai on nolla. </t>
  </si>
  <si>
    <r>
      <t>1.3.1 Tilan jako-osat </t>
    </r>
    <r>
      <rPr>
        <sz val="9"/>
        <color theme="1"/>
        <rFont val="Arial"/>
        <family val="2"/>
      </rPr>
      <t xml:space="preserve">(väliseinät, ovet, portaat) </t>
    </r>
  </si>
  <si>
    <t xml:space="preserve">Virheilmoitus, jos A1-A3 TAI B4 puuttuu tai on nolla. </t>
  </si>
  <si>
    <r>
      <t xml:space="preserve">1.3.2 Tilapinnat  </t>
    </r>
    <r>
      <rPr>
        <sz val="9"/>
        <color theme="1"/>
        <rFont val="Arial"/>
        <family val="2"/>
      </rPr>
      <t>(lattiat, sisäkatot, seinät)</t>
    </r>
  </si>
  <si>
    <r>
      <t xml:space="preserve">1.3.3 Tilavarusteet </t>
    </r>
    <r>
      <rPr>
        <sz val="9"/>
        <color theme="1"/>
        <rFont val="Arial"/>
        <family val="2"/>
      </rPr>
      <t xml:space="preserve">(kiintokalusteet, keittiölaitteet) </t>
    </r>
  </si>
  <si>
    <r>
      <t xml:space="preserve">1.3.5 Tilaelementit  </t>
    </r>
    <r>
      <rPr>
        <sz val="9"/>
        <color theme="1"/>
        <rFont val="Arial"/>
        <family val="2"/>
      </rPr>
      <t>(mm. kylpyhuonemoduulit)</t>
    </r>
  </si>
  <si>
    <r>
      <t xml:space="preserve">2.5.1 Siirto-osat  </t>
    </r>
    <r>
      <rPr>
        <sz val="9"/>
        <color theme="1"/>
        <rFont val="Arial"/>
        <family val="2"/>
      </rPr>
      <t>(hissit ja liukuportaat)</t>
    </r>
  </si>
  <si>
    <t>Rakennukset (raja-arvo koskee tätä osuutta)</t>
  </si>
  <si>
    <r>
      <t>kgCO</t>
    </r>
    <r>
      <rPr>
        <vertAlign val="subscript"/>
        <sz val="10"/>
        <color theme="1"/>
        <rFont val="Arial"/>
        <family val="2"/>
      </rPr>
      <t>2e</t>
    </r>
    <r>
      <rPr>
        <sz val="10"/>
        <color theme="1"/>
        <rFont val="Arial"/>
        <family val="2"/>
      </rPr>
      <t>/m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,a</t>
    </r>
  </si>
  <si>
    <t>C1 - C4 Purkutyöt, -jätteenkuljetus ja -jätehuolto</t>
  </si>
  <si>
    <t>A1-A3</t>
  </si>
  <si>
    <t>B4</t>
  </si>
  <si>
    <t>2.1.1 Lämmitysjärjestelmät</t>
  </si>
  <si>
    <t>2.1.4 Jäähdytysjärjestelmä</t>
  </si>
  <si>
    <t>2.1.5 Palontorjuntajärjestelmä</t>
  </si>
  <si>
    <t>S212 Sähkön tuotantojärjestelmät ja -laitteistot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</si>
</sst>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name val="Calibri"/>
      <family val="2"/>
      <scheme val="minor"/>
    </font>
    <font>
      <sz val="7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1"/>
    </font>
    <font>
      <b/>
      <vertAlign val="superscript"/>
      <sz val="10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 tint="0.249977111117893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E9EE"/>
        <bgColor indexed="64"/>
      </patternFill>
    </fill>
    <fill>
      <patternFill patternType="solid">
        <fgColor rgb="FFECF0F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9" fillId="0" borderId="0" applyFont="0" applyFill="0" applyBorder="0" applyAlignment="0" applyProtection="0"/>
    <xf numFmtId="0" fontId="46" fillId="12" borderId="0" applyNumberFormat="0" applyBorder="0" applyAlignment="0" applyProtection="0"/>
    <xf numFmtId="0" fontId="47" fillId="13" borderId="104" applyNumberFormat="0" applyAlignment="0" applyProtection="0"/>
    <xf numFmtId="0" fontId="47" fillId="13" borderId="104">
      <alignment horizontal="center"/>
    </xf>
  </cellStyleXfs>
  <cellXfs count="399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4" fillId="2" borderId="26" xfId="0" applyFont="1" applyFill="1" applyBorder="1"/>
    <xf numFmtId="0" fontId="4" fillId="2" borderId="0" xfId="0" applyFont="1" applyFill="1"/>
    <xf numFmtId="0" fontId="4" fillId="2" borderId="27" xfId="0" applyFont="1" applyFill="1" applyBorder="1"/>
    <xf numFmtId="0" fontId="4" fillId="2" borderId="28" xfId="0" applyFont="1" applyFill="1" applyBorder="1"/>
    <xf numFmtId="0" fontId="2" fillId="2" borderId="0" xfId="0" applyFont="1" applyFill="1" applyAlignment="1">
      <alignment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4" fillId="2" borderId="42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45" xfId="0" applyFont="1" applyFill="1" applyBorder="1"/>
    <xf numFmtId="0" fontId="4" fillId="2" borderId="50" xfId="0" applyFont="1" applyFill="1" applyBorder="1"/>
    <xf numFmtId="0" fontId="4" fillId="2" borderId="44" xfId="0" applyFont="1" applyFill="1" applyBorder="1" applyAlignment="1">
      <alignment vertical="top" wrapText="1"/>
    </xf>
    <xf numFmtId="0" fontId="4" fillId="2" borderId="43" xfId="0" applyFont="1" applyFill="1" applyBorder="1"/>
    <xf numFmtId="0" fontId="4" fillId="2" borderId="51" xfId="0" applyFont="1" applyFill="1" applyBorder="1"/>
    <xf numFmtId="0" fontId="4" fillId="2" borderId="48" xfId="0" applyFont="1" applyFill="1" applyBorder="1"/>
    <xf numFmtId="0" fontId="3" fillId="2" borderId="0" xfId="0" applyFont="1" applyFill="1"/>
    <xf numFmtId="0" fontId="0" fillId="2" borderId="14" xfId="0" applyFill="1" applyBorder="1"/>
    <xf numFmtId="0" fontId="9" fillId="2" borderId="0" xfId="0" applyFont="1" applyFill="1" applyAlignment="1">
      <alignment vertical="top"/>
    </xf>
    <xf numFmtId="0" fontId="5" fillId="2" borderId="0" xfId="0" applyFont="1" applyFill="1"/>
    <xf numFmtId="0" fontId="0" fillId="2" borderId="3" xfId="0" applyFill="1" applyBorder="1"/>
    <xf numFmtId="0" fontId="0" fillId="2" borderId="13" xfId="0" applyFill="1" applyBorder="1"/>
    <xf numFmtId="0" fontId="0" fillId="2" borderId="17" xfId="0" applyFill="1" applyBorder="1"/>
    <xf numFmtId="0" fontId="0" fillId="2" borderId="12" xfId="0" applyFill="1" applyBorder="1"/>
    <xf numFmtId="0" fontId="0" fillId="2" borderId="3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4" fillId="2" borderId="54" xfId="0" applyFont="1" applyFill="1" applyBorder="1"/>
    <xf numFmtId="0" fontId="4" fillId="2" borderId="55" xfId="0" applyFont="1" applyFill="1" applyBorder="1" applyAlignment="1">
      <alignment horizontal="left" vertical="center" wrapText="1" indent="1"/>
    </xf>
    <xf numFmtId="0" fontId="4" fillId="2" borderId="56" xfId="0" applyFont="1" applyFill="1" applyBorder="1" applyAlignment="1">
      <alignment horizontal="left" vertical="center" wrapText="1" indent="1"/>
    </xf>
    <xf numFmtId="0" fontId="4" fillId="2" borderId="57" xfId="0" applyFont="1" applyFill="1" applyBorder="1"/>
    <xf numFmtId="0" fontId="4" fillId="2" borderId="58" xfId="0" applyFont="1" applyFill="1" applyBorder="1" applyAlignment="1">
      <alignment horizontal="left" vertical="center" wrapText="1" indent="1"/>
    </xf>
    <xf numFmtId="0" fontId="4" fillId="2" borderId="59" xfId="0" applyFont="1" applyFill="1" applyBorder="1" applyAlignment="1">
      <alignment horizontal="left" vertical="center" wrapText="1" indent="1"/>
    </xf>
    <xf numFmtId="0" fontId="0" fillId="2" borderId="10" xfId="0" applyFill="1" applyBorder="1"/>
    <xf numFmtId="0" fontId="1" fillId="2" borderId="0" xfId="0" applyFont="1" applyFill="1" applyAlignment="1">
      <alignment horizontal="center" vertical="center" wrapText="1"/>
    </xf>
    <xf numFmtId="0" fontId="0" fillId="2" borderId="61" xfId="0" applyFill="1" applyBorder="1" applyAlignment="1">
      <alignment horizontal="center"/>
    </xf>
    <xf numFmtId="0" fontId="0" fillId="2" borderId="61" xfId="0" applyFill="1" applyBorder="1" applyAlignment="1">
      <alignment horizontal="center" vertical="center"/>
    </xf>
    <xf numFmtId="0" fontId="0" fillId="2" borderId="65" xfId="0" applyFill="1" applyBorder="1"/>
    <xf numFmtId="0" fontId="0" fillId="2" borderId="18" xfId="0" applyFill="1" applyBorder="1"/>
    <xf numFmtId="0" fontId="1" fillId="2" borderId="6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3" borderId="20" xfId="0" applyFont="1" applyFill="1" applyBorder="1"/>
    <xf numFmtId="0" fontId="1" fillId="3" borderId="60" xfId="0" applyFont="1" applyFill="1" applyBorder="1"/>
    <xf numFmtId="0" fontId="0" fillId="2" borderId="15" xfId="0" applyFill="1" applyBorder="1" applyAlignment="1">
      <alignment horizontal="left" indent="1"/>
    </xf>
    <xf numFmtId="0" fontId="1" fillId="2" borderId="13" xfId="0" applyFont="1" applyFill="1" applyBorder="1" applyAlignment="1">
      <alignment horizontal="left" vertical="center" indent="1"/>
    </xf>
    <xf numFmtId="0" fontId="1" fillId="3" borderId="5" xfId="0" applyFont="1" applyFill="1" applyBorder="1"/>
    <xf numFmtId="0" fontId="1" fillId="3" borderId="0" xfId="0" applyFont="1" applyFill="1"/>
    <xf numFmtId="0" fontId="1" fillId="2" borderId="7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horizontal="left" vertical="center" wrapText="1"/>
    </xf>
    <xf numFmtId="0" fontId="3" fillId="2" borderId="74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0" fillId="2" borderId="67" xfId="0" applyFill="1" applyBorder="1" applyAlignment="1">
      <alignment vertical="center"/>
    </xf>
    <xf numFmtId="0" fontId="0" fillId="2" borderId="67" xfId="0" applyFill="1" applyBorder="1" applyAlignment="1">
      <alignment horizontal="left" vertical="center"/>
    </xf>
    <xf numFmtId="2" fontId="3" fillId="2" borderId="67" xfId="0" applyNumberFormat="1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46" xfId="0" applyFont="1" applyFill="1" applyBorder="1" applyAlignment="1">
      <alignment horizontal="center"/>
    </xf>
    <xf numFmtId="0" fontId="1" fillId="2" borderId="73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 wrapText="1" inden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left" vertical="center" wrapText="1" indent="1"/>
    </xf>
    <xf numFmtId="0" fontId="4" fillId="2" borderId="4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 inden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75" xfId="0" applyFont="1" applyFill="1" applyBorder="1"/>
    <xf numFmtId="0" fontId="13" fillId="2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1" xfId="0" applyFont="1" applyFill="1" applyBorder="1" applyAlignment="1">
      <alignment horizontal="center" vertical="center"/>
    </xf>
    <xf numFmtId="0" fontId="1" fillId="2" borderId="77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3" fillId="2" borderId="80" xfId="0" applyFont="1" applyFill="1" applyBorder="1" applyAlignment="1">
      <alignment horizontal="center" vertical="center"/>
    </xf>
    <xf numFmtId="0" fontId="0" fillId="2" borderId="79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62" xfId="0" applyFill="1" applyBorder="1" applyAlignment="1">
      <alignment vertical="center"/>
    </xf>
    <xf numFmtId="0" fontId="1" fillId="2" borderId="80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9" fillId="2" borderId="84" xfId="0" applyFont="1" applyFill="1" applyBorder="1" applyAlignment="1" applyProtection="1">
      <alignment vertical="center"/>
      <protection locked="0"/>
    </xf>
    <xf numFmtId="0" fontId="25" fillId="7" borderId="84" xfId="0" applyFont="1" applyFill="1" applyBorder="1"/>
    <xf numFmtId="0" fontId="0" fillId="0" borderId="0" xfId="0" quotePrefix="1"/>
    <xf numFmtId="14" fontId="0" fillId="0" borderId="0" xfId="0" applyNumberFormat="1"/>
    <xf numFmtId="0" fontId="45" fillId="0" borderId="0" xfId="0" applyFont="1"/>
    <xf numFmtId="0" fontId="45" fillId="0" borderId="0" xfId="0" applyFont="1" applyAlignment="1">
      <alignment vertical="top"/>
    </xf>
    <xf numFmtId="0" fontId="1" fillId="9" borderId="0" xfId="0" applyFont="1" applyFill="1"/>
    <xf numFmtId="0" fontId="8" fillId="9" borderId="0" xfId="0" applyFont="1" applyFill="1"/>
    <xf numFmtId="0" fontId="1" fillId="10" borderId="0" xfId="0" applyFont="1" applyFill="1"/>
    <xf numFmtId="0" fontId="1" fillId="11" borderId="0" xfId="0" applyFont="1" applyFill="1"/>
    <xf numFmtId="0" fontId="1" fillId="8" borderId="0" xfId="0" applyFont="1" applyFill="1"/>
    <xf numFmtId="0" fontId="29" fillId="5" borderId="10" xfId="0" applyFont="1" applyFill="1" applyBorder="1" applyAlignment="1">
      <alignment vertical="center" wrapText="1"/>
    </xf>
    <xf numFmtId="0" fontId="29" fillId="5" borderId="61" xfId="0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47" fillId="13" borderId="104" xfId="3" applyAlignment="1">
      <alignment horizontal="center"/>
    </xf>
    <xf numFmtId="0" fontId="46" fillId="12" borderId="10" xfId="2" applyBorder="1" applyAlignment="1">
      <alignment horizontal="center"/>
    </xf>
    <xf numFmtId="0" fontId="47" fillId="13" borderId="104" xfId="4">
      <alignment horizontal="center"/>
    </xf>
    <xf numFmtId="0" fontId="46" fillId="12" borderId="104" xfId="2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 wrapText="1"/>
    </xf>
    <xf numFmtId="0" fontId="1" fillId="14" borderId="10" xfId="0" applyFont="1" applyFill="1" applyBorder="1" applyAlignment="1">
      <alignment horizontal="center" vertical="center"/>
    </xf>
    <xf numFmtId="0" fontId="48" fillId="8" borderId="10" xfId="0" applyFont="1" applyFill="1" applyBorder="1" applyAlignment="1">
      <alignment vertical="center"/>
    </xf>
    <xf numFmtId="0" fontId="48" fillId="15" borderId="10" xfId="0" applyFont="1" applyFill="1" applyBorder="1" applyAlignment="1">
      <alignment vertical="center"/>
    </xf>
    <xf numFmtId="0" fontId="48" fillId="16" borderId="10" xfId="0" applyFont="1" applyFill="1" applyBorder="1" applyAlignment="1">
      <alignment vertical="center"/>
    </xf>
    <xf numFmtId="0" fontId="39" fillId="2" borderId="84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Protection="1">
      <protection hidden="1"/>
    </xf>
    <xf numFmtId="0" fontId="26" fillId="2" borderId="0" xfId="0" applyFont="1" applyFill="1" applyAlignment="1" applyProtection="1">
      <alignment horizontal="right" vertical="center" wrapText="1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25" fillId="2" borderId="0" xfId="0" applyFont="1" applyFill="1" applyAlignment="1" applyProtection="1">
      <alignment vertical="center" wrapText="1"/>
      <protection hidden="1"/>
    </xf>
    <xf numFmtId="0" fontId="39" fillId="2" borderId="90" xfId="0" applyFont="1" applyFill="1" applyBorder="1" applyAlignment="1" applyProtection="1">
      <alignment horizontal="left" vertical="center"/>
      <protection locked="0"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43" fillId="2" borderId="0" xfId="0" applyFont="1" applyFill="1" applyAlignment="1" applyProtection="1">
      <alignment horizontal="left" vertical="center"/>
      <protection hidden="1"/>
    </xf>
    <xf numFmtId="164" fontId="39" fillId="2" borderId="90" xfId="0" applyNumberFormat="1" applyFont="1" applyFill="1" applyBorder="1" applyAlignment="1" applyProtection="1">
      <alignment horizontal="left" vertical="center"/>
      <protection locked="0" hidden="1"/>
    </xf>
    <xf numFmtId="0" fontId="24" fillId="2" borderId="0" xfId="0" applyFont="1" applyFill="1" applyProtection="1">
      <protection hidden="1"/>
    </xf>
    <xf numFmtId="0" fontId="39" fillId="2" borderId="93" xfId="0" applyFont="1" applyFill="1" applyBorder="1" applyAlignment="1" applyProtection="1">
      <alignment horizontal="left" vertical="center"/>
      <protection locked="0" hidden="1"/>
    </xf>
    <xf numFmtId="0" fontId="39" fillId="2" borderId="95" xfId="0" applyFont="1" applyFill="1" applyBorder="1" applyAlignment="1" applyProtection="1">
      <alignment horizontal="left" vertical="center" wrapText="1"/>
      <protection locked="0" hidden="1"/>
    </xf>
    <xf numFmtId="0" fontId="39" fillId="2" borderId="90" xfId="0" applyFont="1" applyFill="1" applyBorder="1" applyAlignment="1" applyProtection="1">
      <alignment vertical="center"/>
      <protection locked="0" hidden="1"/>
    </xf>
    <xf numFmtId="0" fontId="39" fillId="2" borderId="90" xfId="0" applyFont="1" applyFill="1" applyBorder="1" applyAlignment="1" applyProtection="1">
      <alignment vertical="center" wrapText="1"/>
      <protection locked="0" hidden="1"/>
    </xf>
    <xf numFmtId="1" fontId="39" fillId="2" borderId="90" xfId="0" applyNumberFormat="1" applyFont="1" applyFill="1" applyBorder="1" applyAlignment="1" applyProtection="1">
      <alignment horizontal="left" vertical="center"/>
      <protection locked="0" hidden="1"/>
    </xf>
    <xf numFmtId="0" fontId="29" fillId="6" borderId="89" xfId="0" applyFont="1" applyFill="1" applyBorder="1" applyAlignment="1" applyProtection="1">
      <alignment horizontal="left" vertical="center" wrapText="1" indent="1"/>
      <protection hidden="1"/>
    </xf>
    <xf numFmtId="0" fontId="29" fillId="6" borderId="84" xfId="0" applyFont="1" applyFill="1" applyBorder="1" applyAlignment="1" applyProtection="1">
      <alignment horizontal="center" vertical="center" wrapText="1"/>
      <protection hidden="1"/>
    </xf>
    <xf numFmtId="0" fontId="31" fillId="2" borderId="93" xfId="0" applyFont="1" applyFill="1" applyBorder="1" applyAlignment="1" applyProtection="1">
      <alignment horizontal="left" vertical="center"/>
      <protection locked="0" hidden="1"/>
    </xf>
    <xf numFmtId="0" fontId="33" fillId="2" borderId="0" xfId="0" applyFont="1" applyFill="1" applyAlignment="1" applyProtection="1">
      <alignment vertical="top"/>
      <protection hidden="1"/>
    </xf>
    <xf numFmtId="0" fontId="14" fillId="2" borderId="0" xfId="0" applyFont="1" applyFill="1" applyAlignment="1" applyProtection="1">
      <alignment vertical="top"/>
      <protection hidden="1"/>
    </xf>
    <xf numFmtId="0" fontId="25" fillId="2" borderId="0" xfId="0" applyFont="1" applyFill="1" applyAlignment="1" applyProtection="1">
      <alignment vertical="top" wrapText="1"/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39" fillId="2" borderId="93" xfId="0" applyFont="1" applyFill="1" applyBorder="1" applyAlignment="1" applyProtection="1">
      <alignment horizontal="left" vertical="center" wrapText="1"/>
      <protection locked="0" hidden="1"/>
    </xf>
    <xf numFmtId="0" fontId="44" fillId="6" borderId="88" xfId="0" applyFont="1" applyFill="1" applyBorder="1" applyAlignment="1" applyProtection="1">
      <alignment horizontal="left" vertical="center" wrapText="1" indent="1"/>
      <protection hidden="1"/>
    </xf>
    <xf numFmtId="0" fontId="44" fillId="6" borderId="84" xfId="0" applyFont="1" applyFill="1" applyBorder="1" applyAlignment="1" applyProtection="1">
      <alignment horizontal="left" vertical="center" wrapText="1" indent="1"/>
      <protection hidden="1"/>
    </xf>
    <xf numFmtId="0" fontId="39" fillId="2" borderId="90" xfId="0" applyFont="1" applyFill="1" applyBorder="1" applyAlignment="1" applyProtection="1">
      <alignment horizontal="left" vertical="center" wrapText="1"/>
      <protection locked="0" hidden="1"/>
    </xf>
    <xf numFmtId="0" fontId="44" fillId="6" borderId="92" xfId="0" applyFont="1" applyFill="1" applyBorder="1" applyAlignment="1" applyProtection="1">
      <alignment horizontal="left" vertical="center" wrapText="1" indent="1"/>
      <protection hidden="1"/>
    </xf>
    <xf numFmtId="0" fontId="26" fillId="2" borderId="0" xfId="0" applyFont="1" applyFill="1" applyProtection="1">
      <protection hidden="1"/>
    </xf>
    <xf numFmtId="0" fontId="33" fillId="2" borderId="0" xfId="0" applyFont="1" applyFill="1" applyProtection="1">
      <protection hidden="1"/>
    </xf>
    <xf numFmtId="0" fontId="26" fillId="2" borderId="0" xfId="0" applyFont="1" applyFill="1" applyAlignment="1" applyProtection="1">
      <alignment horizontal="right"/>
      <protection hidden="1"/>
    </xf>
    <xf numFmtId="0" fontId="24" fillId="2" borderId="0" xfId="0" applyFont="1" applyFill="1" applyAlignment="1" applyProtection="1">
      <alignment wrapText="1"/>
      <protection hidden="1"/>
    </xf>
    <xf numFmtId="0" fontId="24" fillId="2" borderId="0" xfId="0" applyFont="1" applyFill="1" applyAlignment="1" applyProtection="1">
      <alignment vertical="top" wrapText="1"/>
      <protection hidden="1"/>
    </xf>
    <xf numFmtId="0" fontId="25" fillId="8" borderId="112" xfId="0" applyFont="1" applyFill="1" applyBorder="1" applyAlignment="1" applyProtection="1">
      <alignment horizontal="center" vertical="center" wrapText="1"/>
      <protection hidden="1"/>
    </xf>
    <xf numFmtId="0" fontId="29" fillId="5" borderId="19" xfId="0" applyFont="1" applyFill="1" applyBorder="1" applyAlignment="1" applyProtection="1">
      <alignment horizontal="center" vertical="center" wrapText="1"/>
      <protection hidden="1"/>
    </xf>
    <xf numFmtId="0" fontId="33" fillId="8" borderId="113" xfId="0" applyFont="1" applyFill="1" applyBorder="1" applyAlignment="1" applyProtection="1">
      <alignment horizontal="center" vertical="center"/>
      <protection hidden="1"/>
    </xf>
    <xf numFmtId="0" fontId="33" fillId="5" borderId="15" xfId="0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0" fontId="29" fillId="5" borderId="107" xfId="0" applyFont="1" applyFill="1" applyBorder="1" applyAlignment="1" applyProtection="1">
      <alignment vertical="center" wrapText="1"/>
      <protection hidden="1"/>
    </xf>
    <xf numFmtId="2" fontId="39" fillId="2" borderId="113" xfId="0" applyNumberFormat="1" applyFont="1" applyFill="1" applyBorder="1" applyAlignment="1" applyProtection="1">
      <alignment horizontal="center" vertical="center"/>
      <protection locked="0" hidden="1"/>
    </xf>
    <xf numFmtId="2" fontId="39" fillId="2" borderId="15" xfId="0" applyNumberFormat="1" applyFont="1" applyFill="1" applyBorder="1" applyAlignment="1" applyProtection="1">
      <alignment horizontal="center" vertical="center"/>
      <protection locked="0" hidden="1"/>
    </xf>
    <xf numFmtId="2" fontId="39" fillId="2" borderId="113" xfId="0" quotePrefix="1" applyNumberFormat="1" applyFont="1" applyFill="1" applyBorder="1" applyAlignment="1" applyProtection="1">
      <alignment horizontal="center" vertical="center"/>
      <protection locked="0" hidden="1"/>
    </xf>
    <xf numFmtId="2" fontId="39" fillId="2" borderId="15" xfId="0" quotePrefix="1" applyNumberFormat="1" applyFont="1" applyFill="1" applyBorder="1" applyAlignment="1" applyProtection="1">
      <alignment horizontal="center" vertical="center"/>
      <protection locked="0" hidden="1"/>
    </xf>
    <xf numFmtId="0" fontId="29" fillId="5" borderId="108" xfId="0" applyFont="1" applyFill="1" applyBorder="1" applyAlignment="1" applyProtection="1">
      <alignment vertical="center" wrapText="1"/>
      <protection hidden="1"/>
    </xf>
    <xf numFmtId="2" fontId="39" fillId="2" borderId="114" xfId="0" applyNumberFormat="1" applyFont="1" applyFill="1" applyBorder="1" applyAlignment="1" applyProtection="1">
      <alignment horizontal="center" vertical="center"/>
      <protection locked="0" hidden="1"/>
    </xf>
    <xf numFmtId="2" fontId="39" fillId="2" borderId="82" xfId="0" applyNumberFormat="1" applyFont="1" applyFill="1" applyBorder="1" applyAlignment="1" applyProtection="1">
      <alignment horizontal="center" vertical="center"/>
      <protection locked="0" hidden="1"/>
    </xf>
    <xf numFmtId="0" fontId="29" fillId="7" borderId="109" xfId="0" applyFont="1" applyFill="1" applyBorder="1" applyAlignment="1" applyProtection="1">
      <alignment horizontal="left" vertical="center" wrapText="1"/>
      <protection hidden="1"/>
    </xf>
    <xf numFmtId="2" fontId="14" fillId="7" borderId="115" xfId="0" applyNumberFormat="1" applyFont="1" applyFill="1" applyBorder="1" applyAlignment="1" applyProtection="1">
      <alignment horizontal="center" vertical="center"/>
      <protection hidden="1"/>
    </xf>
    <xf numFmtId="2" fontId="14" fillId="7" borderId="1" xfId="0" applyNumberFormat="1" applyFont="1" applyFill="1" applyBorder="1" applyAlignment="1" applyProtection="1">
      <alignment horizontal="center" vertical="center"/>
      <protection hidden="1"/>
    </xf>
    <xf numFmtId="0" fontId="29" fillId="5" borderId="110" xfId="0" applyFont="1" applyFill="1" applyBorder="1" applyAlignment="1" applyProtection="1">
      <alignment vertical="center" wrapText="1"/>
      <protection hidden="1"/>
    </xf>
    <xf numFmtId="2" fontId="39" fillId="2" borderId="116" xfId="0" applyNumberFormat="1" applyFont="1" applyFill="1" applyBorder="1" applyAlignment="1" applyProtection="1">
      <alignment horizontal="center" vertical="center"/>
      <protection locked="0" hidden="1"/>
    </xf>
    <xf numFmtId="2" fontId="39" fillId="2" borderId="19" xfId="0" applyNumberFormat="1" applyFont="1" applyFill="1" applyBorder="1" applyAlignment="1" applyProtection="1">
      <alignment horizontal="center" vertical="center"/>
      <protection locked="0" hidden="1"/>
    </xf>
    <xf numFmtId="0" fontId="29" fillId="7" borderId="111" xfId="0" applyFont="1" applyFill="1" applyBorder="1" applyAlignment="1" applyProtection="1">
      <alignment horizontal="left" vertical="center" wrapText="1"/>
      <protection hidden="1"/>
    </xf>
    <xf numFmtId="2" fontId="14" fillId="7" borderId="117" xfId="0" applyNumberFormat="1" applyFont="1" applyFill="1" applyBorder="1" applyAlignment="1" applyProtection="1">
      <alignment horizontal="center" vertical="center"/>
      <protection hidden="1"/>
    </xf>
    <xf numFmtId="0" fontId="33" fillId="2" borderId="5" xfId="0" applyFont="1" applyFill="1" applyBorder="1" applyAlignment="1" applyProtection="1">
      <alignment horizontal="center" vertical="center"/>
      <protection hidden="1"/>
    </xf>
    <xf numFmtId="0" fontId="29" fillId="8" borderId="105" xfId="0" applyFont="1" applyFill="1" applyBorder="1" applyAlignment="1" applyProtection="1">
      <alignment horizontal="left" vertical="center" wrapText="1"/>
      <protection hidden="1"/>
    </xf>
    <xf numFmtId="2" fontId="25" fillId="4" borderId="105" xfId="0" applyNumberFormat="1" applyFont="1" applyFill="1" applyBorder="1" applyAlignment="1" applyProtection="1">
      <alignment horizontal="center" vertical="center"/>
      <protection hidden="1"/>
    </xf>
    <xf numFmtId="2" fontId="14" fillId="5" borderId="1" xfId="0" applyNumberFormat="1" applyFont="1" applyFill="1" applyBorder="1" applyAlignment="1" applyProtection="1">
      <alignment horizontal="center" vertical="center"/>
      <protection hidden="1"/>
    </xf>
    <xf numFmtId="0" fontId="29" fillId="2" borderId="103" xfId="0" applyFont="1" applyFill="1" applyBorder="1" applyAlignment="1" applyProtection="1">
      <alignment vertical="center"/>
      <protection hidden="1"/>
    </xf>
    <xf numFmtId="0" fontId="14" fillId="2" borderId="106" xfId="0" applyFont="1" applyFill="1" applyBorder="1" applyAlignment="1" applyProtection="1">
      <alignment wrapText="1"/>
      <protection hidden="1"/>
    </xf>
    <xf numFmtId="0" fontId="34" fillId="7" borderId="4" xfId="0" applyFont="1" applyFill="1" applyBorder="1" applyAlignment="1" applyProtection="1">
      <alignment vertical="center" wrapText="1"/>
      <protection hidden="1"/>
    </xf>
    <xf numFmtId="2" fontId="39" fillId="2" borderId="73" xfId="0" applyNumberFormat="1" applyFont="1" applyFill="1" applyBorder="1" applyAlignment="1" applyProtection="1">
      <alignment horizontal="center" vertical="center"/>
      <protection locked="0"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Alignment="1" applyProtection="1">
      <alignment vertical="top" wrapText="1"/>
      <protection hidden="1"/>
    </xf>
    <xf numFmtId="0" fontId="14" fillId="5" borderId="68" xfId="0" applyFont="1" applyFill="1" applyBorder="1" applyAlignment="1" applyProtection="1">
      <alignment wrapText="1"/>
      <protection hidden="1"/>
    </xf>
    <xf numFmtId="0" fontId="25" fillId="5" borderId="69" xfId="0" applyFont="1" applyFill="1" applyBorder="1" applyAlignment="1" applyProtection="1">
      <alignment horizontal="center" vertical="center" wrapText="1"/>
      <protection hidden="1"/>
    </xf>
    <xf numFmtId="0" fontId="25" fillId="5" borderId="83" xfId="0" applyFont="1" applyFill="1" applyBorder="1" applyAlignment="1" applyProtection="1">
      <alignment horizontal="center" vertical="center" wrapText="1"/>
      <protection hidden="1"/>
    </xf>
    <xf numFmtId="0" fontId="29" fillId="5" borderId="73" xfId="0" applyFont="1" applyFill="1" applyBorder="1" applyAlignment="1" applyProtection="1">
      <alignment horizontal="center" vertical="center" wrapText="1"/>
      <protection hidden="1"/>
    </xf>
    <xf numFmtId="0" fontId="29" fillId="3" borderId="62" xfId="0" applyFont="1" applyFill="1" applyBorder="1" applyAlignment="1" applyProtection="1">
      <alignment vertical="center" wrapText="1"/>
      <protection hidden="1"/>
    </xf>
    <xf numFmtId="0" fontId="25" fillId="3" borderId="76" xfId="0" applyFont="1" applyFill="1" applyBorder="1" applyAlignment="1" applyProtection="1">
      <alignment vertical="center"/>
      <protection hidden="1"/>
    </xf>
    <xf numFmtId="0" fontId="14" fillId="3" borderId="96" xfId="0" applyFont="1" applyFill="1" applyBorder="1" applyProtection="1">
      <protection hidden="1"/>
    </xf>
    <xf numFmtId="0" fontId="33" fillId="3" borderId="76" xfId="0" applyFont="1" applyFill="1" applyBorder="1" applyProtection="1">
      <protection hidden="1"/>
    </xf>
    <xf numFmtId="0" fontId="14" fillId="3" borderId="76" xfId="0" applyFont="1" applyFill="1" applyBorder="1" applyProtection="1">
      <protection hidden="1"/>
    </xf>
    <xf numFmtId="0" fontId="14" fillId="3" borderId="96" xfId="0" applyFont="1" applyFill="1" applyBorder="1" applyAlignment="1" applyProtection="1">
      <alignment horizontal="center"/>
      <protection hidden="1"/>
    </xf>
    <xf numFmtId="0" fontId="14" fillId="3" borderId="19" xfId="0" applyFont="1" applyFill="1" applyBorder="1" applyProtection="1"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29" fillId="5" borderId="3" xfId="0" applyFont="1" applyFill="1" applyBorder="1" applyAlignment="1" applyProtection="1">
      <alignment vertical="center" wrapText="1"/>
      <protection hidden="1"/>
    </xf>
    <xf numFmtId="0" fontId="39" fillId="2" borderId="10" xfId="0" applyFont="1" applyFill="1" applyBorder="1" applyAlignment="1" applyProtection="1">
      <alignment horizontal="center" vertical="center"/>
      <protection locked="0" hidden="1"/>
    </xf>
    <xf numFmtId="0" fontId="39" fillId="2" borderId="61" xfId="0" applyFont="1" applyFill="1" applyBorder="1" applyAlignment="1" applyProtection="1">
      <alignment horizontal="left" vertical="top" wrapText="1"/>
      <protection locked="0" hidden="1"/>
    </xf>
    <xf numFmtId="2" fontId="39" fillId="2" borderId="86" xfId="0" applyNumberFormat="1" applyFont="1" applyFill="1" applyBorder="1" applyAlignment="1" applyProtection="1">
      <alignment horizontal="center" vertical="center"/>
      <protection locked="0" hidden="1"/>
    </xf>
    <xf numFmtId="0" fontId="33" fillId="2" borderId="0" xfId="0" applyFont="1" applyFill="1" applyAlignment="1" applyProtection="1">
      <alignment horizontal="left" vertical="center"/>
      <protection hidden="1"/>
    </xf>
    <xf numFmtId="0" fontId="24" fillId="2" borderId="0" xfId="0" applyFont="1" applyFill="1" applyAlignment="1" applyProtection="1">
      <alignment vertical="top"/>
      <protection hidden="1"/>
    </xf>
    <xf numFmtId="0" fontId="29" fillId="5" borderId="13" xfId="0" applyFont="1" applyFill="1" applyBorder="1" applyAlignment="1" applyProtection="1">
      <alignment vertical="center" wrapText="1"/>
      <protection hidden="1"/>
    </xf>
    <xf numFmtId="0" fontId="29" fillId="5" borderId="17" xfId="0" applyFont="1" applyFill="1" applyBorder="1" applyAlignment="1" applyProtection="1">
      <alignment vertical="center" wrapText="1"/>
      <protection hidden="1"/>
    </xf>
    <xf numFmtId="0" fontId="29" fillId="3" borderId="20" xfId="0" applyFont="1" applyFill="1" applyBorder="1" applyAlignment="1" applyProtection="1">
      <alignment vertical="center" wrapText="1"/>
      <protection hidden="1"/>
    </xf>
    <xf numFmtId="0" fontId="25" fillId="3" borderId="60" xfId="0" applyFont="1" applyFill="1" applyBorder="1" applyAlignment="1" applyProtection="1">
      <alignment vertical="center"/>
      <protection hidden="1"/>
    </xf>
    <xf numFmtId="0" fontId="14" fillId="3" borderId="60" xfId="0" applyFont="1" applyFill="1" applyBorder="1" applyAlignment="1" applyProtection="1">
      <alignment horizontal="left" vertical="center" wrapText="1"/>
      <protection hidden="1"/>
    </xf>
    <xf numFmtId="0" fontId="33" fillId="3" borderId="60" xfId="0" applyFont="1" applyFill="1" applyBorder="1" applyAlignment="1" applyProtection="1">
      <alignment horizontal="left" vertical="center" wrapText="1"/>
      <protection hidden="1"/>
    </xf>
    <xf numFmtId="0" fontId="14" fillId="3" borderId="60" xfId="0" applyFont="1" applyFill="1" applyBorder="1" applyProtection="1">
      <protection hidden="1"/>
    </xf>
    <xf numFmtId="0" fontId="14" fillId="3" borderId="60" xfId="0" applyFont="1" applyFill="1" applyBorder="1" applyAlignment="1" applyProtection="1">
      <alignment horizontal="center"/>
      <protection hidden="1"/>
    </xf>
    <xf numFmtId="49" fontId="14" fillId="2" borderId="0" xfId="0" applyNumberFormat="1" applyFont="1" applyFill="1" applyProtection="1">
      <protection hidden="1"/>
    </xf>
    <xf numFmtId="0" fontId="29" fillId="5" borderId="12" xfId="0" applyFont="1" applyFill="1" applyBorder="1" applyAlignment="1" applyProtection="1">
      <alignment vertical="center" wrapText="1"/>
      <protection hidden="1"/>
    </xf>
    <xf numFmtId="0" fontId="24" fillId="2" borderId="0" xfId="0" applyFont="1" applyFill="1" applyAlignment="1" applyProtection="1">
      <alignment horizontal="left" vertical="center"/>
      <protection hidden="1"/>
    </xf>
    <xf numFmtId="0" fontId="29" fillId="5" borderId="13" xfId="0" applyFont="1" applyFill="1" applyBorder="1" applyAlignment="1" applyProtection="1">
      <alignment horizontal="left" vertical="center" indent="1"/>
      <protection hidden="1"/>
    </xf>
    <xf numFmtId="0" fontId="39" fillId="2" borderId="15" xfId="0" applyFont="1" applyFill="1" applyBorder="1" applyAlignment="1" applyProtection="1">
      <alignment horizontal="left" vertical="top" wrapText="1"/>
      <protection locked="0" hidden="1"/>
    </xf>
    <xf numFmtId="0" fontId="29" fillId="3" borderId="5" xfId="0" applyFont="1" applyFill="1" applyBorder="1" applyAlignment="1" applyProtection="1">
      <alignment vertical="center" wrapText="1"/>
      <protection hidden="1"/>
    </xf>
    <xf numFmtId="0" fontId="25" fillId="3" borderId="0" xfId="0" applyFont="1" applyFill="1" applyAlignment="1" applyProtection="1">
      <alignment vertical="center"/>
      <protection hidden="1"/>
    </xf>
    <xf numFmtId="0" fontId="31" fillId="2" borderId="61" xfId="0" applyFont="1" applyFill="1" applyBorder="1" applyAlignment="1" applyProtection="1">
      <alignment horizontal="left" vertical="top" wrapText="1"/>
      <protection locked="0" hidden="1"/>
    </xf>
    <xf numFmtId="0" fontId="29" fillId="5" borderId="8" xfId="0" applyFont="1" applyFill="1" applyBorder="1" applyAlignment="1" applyProtection="1">
      <alignment vertical="center" wrapText="1"/>
      <protection hidden="1"/>
    </xf>
    <xf numFmtId="0" fontId="39" fillId="2" borderId="65" xfId="0" applyFont="1" applyFill="1" applyBorder="1" applyAlignment="1" applyProtection="1">
      <alignment horizontal="center" vertical="center"/>
      <protection locked="0" hidden="1"/>
    </xf>
    <xf numFmtId="0" fontId="39" fillId="2" borderId="18" xfId="0" applyFont="1" applyFill="1" applyBorder="1" applyAlignment="1" applyProtection="1">
      <alignment horizontal="left" vertical="top" wrapText="1"/>
      <protection locked="0" hidden="1"/>
    </xf>
    <xf numFmtId="2" fontId="39" fillId="2" borderId="87" xfId="0" applyNumberFormat="1" applyFont="1" applyFill="1" applyBorder="1" applyAlignment="1" applyProtection="1">
      <alignment horizontal="center" vertical="center"/>
      <protection locked="0" hidden="1"/>
    </xf>
    <xf numFmtId="0" fontId="14" fillId="2" borderId="6" xfId="0" applyFont="1" applyFill="1" applyBorder="1" applyAlignment="1" applyProtection="1">
      <alignment wrapText="1"/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33" fillId="2" borderId="0" xfId="0" applyFont="1" applyFill="1" applyAlignment="1" applyProtection="1">
      <alignment horizontal="center"/>
      <protection hidden="1"/>
    </xf>
    <xf numFmtId="0" fontId="25" fillId="2" borderId="0" xfId="0" applyFont="1" applyFill="1" applyAlignment="1" applyProtection="1">
      <alignment horizontal="left" vertical="center" indent="1"/>
      <protection hidden="1"/>
    </xf>
    <xf numFmtId="0" fontId="14" fillId="2" borderId="0" xfId="0" applyFont="1" applyFill="1" applyAlignment="1" applyProtection="1">
      <alignment horizontal="left" indent="1"/>
      <protection hidden="1"/>
    </xf>
    <xf numFmtId="0" fontId="14" fillId="2" borderId="0" xfId="0" applyFont="1" applyFill="1" applyAlignment="1" applyProtection="1">
      <alignment vertical="top" wrapText="1"/>
      <protection hidden="1"/>
    </xf>
    <xf numFmtId="0" fontId="14" fillId="2" borderId="0" xfId="0" applyFont="1" applyFill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38" fillId="0" borderId="0" xfId="0" applyFont="1" applyAlignment="1" applyProtection="1">
      <alignment horizontal="right"/>
      <protection hidden="1"/>
    </xf>
    <xf numFmtId="0" fontId="1" fillId="5" borderId="97" xfId="0" applyFont="1" applyFill="1" applyBorder="1" applyAlignment="1" applyProtection="1">
      <alignment horizontal="center" vertical="center" wrapText="1"/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33" fillId="5" borderId="10" xfId="0" applyFont="1" applyFill="1" applyBorder="1" applyAlignment="1" applyProtection="1">
      <alignment horizontal="center" vertical="center"/>
      <protection hidden="1"/>
    </xf>
    <xf numFmtId="0" fontId="33" fillId="5" borderId="14" xfId="0" applyFont="1" applyFill="1" applyBorder="1" applyAlignment="1" applyProtection="1">
      <alignment horizontal="center" vertical="center"/>
      <protection hidden="1"/>
    </xf>
    <xf numFmtId="2" fontId="14" fillId="2" borderId="10" xfId="0" applyNumberFormat="1" applyFont="1" applyFill="1" applyBorder="1" applyAlignment="1" applyProtection="1">
      <alignment horizontal="center" vertical="center"/>
      <protection locked="0" hidden="1"/>
    </xf>
    <xf numFmtId="2" fontId="14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hidden="1"/>
    </xf>
    <xf numFmtId="2" fontId="14" fillId="2" borderId="10" xfId="0" quotePrefix="1" applyNumberFormat="1" applyFont="1" applyFill="1" applyBorder="1" applyAlignment="1" applyProtection="1">
      <alignment horizontal="center" vertical="center"/>
      <protection locked="0" hidden="1"/>
    </xf>
    <xf numFmtId="2" fontId="14" fillId="2" borderId="14" xfId="0" quotePrefix="1" applyNumberFormat="1" applyFont="1" applyFill="1" applyBorder="1" applyAlignment="1" applyProtection="1">
      <alignment horizontal="center" vertical="center"/>
      <protection locked="0" hidden="1"/>
    </xf>
    <xf numFmtId="2" fontId="14" fillId="2" borderId="65" xfId="0" applyNumberFormat="1" applyFont="1" applyFill="1" applyBorder="1" applyAlignment="1" applyProtection="1">
      <alignment horizontal="center" vertical="center"/>
      <protection locked="0" hidden="1"/>
    </xf>
    <xf numFmtId="2" fontId="14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" fillId="7" borderId="10" xfId="0" applyFont="1" applyFill="1" applyBorder="1" applyProtection="1">
      <protection hidden="1"/>
    </xf>
    <xf numFmtId="0" fontId="0" fillId="2" borderId="0" xfId="0" applyFill="1" applyProtection="1">
      <protection hidden="1"/>
    </xf>
    <xf numFmtId="14" fontId="38" fillId="2" borderId="10" xfId="0" applyNumberFormat="1" applyFont="1" applyFill="1" applyBorder="1" applyAlignment="1" applyProtection="1">
      <alignment horizontal="left" vertical="top"/>
      <protection hidden="1"/>
    </xf>
    <xf numFmtId="0" fontId="38" fillId="2" borderId="10" xfId="0" applyFont="1" applyFill="1" applyBorder="1" applyProtection="1">
      <protection hidden="1"/>
    </xf>
    <xf numFmtId="0" fontId="38" fillId="2" borderId="10" xfId="0" applyFont="1" applyFill="1" applyBorder="1" applyAlignment="1" applyProtection="1">
      <alignment wrapText="1"/>
      <protection hidden="1"/>
    </xf>
    <xf numFmtId="0" fontId="38" fillId="2" borderId="10" xfId="0" applyFont="1" applyFill="1" applyBorder="1" applyAlignment="1" applyProtection="1">
      <alignment horizontal="left" vertical="top"/>
      <protection hidden="1"/>
    </xf>
    <xf numFmtId="0" fontId="14" fillId="2" borderId="0" xfId="0" applyFont="1" applyFill="1" applyAlignment="1" applyProtection="1">
      <alignment vertical="center"/>
      <protection locked="0" hidden="1"/>
    </xf>
    <xf numFmtId="0" fontId="29" fillId="6" borderId="89" xfId="0" applyFont="1" applyFill="1" applyBorder="1" applyAlignment="1" applyProtection="1">
      <alignment horizontal="left" vertical="center" wrapText="1" indent="1"/>
      <protection hidden="1"/>
    </xf>
    <xf numFmtId="0" fontId="29" fillId="6" borderId="91" xfId="0" applyFont="1" applyFill="1" applyBorder="1" applyAlignment="1" applyProtection="1">
      <alignment horizontal="left" vertical="center" wrapText="1" indent="1"/>
      <protection hidden="1"/>
    </xf>
    <xf numFmtId="0" fontId="29" fillId="6" borderId="84" xfId="0" applyFont="1" applyFill="1" applyBorder="1" applyAlignment="1" applyProtection="1">
      <alignment horizontal="left" vertical="center" wrapText="1" indent="1"/>
      <protection hidden="1"/>
    </xf>
    <xf numFmtId="0" fontId="29" fillId="6" borderId="101" xfId="0" applyFont="1" applyFill="1" applyBorder="1" applyAlignment="1" applyProtection="1">
      <alignment horizontal="left" vertical="center" wrapText="1" indent="1"/>
      <protection hidden="1"/>
    </xf>
    <xf numFmtId="0" fontId="29" fillId="6" borderId="102" xfId="0" applyFont="1" applyFill="1" applyBorder="1" applyAlignment="1" applyProtection="1">
      <alignment horizontal="left" vertical="center" wrapText="1" indent="1"/>
      <protection hidden="1"/>
    </xf>
    <xf numFmtId="0" fontId="29" fillId="6" borderId="99" xfId="0" applyFont="1" applyFill="1" applyBorder="1" applyAlignment="1" applyProtection="1">
      <alignment horizontal="left" vertical="center" wrapText="1" indent="1"/>
      <protection hidden="1"/>
    </xf>
    <xf numFmtId="0" fontId="29" fillId="6" borderId="100" xfId="0" applyFont="1" applyFill="1" applyBorder="1" applyAlignment="1" applyProtection="1">
      <alignment horizontal="left" vertical="center" wrapText="1" indent="1"/>
      <protection hidden="1"/>
    </xf>
    <xf numFmtId="0" fontId="34" fillId="6" borderId="89" xfId="0" applyFont="1" applyFill="1" applyBorder="1" applyAlignment="1" applyProtection="1">
      <alignment horizontal="left" vertical="center" wrapText="1" indent="1"/>
      <protection hidden="1"/>
    </xf>
    <xf numFmtId="0" fontId="34" fillId="6" borderId="84" xfId="0" applyFont="1" applyFill="1" applyBorder="1" applyAlignment="1" applyProtection="1">
      <alignment horizontal="left" vertical="center" wrapText="1" indent="1"/>
      <protection hidden="1"/>
    </xf>
    <xf numFmtId="0" fontId="34" fillId="6" borderId="91" xfId="0" applyFont="1" applyFill="1" applyBorder="1" applyAlignment="1" applyProtection="1">
      <alignment horizontal="left" vertical="center" wrapText="1" indent="1"/>
      <protection hidden="1"/>
    </xf>
    <xf numFmtId="0" fontId="34" fillId="6" borderId="92" xfId="0" applyFont="1" applyFill="1" applyBorder="1" applyAlignment="1" applyProtection="1">
      <alignment horizontal="left" vertical="center" wrapText="1" indent="1"/>
      <protection hidden="1"/>
    </xf>
    <xf numFmtId="0" fontId="29" fillId="6" borderId="92" xfId="0" applyFont="1" applyFill="1" applyBorder="1" applyAlignment="1" applyProtection="1">
      <alignment horizontal="left" vertical="center" wrapText="1" indent="1"/>
      <protection hidden="1"/>
    </xf>
    <xf numFmtId="0" fontId="25" fillId="7" borderId="4" xfId="0" applyFont="1" applyFill="1" applyBorder="1" applyAlignment="1" applyProtection="1">
      <alignment horizontal="left" vertical="center" wrapText="1" indent="1"/>
      <protection hidden="1"/>
    </xf>
    <xf numFmtId="0" fontId="25" fillId="7" borderId="47" xfId="0" applyFont="1" applyFill="1" applyBorder="1" applyAlignment="1" applyProtection="1">
      <alignment horizontal="left" vertical="center" wrapText="1" indent="1"/>
      <protection hidden="1"/>
    </xf>
    <xf numFmtId="0" fontId="25" fillId="7" borderId="1" xfId="0" applyFont="1" applyFill="1" applyBorder="1" applyAlignment="1" applyProtection="1">
      <alignment horizontal="left" vertical="center" wrapText="1" indent="1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29" fillId="6" borderId="94" xfId="0" applyFont="1" applyFill="1" applyBorder="1" applyAlignment="1" applyProtection="1">
      <alignment horizontal="left" vertical="center" wrapText="1" indent="1"/>
      <protection hidden="1"/>
    </xf>
    <xf numFmtId="0" fontId="32" fillId="2" borderId="0" xfId="0" applyFont="1" applyFill="1" applyAlignment="1" applyProtection="1">
      <alignment horizontal="left"/>
      <protection hidden="1"/>
    </xf>
    <xf numFmtId="0" fontId="40" fillId="7" borderId="4" xfId="0" applyFont="1" applyFill="1" applyBorder="1" applyAlignment="1" applyProtection="1">
      <alignment horizontal="left" vertical="center" wrapText="1" indent="1"/>
      <protection hidden="1"/>
    </xf>
    <xf numFmtId="0" fontId="40" fillId="7" borderId="47" xfId="0" applyFont="1" applyFill="1" applyBorder="1" applyAlignment="1" applyProtection="1">
      <alignment horizontal="left" vertical="center" wrapText="1" indent="1"/>
      <protection hidden="1"/>
    </xf>
    <xf numFmtId="0" fontId="40" fillId="7" borderId="1" xfId="0" applyFont="1" applyFill="1" applyBorder="1" applyAlignment="1" applyProtection="1">
      <alignment horizontal="left" vertical="center" wrapText="1" indent="1"/>
      <protection hidden="1"/>
    </xf>
    <xf numFmtId="0" fontId="29" fillId="6" borderId="88" xfId="0" applyFont="1" applyFill="1" applyBorder="1" applyAlignment="1" applyProtection="1">
      <alignment horizontal="left" vertical="center" wrapText="1" indent="1"/>
      <protection hidden="1"/>
    </xf>
    <xf numFmtId="0" fontId="41" fillId="6" borderId="99" xfId="0" applyFont="1" applyFill="1" applyBorder="1" applyAlignment="1" applyProtection="1">
      <alignment horizontal="left" vertical="center" wrapText="1" indent="1"/>
      <protection hidden="1"/>
    </xf>
    <xf numFmtId="0" fontId="41" fillId="6" borderId="100" xfId="0" applyFont="1" applyFill="1" applyBorder="1" applyAlignment="1" applyProtection="1">
      <alignment horizontal="left" vertical="center" wrapText="1" indent="1"/>
      <protection hidden="1"/>
    </xf>
    <xf numFmtId="0" fontId="25" fillId="2" borderId="0" xfId="0" applyFont="1" applyFill="1" applyAlignment="1">
      <alignment horizontal="left" wrapText="1"/>
    </xf>
    <xf numFmtId="0" fontId="26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7" fillId="2" borderId="29" xfId="0" applyFont="1" applyFill="1" applyBorder="1" applyAlignment="1">
      <alignment horizontal="left" vertical="center" wrapText="1" indent="1"/>
    </xf>
    <xf numFmtId="0" fontId="7" fillId="2" borderId="30" xfId="0" applyFont="1" applyFill="1" applyBorder="1" applyAlignment="1">
      <alignment horizontal="left" vertical="center" wrapText="1" indent="1"/>
    </xf>
    <xf numFmtId="0" fontId="13" fillId="2" borderId="4" xfId="0" applyFont="1" applyFill="1" applyBorder="1" applyAlignment="1">
      <alignment horizontal="left" vertical="center" wrapText="1" indent="1"/>
    </xf>
    <xf numFmtId="0" fontId="13" fillId="2" borderId="46" xfId="0" applyFont="1" applyFill="1" applyBorder="1" applyAlignment="1">
      <alignment horizontal="left" vertical="center" wrapText="1" inden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center" wrapText="1" indent="1"/>
    </xf>
    <xf numFmtId="0" fontId="4" fillId="2" borderId="30" xfId="0" applyFont="1" applyFill="1" applyBorder="1" applyAlignment="1">
      <alignment horizontal="left" vertical="center" wrapText="1" indent="1"/>
    </xf>
    <xf numFmtId="0" fontId="4" fillId="2" borderId="31" xfId="0" applyFont="1" applyFill="1" applyBorder="1" applyAlignment="1">
      <alignment horizontal="left" vertical="center" wrapText="1" indent="1"/>
    </xf>
    <xf numFmtId="0" fontId="4" fillId="2" borderId="49" xfId="0" applyFont="1" applyFill="1" applyBorder="1" applyAlignment="1">
      <alignment horizontal="left" vertical="center" wrapText="1" indent="1"/>
    </xf>
    <xf numFmtId="0" fontId="4" fillId="2" borderId="32" xfId="0" applyFont="1" applyFill="1" applyBorder="1" applyAlignment="1">
      <alignment horizontal="left" vertical="center" wrapText="1" indent="1"/>
    </xf>
    <xf numFmtId="0" fontId="4" fillId="2" borderId="33" xfId="0" applyFont="1" applyFill="1" applyBorder="1" applyAlignment="1">
      <alignment horizontal="left" vertical="center" wrapText="1" indent="1"/>
    </xf>
    <xf numFmtId="0" fontId="4" fillId="2" borderId="34" xfId="0" applyFont="1" applyFill="1" applyBorder="1" applyAlignment="1">
      <alignment horizontal="left" vertical="center" wrapText="1" inden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left" vertical="center" wrapText="1" indent="1"/>
    </xf>
    <xf numFmtId="0" fontId="12" fillId="2" borderId="53" xfId="0" applyFont="1" applyFill="1" applyBorder="1" applyAlignment="1">
      <alignment horizontal="left" vertical="center" wrapText="1" inden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left" vertical="center" wrapText="1" indent="1"/>
    </xf>
    <xf numFmtId="0" fontId="12" fillId="2" borderId="36" xfId="0" applyFont="1" applyFill="1" applyBorder="1" applyAlignment="1">
      <alignment horizontal="left" vertical="center" wrapText="1" indent="1"/>
    </xf>
    <xf numFmtId="0" fontId="13" fillId="2" borderId="35" xfId="0" applyFont="1" applyFill="1" applyBorder="1" applyAlignment="1">
      <alignment horizontal="left" vertical="center" wrapText="1" indent="1"/>
    </xf>
    <xf numFmtId="0" fontId="13" fillId="2" borderId="36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left"/>
    </xf>
    <xf numFmtId="0" fontId="7" fillId="2" borderId="31" xfId="0" applyFont="1" applyFill="1" applyBorder="1" applyAlignment="1">
      <alignment horizontal="left" vertical="center" wrapText="1" indent="1"/>
    </xf>
    <xf numFmtId="0" fontId="7" fillId="2" borderId="3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horizontal="left" vertical="center" indent="1"/>
    </xf>
    <xf numFmtId="0" fontId="1" fillId="2" borderId="17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left" vertical="top" indent="1"/>
    </xf>
    <xf numFmtId="0" fontId="0" fillId="2" borderId="15" xfId="0" applyFill="1" applyBorder="1" applyAlignment="1">
      <alignment horizontal="left" vertical="top" indent="1"/>
    </xf>
    <xf numFmtId="0" fontId="0" fillId="2" borderId="15" xfId="0" applyFill="1" applyBorder="1" applyAlignment="1">
      <alignment horizontal="left" indent="1"/>
    </xf>
    <xf numFmtId="0" fontId="1" fillId="2" borderId="8" xfId="0" applyFont="1" applyFill="1" applyBorder="1" applyAlignment="1">
      <alignment horizontal="left" vertical="center" indent="1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Alignment="1">
      <alignment horizontal="left" indent="1"/>
    </xf>
    <xf numFmtId="0" fontId="0" fillId="3" borderId="15" xfId="0" applyFill="1" applyBorder="1" applyAlignment="1">
      <alignment horizontal="left" indent="1"/>
    </xf>
    <xf numFmtId="0" fontId="0" fillId="2" borderId="71" xfId="0" applyFill="1" applyBorder="1" applyAlignment="1">
      <alignment horizontal="left" indent="1"/>
    </xf>
    <xf numFmtId="0" fontId="0" fillId="2" borderId="63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 wrapText="1"/>
    </xf>
    <xf numFmtId="9" fontId="1" fillId="2" borderId="4" xfId="1" applyFont="1" applyFill="1" applyBorder="1" applyAlignment="1">
      <alignment horizontal="center" vertical="center"/>
    </xf>
    <xf numFmtId="9" fontId="1" fillId="2" borderId="1" xfId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31" fillId="2" borderId="60" xfId="0" applyFont="1" applyFill="1" applyBorder="1" applyAlignment="1" applyProtection="1">
      <alignment vertical="top" wrapText="1"/>
      <protection locked="0" hidden="1"/>
    </xf>
    <xf numFmtId="0" fontId="31" fillId="2" borderId="59" xfId="0" applyFont="1" applyFill="1" applyBorder="1" applyAlignment="1" applyProtection="1">
      <alignment vertical="top" wrapText="1"/>
      <protection locked="0" hidden="1"/>
    </xf>
    <xf numFmtId="0" fontId="29" fillId="5" borderId="17" xfId="0" applyFont="1" applyFill="1" applyBorder="1" applyAlignment="1" applyProtection="1">
      <alignment horizontal="left" vertical="center" wrapText="1" indent="1"/>
      <protection hidden="1"/>
    </xf>
    <xf numFmtId="0" fontId="29" fillId="5" borderId="3" xfId="0" applyFont="1" applyFill="1" applyBorder="1" applyAlignment="1" applyProtection="1">
      <alignment horizontal="left" vertical="center" wrapText="1" indent="1"/>
      <protection hidden="1"/>
    </xf>
    <xf numFmtId="0" fontId="29" fillId="5" borderId="12" xfId="0" applyFont="1" applyFill="1" applyBorder="1" applyAlignment="1" applyProtection="1">
      <alignment horizontal="left" vertical="center" wrapText="1" indent="1"/>
      <protection hidden="1"/>
    </xf>
    <xf numFmtId="0" fontId="22" fillId="2" borderId="22" xfId="0" applyFont="1" applyFill="1" applyBorder="1" applyAlignment="1" applyProtection="1">
      <alignment horizontal="left" vertical="top" wrapText="1"/>
      <protection hidden="1"/>
    </xf>
    <xf numFmtId="0" fontId="14" fillId="2" borderId="0" xfId="0" applyFont="1" applyFill="1" applyAlignment="1" applyProtection="1">
      <alignment horizontal="right"/>
      <protection hidden="1"/>
    </xf>
    <xf numFmtId="0" fontId="39" fillId="2" borderId="60" xfId="0" applyFont="1" applyFill="1" applyBorder="1" applyAlignment="1" applyProtection="1">
      <alignment vertical="top" wrapText="1"/>
      <protection locked="0" hidden="1"/>
    </xf>
    <xf numFmtId="0" fontId="39" fillId="2" borderId="59" xfId="0" applyFont="1" applyFill="1" applyBorder="1" applyAlignment="1" applyProtection="1">
      <alignment vertical="top" wrapText="1"/>
      <protection locked="0" hidden="1"/>
    </xf>
    <xf numFmtId="0" fontId="39" fillId="2" borderId="15" xfId="0" applyFont="1" applyFill="1" applyBorder="1" applyAlignment="1" applyProtection="1">
      <alignment horizontal="left" vertical="top" wrapText="1"/>
      <protection locked="0" hidden="1"/>
    </xf>
    <xf numFmtId="0" fontId="14" fillId="2" borderId="0" xfId="0" applyFont="1" applyFill="1" applyAlignment="1" applyProtection="1">
      <alignment horizontal="left" wrapText="1"/>
      <protection hidden="1"/>
    </xf>
    <xf numFmtId="0" fontId="26" fillId="2" borderId="0" xfId="0" applyFont="1" applyFill="1" applyAlignment="1" applyProtection="1">
      <alignment horizontal="right"/>
      <protection hidden="1"/>
    </xf>
    <xf numFmtId="0" fontId="22" fillId="2" borderId="0" xfId="0" applyFont="1" applyFill="1" applyAlignment="1" applyProtection="1">
      <alignment horizontal="left" vertical="top" wrapText="1"/>
      <protection hidden="1"/>
    </xf>
    <xf numFmtId="0" fontId="29" fillId="7" borderId="4" xfId="0" applyFont="1" applyFill="1" applyBorder="1" applyAlignment="1" applyProtection="1">
      <alignment horizontal="left" vertical="center" wrapText="1"/>
      <protection hidden="1"/>
    </xf>
    <xf numFmtId="0" fontId="29" fillId="7" borderId="6" xfId="0" applyFont="1" applyFill="1" applyBorder="1" applyAlignment="1" applyProtection="1">
      <alignment horizontal="left" vertical="center" wrapText="1"/>
      <protection hidden="1"/>
    </xf>
    <xf numFmtId="0" fontId="29" fillId="7" borderId="1" xfId="0" applyFont="1" applyFill="1" applyBorder="1" applyAlignment="1" applyProtection="1">
      <alignment horizontal="left" vertical="center" wrapText="1"/>
      <protection hidden="1"/>
    </xf>
    <xf numFmtId="0" fontId="25" fillId="5" borderId="110" xfId="0" applyFont="1" applyFill="1" applyBorder="1" applyAlignment="1" applyProtection="1">
      <alignment horizontal="left" vertical="center" wrapText="1"/>
      <protection hidden="1"/>
    </xf>
    <xf numFmtId="0" fontId="25" fillId="5" borderId="107" xfId="0" applyFont="1" applyFill="1" applyBorder="1" applyAlignment="1" applyProtection="1">
      <alignment horizontal="left" vertical="center" wrapText="1"/>
      <protection hidden="1"/>
    </xf>
    <xf numFmtId="0" fontId="14" fillId="3" borderId="60" xfId="0" applyFont="1" applyFill="1" applyBorder="1" applyAlignment="1" applyProtection="1">
      <alignment horizontal="left" indent="1"/>
      <protection hidden="1"/>
    </xf>
    <xf numFmtId="0" fontId="14" fillId="3" borderId="15" xfId="0" applyFont="1" applyFill="1" applyBorder="1" applyAlignment="1" applyProtection="1">
      <alignment horizontal="left" indent="1"/>
      <protection hidden="1"/>
    </xf>
    <xf numFmtId="0" fontId="25" fillId="5" borderId="4" xfId="0" applyFont="1" applyFill="1" applyBorder="1" applyAlignment="1" applyProtection="1">
      <alignment horizontal="center" vertical="center" wrapText="1"/>
      <protection hidden="1"/>
    </xf>
    <xf numFmtId="0" fontId="25" fillId="5" borderId="1" xfId="0" applyFont="1" applyFill="1" applyBorder="1" applyAlignment="1" applyProtection="1">
      <alignment horizontal="center" vertical="center" wrapText="1"/>
      <protection hidden="1"/>
    </xf>
    <xf numFmtId="0" fontId="25" fillId="5" borderId="47" xfId="0" applyFont="1" applyFill="1" applyBorder="1" applyAlignment="1" applyProtection="1">
      <alignment horizontal="center" vertical="center" wrapText="1"/>
      <protection hidden="1"/>
    </xf>
    <xf numFmtId="0" fontId="25" fillId="5" borderId="46" xfId="0" applyFont="1" applyFill="1" applyBorder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left" vertical="top" wrapText="1"/>
      <protection hidden="1"/>
    </xf>
    <xf numFmtId="0" fontId="14" fillId="2" borderId="0" xfId="0" applyFont="1" applyFill="1" applyAlignment="1" applyProtection="1">
      <alignment horizontal="left" vertical="top" wrapText="1"/>
      <protection hidden="1"/>
    </xf>
    <xf numFmtId="0" fontId="29" fillId="7" borderId="47" xfId="0" applyFont="1" applyFill="1" applyBorder="1" applyAlignment="1" applyProtection="1">
      <alignment horizontal="left" vertical="center" wrapText="1"/>
      <protection hidden="1"/>
    </xf>
    <xf numFmtId="0" fontId="29" fillId="5" borderId="17" xfId="0" applyFont="1" applyFill="1" applyBorder="1" applyAlignment="1" applyProtection="1">
      <alignment horizontal="left" vertical="center" indent="1"/>
      <protection hidden="1"/>
    </xf>
    <xf numFmtId="0" fontId="29" fillId="5" borderId="3" xfId="0" applyFont="1" applyFill="1" applyBorder="1" applyAlignment="1" applyProtection="1">
      <alignment horizontal="left" vertical="center" indent="1"/>
      <protection hidden="1"/>
    </xf>
    <xf numFmtId="0" fontId="29" fillId="5" borderId="12" xfId="0" applyFont="1" applyFill="1" applyBorder="1" applyAlignment="1" applyProtection="1">
      <alignment horizontal="left" vertical="center" indent="1"/>
      <protection hidden="1"/>
    </xf>
    <xf numFmtId="0" fontId="41" fillId="5" borderId="17" xfId="0" applyFont="1" applyFill="1" applyBorder="1" applyAlignment="1" applyProtection="1">
      <alignment horizontal="left" vertical="center" wrapText="1" indent="1"/>
      <protection hidden="1"/>
    </xf>
    <xf numFmtId="0" fontId="41" fillId="5" borderId="3" xfId="0" applyFont="1" applyFill="1" applyBorder="1" applyAlignment="1" applyProtection="1">
      <alignment horizontal="left" vertical="center" wrapText="1" indent="1"/>
      <protection hidden="1"/>
    </xf>
    <xf numFmtId="0" fontId="41" fillId="5" borderId="8" xfId="0" applyFont="1" applyFill="1" applyBorder="1" applyAlignment="1" applyProtection="1">
      <alignment horizontal="left" vertical="center" wrapText="1" indent="1"/>
      <protection hidden="1"/>
    </xf>
    <xf numFmtId="0" fontId="39" fillId="2" borderId="71" xfId="0" applyFont="1" applyFill="1" applyBorder="1" applyAlignment="1" applyProtection="1">
      <alignment horizontal="left" vertical="top" wrapText="1"/>
      <protection locked="0" hidden="1"/>
    </xf>
    <xf numFmtId="0" fontId="31" fillId="2" borderId="85" xfId="0" applyFont="1" applyFill="1" applyBorder="1" applyAlignment="1" applyProtection="1">
      <alignment vertical="top" wrapText="1"/>
      <protection locked="0" hidden="1"/>
    </xf>
    <xf numFmtId="0" fontId="31" fillId="2" borderId="64" xfId="0" applyFont="1" applyFill="1" applyBorder="1" applyAlignment="1" applyProtection="1">
      <alignment vertical="top" wrapText="1"/>
      <protection locked="0" hidden="1"/>
    </xf>
    <xf numFmtId="0" fontId="24" fillId="2" borderId="5" xfId="0" applyFont="1" applyFill="1" applyBorder="1" applyAlignment="1" applyProtection="1">
      <alignment horizontal="center" vertical="center"/>
      <protection hidden="1"/>
    </xf>
    <xf numFmtId="0" fontId="49" fillId="2" borderId="5" xfId="0" applyFont="1" applyFill="1" applyBorder="1" applyAlignment="1" applyProtection="1">
      <alignment horizontal="center" vertical="center"/>
      <protection hidden="1"/>
    </xf>
    <xf numFmtId="0" fontId="42" fillId="5" borderId="20" xfId="0" applyFont="1" applyFill="1" applyBorder="1" applyAlignment="1" applyProtection="1">
      <alignment horizontal="left" vertical="center" wrapText="1"/>
      <protection hidden="1"/>
    </xf>
    <xf numFmtId="0" fontId="42" fillId="5" borderId="59" xfId="0" applyFont="1" applyFill="1" applyBorder="1" applyAlignment="1" applyProtection="1">
      <alignment horizontal="left" vertical="center" wrapText="1"/>
      <protection hidden="1"/>
    </xf>
    <xf numFmtId="0" fontId="42" fillId="5" borderId="63" xfId="0" applyFont="1" applyFill="1" applyBorder="1" applyAlignment="1" applyProtection="1">
      <alignment horizontal="left" vertical="center" wrapText="1"/>
      <protection hidden="1"/>
    </xf>
    <xf numFmtId="0" fontId="42" fillId="5" borderId="64" xfId="0" applyFont="1" applyFill="1" applyBorder="1" applyAlignment="1" applyProtection="1">
      <alignment horizontal="left" vertical="center" wrapText="1"/>
      <protection hidden="1"/>
    </xf>
    <xf numFmtId="0" fontId="37" fillId="7" borderId="4" xfId="0" applyFont="1" applyFill="1" applyBorder="1" applyAlignment="1" applyProtection="1">
      <alignment horizontal="left" vertical="center" wrapText="1"/>
      <protection hidden="1"/>
    </xf>
    <xf numFmtId="0" fontId="37" fillId="7" borderId="47" xfId="0" applyFont="1" applyFill="1" applyBorder="1" applyAlignment="1" applyProtection="1">
      <alignment horizontal="left" vertical="center" wrapText="1"/>
      <protection hidden="1"/>
    </xf>
    <xf numFmtId="0" fontId="37" fillId="7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37" fillId="5" borderId="7" xfId="0" applyFont="1" applyFill="1" applyBorder="1" applyAlignment="1" applyProtection="1">
      <alignment horizontal="left" vertical="center"/>
      <protection hidden="1"/>
    </xf>
    <xf numFmtId="0" fontId="37" fillId="5" borderId="98" xfId="0" applyFont="1" applyFill="1" applyBorder="1" applyAlignment="1" applyProtection="1">
      <alignment horizontal="left" vertical="center"/>
      <protection hidden="1"/>
    </xf>
    <xf numFmtId="0" fontId="37" fillId="5" borderId="62" xfId="0" applyFont="1" applyFill="1" applyBorder="1" applyAlignment="1" applyProtection="1">
      <alignment horizontal="left" vertical="center"/>
      <protection hidden="1"/>
    </xf>
    <xf numFmtId="0" fontId="37" fillId="5" borderId="66" xfId="0" applyFont="1" applyFill="1" applyBorder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right"/>
      <protection hidden="1"/>
    </xf>
    <xf numFmtId="0" fontId="1" fillId="2" borderId="7" xfId="0" applyFont="1" applyFill="1" applyBorder="1" applyAlignment="1">
      <alignment horizontal="left" vertical="center"/>
    </xf>
    <xf numFmtId="0" fontId="1" fillId="2" borderId="78" xfId="0" applyFont="1" applyFill="1" applyBorder="1" applyAlignment="1">
      <alignment horizontal="left" vertical="center"/>
    </xf>
  </cellXfs>
  <cellStyles count="5">
    <cellStyle name="Ei seurattava" xfId="4" xr:uid="{DB43C93D-F0D7-402C-A845-C5545A00C128}"/>
    <cellStyle name="Hyvä" xfId="2" builtinId="26"/>
    <cellStyle name="Normaali" xfId="0" builtinId="0"/>
    <cellStyle name="Prosenttia" xfId="1" builtinId="5"/>
    <cellStyle name="Tulostus" xfId="3" builtinId="21"/>
  </cellStyles>
  <dxfs count="4">
    <dxf>
      <font>
        <color rgb="FF00B05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FF7979"/>
        </patternFill>
      </fill>
    </dxf>
  </dxfs>
  <tableStyles count="0" defaultTableStyle="TableStyleMedium2" defaultPivotStyle="PivotStyleLight16"/>
  <colors>
    <mruColors>
      <color rgb="FFECF0F4"/>
      <color rgb="FFE6E9EE"/>
      <color rgb="FFFAFBFC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Rakennuksen hiilijalanjäljen jakauma</a:t>
            </a:r>
          </a:p>
        </c:rich>
      </c:tx>
      <c:layout>
        <c:manualLayout>
          <c:xMode val="edge"/>
          <c:yMode val="edge"/>
          <c:x val="0.12212848556369604"/>
          <c:y val="9.863290261611825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577715084199658"/>
          <c:y val="0.14948848465941425"/>
          <c:w val="0.50924930538284841"/>
          <c:h val="0.547142897129655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'Kuvaajien tiedot'!$A$4</c:f>
              <c:strCache>
                <c:ptCount val="1"/>
                <c:pt idx="0">
                  <c:v>A1-A3 tuotteiden valmistus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bg1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'Kuvaajien tiedot'!$B$4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E-47C9-97BB-EDEB0E4AA992}"/>
            </c:ext>
          </c:extLst>
        </c:ser>
        <c:ser>
          <c:idx val="1"/>
          <c:order val="1"/>
          <c:tx>
            <c:strRef>
              <c:f>'Kuvaajien tiedot'!$A$5</c:f>
              <c:strCache>
                <c:ptCount val="1"/>
                <c:pt idx="0">
                  <c:v>A4 kuljetukset työmaalle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bg1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'Kuvaajien tiedot'!$B$5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E-47C9-97BB-EDEB0E4AA992}"/>
            </c:ext>
          </c:extLst>
        </c:ser>
        <c:ser>
          <c:idx val="2"/>
          <c:order val="2"/>
          <c:tx>
            <c:strRef>
              <c:f>'Kuvaajien tiedot'!$A$6</c:f>
              <c:strCache>
                <c:ptCount val="1"/>
                <c:pt idx="0">
                  <c:v>A5 työmaatoiminnot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9525" cap="flat" cmpd="sng" algn="ctr">
              <a:solidFill>
                <a:schemeClr val="bg1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'Kuvaajien tiedot'!$B$6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E-47C9-97BB-EDEB0E4AA992}"/>
            </c:ext>
          </c:extLst>
        </c:ser>
        <c:ser>
          <c:idx val="3"/>
          <c:order val="3"/>
          <c:tx>
            <c:strRef>
              <c:f>'Kuvaajien tiedot'!$A$7</c:f>
              <c:strCache>
                <c:ptCount val="1"/>
                <c:pt idx="0">
                  <c:v>B4 rakennustuotteiden vaihdot</c:v>
                </c:pt>
              </c:strCache>
            </c:strRef>
          </c:tx>
          <c:spPr>
            <a:solidFill>
              <a:schemeClr val="accent4"/>
            </a:solidFill>
            <a:ln w="9525" cap="flat" cmpd="sng" algn="ctr">
              <a:solidFill>
                <a:schemeClr val="bg1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'Kuvaajien tiedot'!$B$7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E-47C9-97BB-EDEB0E4AA992}"/>
            </c:ext>
          </c:extLst>
        </c:ser>
        <c:ser>
          <c:idx val="4"/>
          <c:order val="4"/>
          <c:tx>
            <c:strRef>
              <c:f>'Kuvaajien tiedot'!$A$8</c:f>
              <c:strCache>
                <c:ptCount val="1"/>
                <c:pt idx="0">
                  <c:v>B6 energian käyttö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bg1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'Kuvaajien tiedot'!$B$8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E-47C9-97BB-EDEB0E4AA992}"/>
            </c:ext>
          </c:extLst>
        </c:ser>
        <c:ser>
          <c:idx val="5"/>
          <c:order val="5"/>
          <c:tx>
            <c:strRef>
              <c:f>'Kuvaajien tiedot'!$A$9</c:f>
              <c:strCache>
                <c:ptCount val="1"/>
                <c:pt idx="0">
                  <c:v>C1 - C4 Purkutyöt, -jätteenkuljetus ja -jätehuolto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9525" cap="flat" cmpd="sng" algn="ctr">
              <a:solidFill>
                <a:schemeClr val="bg1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'Kuvaajien tiedot'!$B$9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E-47C9-97BB-EDEB0E4AA9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03930848"/>
        <c:axId val="1028233888"/>
      </c:barChart>
      <c:catAx>
        <c:axId val="1103930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28233888"/>
        <c:crosses val="autoZero"/>
        <c:auto val="1"/>
        <c:lblAlgn val="ctr"/>
        <c:lblOffset val="100"/>
        <c:noMultiLvlLbl val="0"/>
      </c:catAx>
      <c:valAx>
        <c:axId val="10282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cap="none" baseline="0">
                    <a:solidFill>
                      <a:schemeClr val="tx1"/>
                    </a:solidFill>
                  </a:rPr>
                  <a:t>kgCO2e/m2,a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93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117723458928061E-2"/>
          <c:y val="0.73831719558435016"/>
          <c:w val="0.95124581309761358"/>
          <c:h val="0.26168280441564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100" b="1"/>
              <a:t>Elinkaaren</a:t>
            </a:r>
            <a:r>
              <a:rPr lang="fi-FI" sz="1100" b="1" baseline="0"/>
              <a:t> vaiheet </a:t>
            </a:r>
            <a:r>
              <a:rPr lang="fi-FI" sz="1100" b="1"/>
              <a:t>A1-A3 ja B4 Rakennusosittain kgCO2e/m2,a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A1 -A3 Tuotteiden valmistus</c:v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'Kuvaajien tiedot'!$A$13:$A$41</c:f>
              <c:strCache>
                <c:ptCount val="29"/>
                <c:pt idx="0">
                  <c:v>1.1.1 Maaosat</c:v>
                </c:pt>
                <c:pt idx="1">
                  <c:v>1.1.2 Tuennat ja vahvistukset </c:v>
                </c:pt>
                <c:pt idx="2">
                  <c:v>1.1.3 Tontin päällysteet    </c:v>
                </c:pt>
                <c:pt idx="3">
                  <c:v>1.1.5 Alueen rakenteet    </c:v>
                </c:pt>
                <c:pt idx="4">
                  <c:v>1.2.1 Perustukset  </c:v>
                </c:pt>
                <c:pt idx="5">
                  <c:v>1.2.2 Alapohjat </c:v>
                </c:pt>
                <c:pt idx="6">
                  <c:v>1.2.3.1 Runko: Väestönsuojat</c:v>
                </c:pt>
                <c:pt idx="7">
                  <c:v>1.2.3.2 Runko: Kantavat seinät</c:v>
                </c:pt>
                <c:pt idx="8">
                  <c:v>1.2.3.3 Runko: Pilarit</c:v>
                </c:pt>
                <c:pt idx="9">
                  <c:v>1.2.3.4 Runko: Palkit </c:v>
                </c:pt>
                <c:pt idx="10">
                  <c:v>1.2.3.5 Runko: Välipohjat</c:v>
                </c:pt>
                <c:pt idx="11">
                  <c:v>1.2.3.6 Runko: Yläpohjat   </c:v>
                </c:pt>
                <c:pt idx="12">
                  <c:v>1.2.3.7 Runko: Runkoportaat</c:v>
                </c:pt>
                <c:pt idx="13">
                  <c:v>1.2.4.1 Julkisivu: Ulkoseinät </c:v>
                </c:pt>
                <c:pt idx="14">
                  <c:v>1.2.4.2 Julkisivu: Ikkunat </c:v>
                </c:pt>
                <c:pt idx="15">
                  <c:v>1.2.4.3 Julkisivu: Ulko-ovet </c:v>
                </c:pt>
                <c:pt idx="16">
                  <c:v>1.2.5 Ulkotasot ja parvekkeet</c:v>
                </c:pt>
                <c:pt idx="17">
                  <c:v>1.2.6 Kattorakenteet</c:v>
                </c:pt>
                <c:pt idx="18">
                  <c:v>1.3.1 Tilan jako-osat (väliseinät, ovet, portaat) </c:v>
                </c:pt>
                <c:pt idx="19">
                  <c:v>1.3.2 Tilapinnat (lattiat, sisäkatot, seinät)</c:v>
                </c:pt>
                <c:pt idx="20">
                  <c:v>1.3.3 Tilavarusteet (kiintokalusteet, keittiölaitteet) </c:v>
                </c:pt>
                <c:pt idx="21">
                  <c:v>1.3.4.2 Hormit ja tulisijat     </c:v>
                </c:pt>
                <c:pt idx="22">
                  <c:v>1.3.5 Tilaelementit (mm. kylpyhuonemoduulit)</c:v>
                </c:pt>
                <c:pt idx="23">
                  <c:v>Talotekniikka</c:v>
                </c:pt>
                <c:pt idx="24">
                  <c:v>2.1.1 Lämmitysjärjestelmät</c:v>
                </c:pt>
                <c:pt idx="25">
                  <c:v>2.1.4 Jäähdytysjärjestelmä</c:v>
                </c:pt>
                <c:pt idx="26">
                  <c:v>2.1.5 Palontorjuntajärjestelmä</c:v>
                </c:pt>
                <c:pt idx="27">
                  <c:v>2.5.1 Siirto-osat (hissit ja liukuportaat)</c:v>
                </c:pt>
                <c:pt idx="28">
                  <c:v>S212 Sähkön tuotantojärjestelmät ja -laitteistot</c:v>
                </c:pt>
              </c:strCache>
            </c:strRef>
          </c:cat>
          <c:val>
            <c:numRef>
              <c:f>'Kuvaajien tiedot'!$B$13:$B$41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6-461C-941F-FE7C0E50F4F6}"/>
            </c:ext>
          </c:extLst>
        </c:ser>
        <c:ser>
          <c:idx val="1"/>
          <c:order val="1"/>
          <c:tx>
            <c:v>B4 Rakennustuotteiden vaihdot</c:v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'Kuvaajien tiedot'!$A$13:$A$41</c:f>
              <c:strCache>
                <c:ptCount val="29"/>
                <c:pt idx="0">
                  <c:v>1.1.1 Maaosat</c:v>
                </c:pt>
                <c:pt idx="1">
                  <c:v>1.1.2 Tuennat ja vahvistukset </c:v>
                </c:pt>
                <c:pt idx="2">
                  <c:v>1.1.3 Tontin päällysteet    </c:v>
                </c:pt>
                <c:pt idx="3">
                  <c:v>1.1.5 Alueen rakenteet    </c:v>
                </c:pt>
                <c:pt idx="4">
                  <c:v>1.2.1 Perustukset  </c:v>
                </c:pt>
                <c:pt idx="5">
                  <c:v>1.2.2 Alapohjat </c:v>
                </c:pt>
                <c:pt idx="6">
                  <c:v>1.2.3.1 Runko: Väestönsuojat</c:v>
                </c:pt>
                <c:pt idx="7">
                  <c:v>1.2.3.2 Runko: Kantavat seinät</c:v>
                </c:pt>
                <c:pt idx="8">
                  <c:v>1.2.3.3 Runko: Pilarit</c:v>
                </c:pt>
                <c:pt idx="9">
                  <c:v>1.2.3.4 Runko: Palkit </c:v>
                </c:pt>
                <c:pt idx="10">
                  <c:v>1.2.3.5 Runko: Välipohjat</c:v>
                </c:pt>
                <c:pt idx="11">
                  <c:v>1.2.3.6 Runko: Yläpohjat   </c:v>
                </c:pt>
                <c:pt idx="12">
                  <c:v>1.2.3.7 Runko: Runkoportaat</c:v>
                </c:pt>
                <c:pt idx="13">
                  <c:v>1.2.4.1 Julkisivu: Ulkoseinät </c:v>
                </c:pt>
                <c:pt idx="14">
                  <c:v>1.2.4.2 Julkisivu: Ikkunat </c:v>
                </c:pt>
                <c:pt idx="15">
                  <c:v>1.2.4.3 Julkisivu: Ulko-ovet </c:v>
                </c:pt>
                <c:pt idx="16">
                  <c:v>1.2.5 Ulkotasot ja parvekkeet</c:v>
                </c:pt>
                <c:pt idx="17">
                  <c:v>1.2.6 Kattorakenteet</c:v>
                </c:pt>
                <c:pt idx="18">
                  <c:v>1.3.1 Tilan jako-osat (väliseinät, ovet, portaat) </c:v>
                </c:pt>
                <c:pt idx="19">
                  <c:v>1.3.2 Tilapinnat (lattiat, sisäkatot, seinät)</c:v>
                </c:pt>
                <c:pt idx="20">
                  <c:v>1.3.3 Tilavarusteet (kiintokalusteet, keittiölaitteet) </c:v>
                </c:pt>
                <c:pt idx="21">
                  <c:v>1.3.4.2 Hormit ja tulisijat     </c:v>
                </c:pt>
                <c:pt idx="22">
                  <c:v>1.3.5 Tilaelementit (mm. kylpyhuonemoduulit)</c:v>
                </c:pt>
                <c:pt idx="23">
                  <c:v>Talotekniikka</c:v>
                </c:pt>
                <c:pt idx="24">
                  <c:v>2.1.1 Lämmitysjärjestelmät</c:v>
                </c:pt>
                <c:pt idx="25">
                  <c:v>2.1.4 Jäähdytysjärjestelmä</c:v>
                </c:pt>
                <c:pt idx="26">
                  <c:v>2.1.5 Palontorjuntajärjestelmä</c:v>
                </c:pt>
                <c:pt idx="27">
                  <c:v>2.5.1 Siirto-osat (hissit ja liukuportaat)</c:v>
                </c:pt>
                <c:pt idx="28">
                  <c:v>S212 Sähkön tuotantojärjestelmät ja -laitteistot</c:v>
                </c:pt>
              </c:strCache>
            </c:strRef>
          </c:cat>
          <c:val>
            <c:numRef>
              <c:f>'Kuvaajien tiedot'!$C$13:$C$41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6-461C-941F-FE7C0E50F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71091408"/>
        <c:axId val="698465808"/>
      </c:barChart>
      <c:catAx>
        <c:axId val="67109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465808"/>
        <c:crosses val="autoZero"/>
        <c:auto val="1"/>
        <c:lblAlgn val="ctr"/>
        <c:lblOffset val="100"/>
        <c:noMultiLvlLbl val="0"/>
      </c:catAx>
      <c:valAx>
        <c:axId val="69846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09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Elinkaaren</a:t>
            </a:r>
            <a:r>
              <a:rPr lang="fi-FI" b="1" baseline="0"/>
              <a:t> vaiheet </a:t>
            </a:r>
            <a:r>
              <a:rPr lang="fi-FI" b="1"/>
              <a:t>A1-A3 ja B4 Rakennusosittain kgCO2e/m2,a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A1 -A3 Tuotteiden valmistus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'Kuvaajien tiedot'!$A$13:$A$41</c:f>
              <c:strCache>
                <c:ptCount val="29"/>
                <c:pt idx="0">
                  <c:v>1.1.1 Maaosat</c:v>
                </c:pt>
                <c:pt idx="1">
                  <c:v>1.1.2 Tuennat ja vahvistukset </c:v>
                </c:pt>
                <c:pt idx="2">
                  <c:v>1.1.3 Tontin päällysteet    </c:v>
                </c:pt>
                <c:pt idx="3">
                  <c:v>1.1.5 Alueen rakenteet    </c:v>
                </c:pt>
                <c:pt idx="4">
                  <c:v>1.2.1 Perustukset  </c:v>
                </c:pt>
                <c:pt idx="5">
                  <c:v>1.2.2 Alapohjat </c:v>
                </c:pt>
                <c:pt idx="6">
                  <c:v>1.2.3.1 Runko: Väestönsuojat</c:v>
                </c:pt>
                <c:pt idx="7">
                  <c:v>1.2.3.2 Runko: Kantavat seinät</c:v>
                </c:pt>
                <c:pt idx="8">
                  <c:v>1.2.3.3 Runko: Pilarit</c:v>
                </c:pt>
                <c:pt idx="9">
                  <c:v>1.2.3.4 Runko: Palkit </c:v>
                </c:pt>
                <c:pt idx="10">
                  <c:v>1.2.3.5 Runko: Välipohjat</c:v>
                </c:pt>
                <c:pt idx="11">
                  <c:v>1.2.3.6 Runko: Yläpohjat   </c:v>
                </c:pt>
                <c:pt idx="12">
                  <c:v>1.2.3.7 Runko: Runkoportaat</c:v>
                </c:pt>
                <c:pt idx="13">
                  <c:v>1.2.4.1 Julkisivu: Ulkoseinät </c:v>
                </c:pt>
                <c:pt idx="14">
                  <c:v>1.2.4.2 Julkisivu: Ikkunat </c:v>
                </c:pt>
                <c:pt idx="15">
                  <c:v>1.2.4.3 Julkisivu: Ulko-ovet </c:v>
                </c:pt>
                <c:pt idx="16">
                  <c:v>1.2.5 Ulkotasot ja parvekkeet</c:v>
                </c:pt>
                <c:pt idx="17">
                  <c:v>1.2.6 Kattorakenteet</c:v>
                </c:pt>
                <c:pt idx="18">
                  <c:v>1.3.1 Tilan jako-osat (väliseinät, ovet, portaat) </c:v>
                </c:pt>
                <c:pt idx="19">
                  <c:v>1.3.2 Tilapinnat (lattiat, sisäkatot, seinät)</c:v>
                </c:pt>
                <c:pt idx="20">
                  <c:v>1.3.3 Tilavarusteet (kiintokalusteet, keittiölaitteet) </c:v>
                </c:pt>
                <c:pt idx="21">
                  <c:v>1.3.4.2 Hormit ja tulisijat     </c:v>
                </c:pt>
                <c:pt idx="22">
                  <c:v>1.3.5 Tilaelementit (mm. kylpyhuonemoduulit)</c:v>
                </c:pt>
                <c:pt idx="23">
                  <c:v>Talotekniikka</c:v>
                </c:pt>
                <c:pt idx="24">
                  <c:v>2.1.1 Lämmitysjärjestelmät</c:v>
                </c:pt>
                <c:pt idx="25">
                  <c:v>2.1.4 Jäähdytysjärjestelmä</c:v>
                </c:pt>
                <c:pt idx="26">
                  <c:v>2.1.5 Palontorjuntajärjestelmä</c:v>
                </c:pt>
                <c:pt idx="27">
                  <c:v>2.5.1 Siirto-osat (hissit ja liukuportaat)</c:v>
                </c:pt>
                <c:pt idx="28">
                  <c:v>S212 Sähkön tuotantojärjestelmät ja -laitteistot</c:v>
                </c:pt>
              </c:strCache>
            </c:strRef>
          </c:cat>
          <c:val>
            <c:numRef>
              <c:f>'Kuvaajien tiedot'!$B$13:$B$41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A-4448-B837-4BAF6A553C47}"/>
            </c:ext>
          </c:extLst>
        </c:ser>
        <c:ser>
          <c:idx val="1"/>
          <c:order val="1"/>
          <c:tx>
            <c:v>B4 Rakennustuotteiden vaihdot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'Kuvaajien tiedot'!$A$13:$A$41</c:f>
              <c:strCache>
                <c:ptCount val="29"/>
                <c:pt idx="0">
                  <c:v>1.1.1 Maaosat</c:v>
                </c:pt>
                <c:pt idx="1">
                  <c:v>1.1.2 Tuennat ja vahvistukset </c:v>
                </c:pt>
                <c:pt idx="2">
                  <c:v>1.1.3 Tontin päällysteet    </c:v>
                </c:pt>
                <c:pt idx="3">
                  <c:v>1.1.5 Alueen rakenteet    </c:v>
                </c:pt>
                <c:pt idx="4">
                  <c:v>1.2.1 Perustukset  </c:v>
                </c:pt>
                <c:pt idx="5">
                  <c:v>1.2.2 Alapohjat </c:v>
                </c:pt>
                <c:pt idx="6">
                  <c:v>1.2.3.1 Runko: Väestönsuojat</c:v>
                </c:pt>
                <c:pt idx="7">
                  <c:v>1.2.3.2 Runko: Kantavat seinät</c:v>
                </c:pt>
                <c:pt idx="8">
                  <c:v>1.2.3.3 Runko: Pilarit</c:v>
                </c:pt>
                <c:pt idx="9">
                  <c:v>1.2.3.4 Runko: Palkit </c:v>
                </c:pt>
                <c:pt idx="10">
                  <c:v>1.2.3.5 Runko: Välipohjat</c:v>
                </c:pt>
                <c:pt idx="11">
                  <c:v>1.2.3.6 Runko: Yläpohjat   </c:v>
                </c:pt>
                <c:pt idx="12">
                  <c:v>1.2.3.7 Runko: Runkoportaat</c:v>
                </c:pt>
                <c:pt idx="13">
                  <c:v>1.2.4.1 Julkisivu: Ulkoseinät </c:v>
                </c:pt>
                <c:pt idx="14">
                  <c:v>1.2.4.2 Julkisivu: Ikkunat </c:v>
                </c:pt>
                <c:pt idx="15">
                  <c:v>1.2.4.3 Julkisivu: Ulko-ovet </c:v>
                </c:pt>
                <c:pt idx="16">
                  <c:v>1.2.5 Ulkotasot ja parvekkeet</c:v>
                </c:pt>
                <c:pt idx="17">
                  <c:v>1.2.6 Kattorakenteet</c:v>
                </c:pt>
                <c:pt idx="18">
                  <c:v>1.3.1 Tilan jako-osat (väliseinät, ovet, portaat) </c:v>
                </c:pt>
                <c:pt idx="19">
                  <c:v>1.3.2 Tilapinnat (lattiat, sisäkatot, seinät)</c:v>
                </c:pt>
                <c:pt idx="20">
                  <c:v>1.3.3 Tilavarusteet (kiintokalusteet, keittiölaitteet) </c:v>
                </c:pt>
                <c:pt idx="21">
                  <c:v>1.3.4.2 Hormit ja tulisijat     </c:v>
                </c:pt>
                <c:pt idx="22">
                  <c:v>1.3.5 Tilaelementit (mm. kylpyhuonemoduulit)</c:v>
                </c:pt>
                <c:pt idx="23">
                  <c:v>Talotekniikka</c:v>
                </c:pt>
                <c:pt idx="24">
                  <c:v>2.1.1 Lämmitysjärjestelmät</c:v>
                </c:pt>
                <c:pt idx="25">
                  <c:v>2.1.4 Jäähdytysjärjestelmä</c:v>
                </c:pt>
                <c:pt idx="26">
                  <c:v>2.1.5 Palontorjuntajärjestelmä</c:v>
                </c:pt>
                <c:pt idx="27">
                  <c:v>2.5.1 Siirto-osat (hissit ja liukuportaat)</c:v>
                </c:pt>
                <c:pt idx="28">
                  <c:v>S212 Sähkön tuotantojärjestelmät ja -laitteistot</c:v>
                </c:pt>
              </c:strCache>
            </c:strRef>
          </c:cat>
          <c:val>
            <c:numRef>
              <c:f>'Kuvaajien tiedot'!$C$13:$C$41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A-4448-B837-4BAF6A55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71091408"/>
        <c:axId val="698465808"/>
      </c:barChart>
      <c:catAx>
        <c:axId val="67109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465808"/>
        <c:crosses val="autoZero"/>
        <c:auto val="1"/>
        <c:lblAlgn val="ctr"/>
        <c:lblOffset val="100"/>
        <c:noMultiLvlLbl val="0"/>
      </c:catAx>
      <c:valAx>
        <c:axId val="69846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09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1024890</xdr:colOff>
      <xdr:row>2</xdr:row>
      <xdr:rowOff>95016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FD44312-6522-3EBF-E1D8-60F965B9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0"/>
          <a:ext cx="1000125" cy="573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1000125</xdr:colOff>
      <xdr:row>2</xdr:row>
      <xdr:rowOff>115971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E7F1244-C5EB-492A-A976-182B4CC97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1000125" cy="573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295274</xdr:colOff>
      <xdr:row>3</xdr:row>
      <xdr:rowOff>312512</xdr:rowOff>
    </xdr:from>
    <xdr:to>
      <xdr:col>33</xdr:col>
      <xdr:colOff>452531</xdr:colOff>
      <xdr:row>21</xdr:row>
      <xdr:rowOff>72276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D065EF63-7248-42B3-AFD6-147AFE95B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3862" y="895218"/>
          <a:ext cx="8625094" cy="48033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9163</xdr:colOff>
      <xdr:row>4</xdr:row>
      <xdr:rowOff>95250</xdr:rowOff>
    </xdr:from>
    <xdr:to>
      <xdr:col>6</xdr:col>
      <xdr:colOff>373380</xdr:colOff>
      <xdr:row>26</xdr:row>
      <xdr:rowOff>379095</xdr:rowOff>
    </xdr:to>
    <xdr:graphicFrame macro="">
      <xdr:nvGraphicFramePr>
        <xdr:cNvPr id="23" name="Kaavio 2">
          <a:extLst>
            <a:ext uri="{FF2B5EF4-FFF2-40B4-BE49-F238E27FC236}">
              <a16:creationId xmlns:a16="http://schemas.microsoft.com/office/drawing/2014/main" id="{25E679A8-DABD-4662-A43B-78AB0C858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543165</xdr:colOff>
      <xdr:row>4</xdr:row>
      <xdr:rowOff>93345</xdr:rowOff>
    </xdr:from>
    <xdr:to>
      <xdr:col>14</xdr:col>
      <xdr:colOff>459104</xdr:colOff>
      <xdr:row>26</xdr:row>
      <xdr:rowOff>386715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CA0D43AC-5F2D-4395-840B-85E289868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800101</xdr:colOff>
      <xdr:row>2</xdr:row>
      <xdr:rowOff>77537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3E11063-0640-48C5-977D-87D535BC3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1" y="0"/>
          <a:ext cx="800100" cy="4585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809625</xdr:colOff>
      <xdr:row>2</xdr:row>
      <xdr:rowOff>82997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AD80DEFB-5098-45BC-BC30-CC516D87C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"/>
          <a:ext cx="809625" cy="4639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0</xdr:row>
      <xdr:rowOff>161925</xdr:rowOff>
    </xdr:from>
    <xdr:to>
      <xdr:col>13</xdr:col>
      <xdr:colOff>37557</xdr:colOff>
      <xdr:row>18</xdr:row>
      <xdr:rowOff>174710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C8640DD-0BC2-4B4F-5458-B993E2DA9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275" y="161925"/>
          <a:ext cx="4342857" cy="44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119743</xdr:colOff>
      <xdr:row>10</xdr:row>
      <xdr:rowOff>5443</xdr:rowOff>
    </xdr:from>
    <xdr:to>
      <xdr:col>18</xdr:col>
      <xdr:colOff>429385</xdr:colOff>
      <xdr:row>35</xdr:row>
      <xdr:rowOff>11792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88C8C480-249D-48BD-B51F-364B68926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4071D-E9CD-4756-AA8B-64D8999756A7}">
  <dimension ref="A1"/>
  <sheetViews>
    <sheetView workbookViewId="0">
      <selection activeCell="E27" sqref="E27"/>
    </sheetView>
  </sheetViews>
  <sheetFormatPr defaultColWidth="8.85546875" defaultRowHeight="14.45"/>
  <cols>
    <col min="1" max="16384" width="8.8554687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446D-3568-439C-9B9C-035563518079}">
  <dimension ref="B1:H61"/>
  <sheetViews>
    <sheetView topLeftCell="A15" zoomScaleNormal="100" workbookViewId="0">
      <selection activeCell="D9" sqref="D9"/>
    </sheetView>
  </sheetViews>
  <sheetFormatPr defaultColWidth="9.28515625" defaultRowHeight="15" customHeight="1"/>
  <cols>
    <col min="1" max="1" width="2" style="119" customWidth="1"/>
    <col min="2" max="2" width="37.7109375" style="119" customWidth="1"/>
    <col min="3" max="3" width="14.42578125" style="119" customWidth="1"/>
    <col min="4" max="4" width="58.7109375" style="121" customWidth="1"/>
    <col min="5" max="5" width="3.42578125" style="119" customWidth="1"/>
    <col min="6" max="6" width="12.7109375" style="119" customWidth="1"/>
    <col min="7" max="7" width="22.5703125" style="119" customWidth="1"/>
    <col min="8" max="16384" width="9.28515625" style="119"/>
  </cols>
  <sheetData>
    <row r="1" spans="2:7" ht="19.149999999999999" customHeight="1">
      <c r="B1" s="264"/>
      <c r="D1" s="120" t="s">
        <v>0</v>
      </c>
    </row>
    <row r="2" spans="2:7" ht="19.899999999999999" customHeight="1">
      <c r="B2" s="264"/>
      <c r="D2" s="120" t="s">
        <v>1</v>
      </c>
    </row>
    <row r="3" spans="2:7" ht="13.15">
      <c r="B3" s="266" t="s">
        <v>2</v>
      </c>
      <c r="C3" s="266"/>
      <c r="D3" s="266"/>
    </row>
    <row r="4" spans="2:7" ht="13.15">
      <c r="B4" s="266"/>
      <c r="C4" s="266"/>
      <c r="D4" s="266"/>
    </row>
    <row r="5" spans="2:7" ht="13.9" thickBot="1"/>
    <row r="6" spans="2:7" ht="20.65" customHeight="1" thickBot="1">
      <c r="B6" s="261" t="s">
        <v>3</v>
      </c>
      <c r="C6" s="262"/>
      <c r="D6" s="263"/>
      <c r="E6" s="122"/>
    </row>
    <row r="7" spans="2:7" ht="20.100000000000001" customHeight="1">
      <c r="B7" s="249" t="s">
        <v>4</v>
      </c>
      <c r="C7" s="251"/>
      <c r="D7" s="123"/>
      <c r="E7" s="124">
        <f>IF(F7="Tieto puuttuu",1,0)</f>
        <v>1</v>
      </c>
      <c r="F7" s="125" t="str">
        <f>IF($D7="","Tieto puuttuu"," ")</f>
        <v>Tieto puuttuu</v>
      </c>
      <c r="G7" s="121"/>
    </row>
    <row r="8" spans="2:7" ht="20.100000000000001" customHeight="1">
      <c r="B8" s="254" t="s">
        <v>5</v>
      </c>
      <c r="C8" s="255"/>
      <c r="D8" s="123"/>
      <c r="E8" s="124">
        <f t="shared" ref="E8:E19" si="0">IF(F8="Tieto puuttuu",1,0)</f>
        <v>1</v>
      </c>
      <c r="F8" s="125" t="str">
        <f t="shared" ref="F8:F15" si="1">IF($D8="","Tieto puuttuu"," ")</f>
        <v>Tieto puuttuu</v>
      </c>
    </row>
    <row r="9" spans="2:7" ht="20.100000000000001" customHeight="1">
      <c r="B9" s="249" t="s">
        <v>6</v>
      </c>
      <c r="C9" s="251"/>
      <c r="D9" s="123"/>
      <c r="E9" s="124">
        <f t="shared" si="0"/>
        <v>1</v>
      </c>
      <c r="F9" s="125" t="str">
        <f t="shared" si="1"/>
        <v>Tieto puuttuu</v>
      </c>
    </row>
    <row r="10" spans="2:7" ht="20.100000000000001" customHeight="1">
      <c r="B10" s="249" t="s">
        <v>7</v>
      </c>
      <c r="C10" s="251"/>
      <c r="D10" s="123"/>
      <c r="E10" s="124">
        <f t="shared" si="0"/>
        <v>1</v>
      </c>
      <c r="F10" s="125" t="str">
        <f t="shared" si="1"/>
        <v>Tieto puuttuu</v>
      </c>
    </row>
    <row r="11" spans="2:7" ht="20.100000000000001" customHeight="1">
      <c r="B11" s="271" t="s">
        <v>8</v>
      </c>
      <c r="C11" s="272"/>
      <c r="D11" s="123" t="s">
        <v>9</v>
      </c>
      <c r="E11" s="124">
        <f>IF(F11="Tieto puuttuu",1,0)</f>
        <v>1</v>
      </c>
      <c r="F11" s="125" t="str">
        <f>IF($D11="Valitse","Tieto puuttuu"," ")</f>
        <v>Tieto puuttuu</v>
      </c>
    </row>
    <row r="12" spans="2:7" ht="20.100000000000001" customHeight="1">
      <c r="B12" s="249" t="s">
        <v>10</v>
      </c>
      <c r="C12" s="251"/>
      <c r="D12" s="123" t="s">
        <v>9</v>
      </c>
      <c r="E12" s="124">
        <f t="shared" si="0"/>
        <v>1</v>
      </c>
      <c r="F12" s="125" t="str">
        <f>IF($D12="Valitse","Tieto puuttuu"," ")</f>
        <v>Tieto puuttuu</v>
      </c>
    </row>
    <row r="13" spans="2:7" ht="20.100000000000001" customHeight="1">
      <c r="B13" s="249" t="s">
        <v>11</v>
      </c>
      <c r="C13" s="251"/>
      <c r="D13" s="123"/>
      <c r="E13" s="124">
        <f t="shared" si="0"/>
        <v>1</v>
      </c>
      <c r="F13" s="125" t="str">
        <f>IF($D13="","Tieto puuttuu"," ")</f>
        <v>Tieto puuttuu</v>
      </c>
    </row>
    <row r="14" spans="2:7" ht="20.100000000000001" customHeight="1">
      <c r="B14" s="249" t="s">
        <v>12</v>
      </c>
      <c r="C14" s="251"/>
      <c r="D14" s="126"/>
      <c r="E14" s="124">
        <f t="shared" si="0"/>
        <v>1</v>
      </c>
      <c r="F14" s="125" t="str">
        <f t="shared" si="1"/>
        <v>Tieto puuttuu</v>
      </c>
    </row>
    <row r="15" spans="2:7" ht="20.100000000000001" customHeight="1">
      <c r="B15" s="249" t="s">
        <v>13</v>
      </c>
      <c r="C15" s="251"/>
      <c r="D15" s="123"/>
      <c r="E15" s="124">
        <f t="shared" si="0"/>
        <v>1</v>
      </c>
      <c r="F15" s="125" t="str">
        <f t="shared" si="1"/>
        <v>Tieto puuttuu</v>
      </c>
    </row>
    <row r="16" spans="2:7" ht="30" customHeight="1">
      <c r="B16" s="249" t="s">
        <v>14</v>
      </c>
      <c r="C16" s="251"/>
      <c r="D16" s="123" t="s">
        <v>9</v>
      </c>
      <c r="E16" s="124">
        <f t="shared" si="0"/>
        <v>1</v>
      </c>
      <c r="F16" s="125" t="str">
        <f>IF($D16="Valitse","Tieto puuttuu"," ")</f>
        <v>Tieto puuttuu</v>
      </c>
    </row>
    <row r="17" spans="2:8" ht="45" customHeight="1">
      <c r="B17" s="249" t="s">
        <v>15</v>
      </c>
      <c r="C17" s="251"/>
      <c r="D17" s="123" t="s">
        <v>9</v>
      </c>
      <c r="E17" s="124">
        <f t="shared" si="0"/>
        <v>1</v>
      </c>
      <c r="F17" s="125" t="str">
        <f t="shared" ref="F17:F19" si="2">IF($D17="Valitse","Tieto puuttuu"," ")</f>
        <v>Tieto puuttuu</v>
      </c>
      <c r="H17" s="127"/>
    </row>
    <row r="18" spans="2:8" ht="30" customHeight="1">
      <c r="B18" s="249" t="s">
        <v>16</v>
      </c>
      <c r="C18" s="251"/>
      <c r="D18" s="123" t="s">
        <v>9</v>
      </c>
      <c r="E18" s="124">
        <f t="shared" si="0"/>
        <v>1</v>
      </c>
      <c r="F18" s="125" t="str">
        <f t="shared" si="2"/>
        <v>Tieto puuttuu</v>
      </c>
    </row>
    <row r="19" spans="2:8" ht="30" customHeight="1" thickBot="1">
      <c r="B19" s="250" t="s">
        <v>17</v>
      </c>
      <c r="C19" s="260"/>
      <c r="D19" s="128" t="s">
        <v>9</v>
      </c>
      <c r="E19" s="124">
        <f t="shared" si="0"/>
        <v>1</v>
      </c>
      <c r="F19" s="125" t="str">
        <f t="shared" si="2"/>
        <v>Tieto puuttuu</v>
      </c>
    </row>
    <row r="20" spans="2:8" ht="30" customHeight="1" thickBot="1"/>
    <row r="21" spans="2:8" ht="19.149999999999999" customHeight="1" thickBot="1">
      <c r="B21" s="267" t="s">
        <v>18</v>
      </c>
      <c r="C21" s="268"/>
      <c r="D21" s="269"/>
      <c r="E21" s="122"/>
    </row>
    <row r="22" spans="2:8" ht="26.45" customHeight="1">
      <c r="B22" s="265" t="s">
        <v>19</v>
      </c>
      <c r="C22" s="270"/>
      <c r="D22" s="129" t="s">
        <v>9</v>
      </c>
      <c r="E22" s="124">
        <f t="shared" ref="E22:E24" si="3">IF(F22="Tieto puuttuu",1,0)</f>
        <v>1</v>
      </c>
      <c r="F22" s="125" t="str">
        <f t="shared" ref="F22:F23" si="4">IF($D22="Valitse","Tieto puuttuu"," ")</f>
        <v>Tieto puuttuu</v>
      </c>
    </row>
    <row r="23" spans="2:8" ht="20.100000000000001" customHeight="1">
      <c r="B23" s="254" t="s">
        <v>20</v>
      </c>
      <c r="C23" s="255"/>
      <c r="D23" s="123" t="s">
        <v>9</v>
      </c>
      <c r="E23" s="124">
        <f t="shared" si="3"/>
        <v>1</v>
      </c>
      <c r="F23" s="125" t="str">
        <f t="shared" si="4"/>
        <v>Tieto puuttuu</v>
      </c>
    </row>
    <row r="24" spans="2:8" ht="20.100000000000001" customHeight="1">
      <c r="B24" s="254" t="s">
        <v>21</v>
      </c>
      <c r="C24" s="255"/>
      <c r="D24" s="130"/>
      <c r="E24" s="124">
        <f t="shared" si="3"/>
        <v>0</v>
      </c>
      <c r="F24" s="125" t="str">
        <f>IF(AND($D23="Kyllä",D24=""),"Tieto puuttuu"," ")</f>
        <v xml:space="preserve"> </v>
      </c>
    </row>
    <row r="25" spans="2:8" ht="45" customHeight="1">
      <c r="B25" s="254" t="s">
        <v>22</v>
      </c>
      <c r="C25" s="255"/>
      <c r="D25" s="131" t="s">
        <v>9</v>
      </c>
      <c r="E25" s="124">
        <f t="shared" ref="E25:E34" si="5">IF(F25="Tieto puuttuu",1,0)</f>
        <v>1</v>
      </c>
      <c r="F25" s="125" t="str">
        <f t="shared" ref="F25:F28" si="6">IF($D25="Valitse","Tieto puuttuu"," ")</f>
        <v>Tieto puuttuu</v>
      </c>
    </row>
    <row r="26" spans="2:8" ht="20.100000000000001" customHeight="1">
      <c r="B26" s="256" t="s">
        <v>23</v>
      </c>
      <c r="C26" s="257"/>
      <c r="D26" s="123" t="s">
        <v>9</v>
      </c>
      <c r="E26" s="124">
        <f t="shared" si="5"/>
        <v>1</v>
      </c>
      <c r="F26" s="125" t="str">
        <f t="shared" si="6"/>
        <v>Tieto puuttuu</v>
      </c>
    </row>
    <row r="27" spans="2:8" ht="20.100000000000001" customHeight="1">
      <c r="B27" s="249" t="s">
        <v>24</v>
      </c>
      <c r="C27" s="251"/>
      <c r="D27" s="132" t="s">
        <v>9</v>
      </c>
      <c r="E27" s="124">
        <f t="shared" si="5"/>
        <v>1</v>
      </c>
      <c r="F27" s="125" t="str">
        <f t="shared" si="6"/>
        <v>Tieto puuttuu</v>
      </c>
      <c r="G27" s="127"/>
    </row>
    <row r="28" spans="2:8" ht="20.100000000000001" customHeight="1">
      <c r="B28" s="249" t="s">
        <v>25</v>
      </c>
      <c r="C28" s="251"/>
      <c r="D28" s="132" t="s">
        <v>9</v>
      </c>
      <c r="E28" s="124">
        <f t="shared" si="5"/>
        <v>1</v>
      </c>
      <c r="F28" s="125" t="str">
        <f t="shared" si="6"/>
        <v>Tieto puuttuu</v>
      </c>
      <c r="G28" s="127"/>
    </row>
    <row r="29" spans="2:8" ht="45" customHeight="1">
      <c r="B29" s="249" t="s">
        <v>26</v>
      </c>
      <c r="C29" s="251"/>
      <c r="D29" s="131"/>
      <c r="E29" s="124">
        <f t="shared" si="5"/>
        <v>1</v>
      </c>
      <c r="F29" s="125" t="str">
        <f t="shared" ref="F29:F34" si="7">IF($D29="","Tieto puuttuu"," ")</f>
        <v>Tieto puuttuu</v>
      </c>
      <c r="G29" s="127"/>
    </row>
    <row r="30" spans="2:8" ht="20.100000000000001" customHeight="1">
      <c r="B30" s="133" t="s">
        <v>27</v>
      </c>
      <c r="C30" s="134" t="s">
        <v>28</v>
      </c>
      <c r="D30" s="123"/>
      <c r="E30" s="124">
        <f t="shared" si="5"/>
        <v>1</v>
      </c>
      <c r="F30" s="125" t="str">
        <f t="shared" si="7"/>
        <v>Tieto puuttuu</v>
      </c>
      <c r="G30" s="127"/>
    </row>
    <row r="31" spans="2:8" ht="20.100000000000001" customHeight="1">
      <c r="B31" s="133" t="s">
        <v>29</v>
      </c>
      <c r="C31" s="134" t="s">
        <v>30</v>
      </c>
      <c r="D31" s="123"/>
      <c r="E31" s="124">
        <f t="shared" ref="E31:E32" si="8">IF(F31="Tieto puuttuu",1,0)</f>
        <v>0</v>
      </c>
      <c r="F31" s="125" t="str">
        <f>IF(AND(OR($D$22=Alasvetovalikot!$B$3,$D$22=Alasvetovalikot!$B$4),'Lähtötiedot 1'!D31=""),"Tieto puuttuu"," ")</f>
        <v xml:space="preserve"> </v>
      </c>
    </row>
    <row r="32" spans="2:8" ht="20.100000000000001" customHeight="1">
      <c r="B32" s="133" t="s">
        <v>31</v>
      </c>
      <c r="C32" s="134" t="s">
        <v>32</v>
      </c>
      <c r="D32" s="123"/>
      <c r="E32" s="124">
        <f t="shared" si="8"/>
        <v>1</v>
      </c>
      <c r="F32" s="125" t="str">
        <f t="shared" si="7"/>
        <v>Tieto puuttuu</v>
      </c>
    </row>
    <row r="33" spans="2:6" ht="20.100000000000001" customHeight="1">
      <c r="B33" s="133" t="s">
        <v>33</v>
      </c>
      <c r="C33" s="134" t="s">
        <v>34</v>
      </c>
      <c r="D33" s="123"/>
      <c r="E33" s="124">
        <f t="shared" si="5"/>
        <v>1</v>
      </c>
      <c r="F33" s="125" t="str">
        <f t="shared" si="7"/>
        <v>Tieto puuttuu</v>
      </c>
    </row>
    <row r="34" spans="2:6" ht="20.100000000000001" customHeight="1">
      <c r="B34" s="133" t="s">
        <v>35</v>
      </c>
      <c r="C34" s="134" t="s">
        <v>34</v>
      </c>
      <c r="D34" s="123"/>
      <c r="E34" s="124">
        <f t="shared" si="5"/>
        <v>1</v>
      </c>
      <c r="F34" s="125" t="str">
        <f t="shared" si="7"/>
        <v>Tieto puuttuu</v>
      </c>
    </row>
    <row r="35" spans="2:6" ht="30" customHeight="1">
      <c r="B35" s="133" t="s">
        <v>36</v>
      </c>
      <c r="C35" s="134" t="s">
        <v>37</v>
      </c>
      <c r="D35" s="123"/>
      <c r="E35" s="124">
        <f t="shared" ref="E35" si="9">IF(F35="Tieto puuttuu",1,0)</f>
        <v>0</v>
      </c>
      <c r="F35" s="125" t="str">
        <f>IF(AND(OR($D$22=Alasvetovalikot!$B$3,$D$22=Alasvetovalikot!$B$4),'Lähtötiedot 1'!D35=""),"Tieto puuttuu"," ")</f>
        <v xml:space="preserve"> </v>
      </c>
    </row>
    <row r="36" spans="2:6" ht="20.100000000000001" customHeight="1">
      <c r="B36" s="256" t="s">
        <v>38</v>
      </c>
      <c r="C36" s="257"/>
      <c r="D36" s="123" t="s">
        <v>9</v>
      </c>
      <c r="E36" s="124">
        <f t="shared" ref="E36:E38" si="10">IF(F36="Tieto puuttuu",1,0)</f>
        <v>1</v>
      </c>
      <c r="F36" s="125" t="str">
        <f t="shared" ref="F36:F38" si="11">IF($D36="Valitse","Tieto puuttuu"," ")</f>
        <v>Tieto puuttuu</v>
      </c>
    </row>
    <row r="37" spans="2:6" ht="20.100000000000001" customHeight="1">
      <c r="B37" s="256" t="s">
        <v>39</v>
      </c>
      <c r="C37" s="257"/>
      <c r="D37" s="123" t="s">
        <v>9</v>
      </c>
      <c r="E37" s="124">
        <f t="shared" si="10"/>
        <v>1</v>
      </c>
      <c r="F37" s="125" t="str">
        <f t="shared" si="11"/>
        <v>Tieto puuttuu</v>
      </c>
    </row>
    <row r="38" spans="2:6" ht="20.100000000000001" customHeight="1" thickBot="1">
      <c r="B38" s="258" t="s">
        <v>40</v>
      </c>
      <c r="C38" s="259"/>
      <c r="D38" s="135" t="s">
        <v>9</v>
      </c>
      <c r="E38" s="124">
        <f t="shared" si="10"/>
        <v>1</v>
      </c>
      <c r="F38" s="125" t="str">
        <f t="shared" si="11"/>
        <v>Tieto puuttuu</v>
      </c>
    </row>
    <row r="39" spans="2:6" s="137" customFormat="1" ht="30" customHeight="1" thickBot="1">
      <c r="B39" s="136" t="s">
        <v>41</v>
      </c>
      <c r="E39" s="138"/>
    </row>
    <row r="40" spans="2:6" ht="19.899999999999999" customHeight="1" thickBot="1">
      <c r="B40" s="261" t="s">
        <v>42</v>
      </c>
      <c r="C40" s="262"/>
      <c r="D40" s="263"/>
      <c r="E40" s="139"/>
    </row>
    <row r="41" spans="2:6" ht="20.100000000000001" customHeight="1">
      <c r="B41" s="252" t="s">
        <v>43</v>
      </c>
      <c r="C41" s="253"/>
      <c r="D41" s="123" t="s">
        <v>9</v>
      </c>
      <c r="E41" s="124">
        <f t="shared" ref="E41:E47" si="12">IF(F41="Tieto puuttuu",1,0)</f>
        <v>1</v>
      </c>
      <c r="F41" s="125" t="str">
        <f t="shared" ref="F41:F47" si="13">IF($D41="Valitse","Tieto puuttuu"," ")</f>
        <v>Tieto puuttuu</v>
      </c>
    </row>
    <row r="42" spans="2:6" ht="20.100000000000001" customHeight="1">
      <c r="B42" s="254" t="s">
        <v>44</v>
      </c>
      <c r="C42" s="255"/>
      <c r="D42" s="123" t="s">
        <v>9</v>
      </c>
      <c r="E42" s="124">
        <f t="shared" si="12"/>
        <v>1</v>
      </c>
      <c r="F42" s="125" t="str">
        <f t="shared" si="13"/>
        <v>Tieto puuttuu</v>
      </c>
    </row>
    <row r="43" spans="2:6" ht="20.100000000000001" customHeight="1">
      <c r="B43" s="249" t="s">
        <v>45</v>
      </c>
      <c r="C43" s="251"/>
      <c r="D43" s="123" t="s">
        <v>9</v>
      </c>
      <c r="E43" s="124">
        <f t="shared" si="12"/>
        <v>1</v>
      </c>
      <c r="F43" s="125" t="str">
        <f t="shared" si="13"/>
        <v>Tieto puuttuu</v>
      </c>
    </row>
    <row r="44" spans="2:6" ht="20.100000000000001" customHeight="1">
      <c r="B44" s="249" t="s">
        <v>46</v>
      </c>
      <c r="C44" s="251"/>
      <c r="D44" s="123" t="s">
        <v>9</v>
      </c>
      <c r="E44" s="124">
        <f t="shared" si="12"/>
        <v>1</v>
      </c>
      <c r="F44" s="125" t="str">
        <f t="shared" si="13"/>
        <v>Tieto puuttuu</v>
      </c>
    </row>
    <row r="45" spans="2:6" ht="20.100000000000001" customHeight="1">
      <c r="B45" s="249" t="s">
        <v>47</v>
      </c>
      <c r="C45" s="251"/>
      <c r="D45" s="123" t="s">
        <v>9</v>
      </c>
      <c r="E45" s="124">
        <f t="shared" si="12"/>
        <v>1</v>
      </c>
      <c r="F45" s="125" t="str">
        <f t="shared" si="13"/>
        <v>Tieto puuttuu</v>
      </c>
    </row>
    <row r="46" spans="2:6" ht="20.100000000000001" customHeight="1">
      <c r="B46" s="249" t="s">
        <v>48</v>
      </c>
      <c r="C46" s="251"/>
      <c r="D46" s="123" t="s">
        <v>9</v>
      </c>
      <c r="E46" s="124">
        <f t="shared" si="12"/>
        <v>1</v>
      </c>
      <c r="F46" s="125" t="str">
        <f t="shared" si="13"/>
        <v>Tieto puuttuu</v>
      </c>
    </row>
    <row r="47" spans="2:6" ht="20.100000000000001" customHeight="1" thickBot="1">
      <c r="B47" s="250" t="s">
        <v>49</v>
      </c>
      <c r="C47" s="260"/>
      <c r="D47" s="140" t="s">
        <v>9</v>
      </c>
      <c r="E47" s="124">
        <f t="shared" si="12"/>
        <v>1</v>
      </c>
      <c r="F47" s="125" t="str">
        <f t="shared" si="13"/>
        <v>Tieto puuttuu</v>
      </c>
    </row>
    <row r="48" spans="2:6" ht="29.45" customHeight="1" thickBot="1">
      <c r="B48" s="137"/>
    </row>
    <row r="49" spans="2:7" ht="18" customHeight="1" thickBot="1">
      <c r="B49" s="261" t="s">
        <v>50</v>
      </c>
      <c r="C49" s="262"/>
      <c r="D49" s="263"/>
      <c r="E49" s="122"/>
    </row>
    <row r="50" spans="2:7" ht="15" customHeight="1">
      <c r="B50" s="265" t="s">
        <v>51</v>
      </c>
      <c r="C50" s="141" t="s">
        <v>52</v>
      </c>
      <c r="D50" s="129" t="s">
        <v>9</v>
      </c>
      <c r="E50" s="124">
        <f t="shared" ref="E50:E60" si="14">IF(F50="Tieto puuttuu",1,0)</f>
        <v>1</v>
      </c>
      <c r="F50" s="125" t="str">
        <f t="shared" ref="F50:F52" si="15">IF($D50="Valitse","Tieto puuttuu"," ")</f>
        <v>Tieto puuttuu</v>
      </c>
    </row>
    <row r="51" spans="2:7" ht="15" customHeight="1">
      <c r="B51" s="249"/>
      <c r="C51" s="142" t="s">
        <v>53</v>
      </c>
      <c r="D51" s="143" t="s">
        <v>9</v>
      </c>
      <c r="E51" s="124">
        <f t="shared" si="14"/>
        <v>1</v>
      </c>
      <c r="F51" s="125" t="str">
        <f t="shared" si="15"/>
        <v>Tieto puuttuu</v>
      </c>
    </row>
    <row r="52" spans="2:7" ht="15" customHeight="1">
      <c r="B52" s="249"/>
      <c r="C52" s="142" t="s">
        <v>54</v>
      </c>
      <c r="D52" s="123" t="s">
        <v>9</v>
      </c>
      <c r="E52" s="124">
        <f t="shared" si="14"/>
        <v>1</v>
      </c>
      <c r="F52" s="125" t="str">
        <f t="shared" si="15"/>
        <v>Tieto puuttuu</v>
      </c>
    </row>
    <row r="53" spans="2:7" ht="20.100000000000001" customHeight="1">
      <c r="B53" s="254" t="s">
        <v>55</v>
      </c>
      <c r="C53" s="255"/>
      <c r="D53" s="248"/>
      <c r="E53" s="124">
        <f t="shared" si="14"/>
        <v>1</v>
      </c>
      <c r="F53" s="125" t="str">
        <f>IF($D54="","Tieto puuttuu"," ")</f>
        <v>Tieto puuttuu</v>
      </c>
    </row>
    <row r="54" spans="2:7" ht="20.100000000000001" customHeight="1">
      <c r="B54" s="133" t="s">
        <v>56</v>
      </c>
      <c r="C54" s="142" t="s">
        <v>57</v>
      </c>
      <c r="D54" s="123"/>
      <c r="E54" s="124" t="e">
        <f t="shared" si="14"/>
        <v>#REF!</v>
      </c>
      <c r="F54" s="125" t="e">
        <f>IF(#REF!="","Tieto puuttuu"," ")</f>
        <v>#REF!</v>
      </c>
      <c r="G54" s="127"/>
    </row>
    <row r="55" spans="2:7" ht="15" customHeight="1">
      <c r="B55" s="249" t="s">
        <v>58</v>
      </c>
      <c r="C55" s="142" t="s">
        <v>59</v>
      </c>
      <c r="D55" s="143"/>
      <c r="E55" s="124">
        <f t="shared" si="14"/>
        <v>1</v>
      </c>
      <c r="F55" s="125" t="str">
        <f t="shared" ref="F55:F60" si="16">IF($D55="","Tieto puuttuu"," ")</f>
        <v>Tieto puuttuu</v>
      </c>
    </row>
    <row r="56" spans="2:7" ht="15" customHeight="1">
      <c r="B56" s="249"/>
      <c r="C56" s="142" t="s">
        <v>60</v>
      </c>
      <c r="D56" s="143"/>
      <c r="E56" s="124">
        <f t="shared" si="14"/>
        <v>1</v>
      </c>
      <c r="F56" s="125" t="str">
        <f t="shared" si="16"/>
        <v>Tieto puuttuu</v>
      </c>
    </row>
    <row r="57" spans="2:7" ht="15" customHeight="1">
      <c r="B57" s="249"/>
      <c r="C57" s="142" t="s">
        <v>61</v>
      </c>
      <c r="D57" s="123"/>
      <c r="E57" s="124">
        <f t="shared" si="14"/>
        <v>1</v>
      </c>
      <c r="F57" s="125" t="str">
        <f t="shared" si="16"/>
        <v>Tieto puuttuu</v>
      </c>
    </row>
    <row r="58" spans="2:7" ht="15" customHeight="1">
      <c r="B58" s="249" t="s">
        <v>62</v>
      </c>
      <c r="C58" s="142" t="s">
        <v>59</v>
      </c>
      <c r="D58" s="143"/>
      <c r="E58" s="124">
        <f t="shared" si="14"/>
        <v>1</v>
      </c>
      <c r="F58" s="125" t="str">
        <f t="shared" si="16"/>
        <v>Tieto puuttuu</v>
      </c>
    </row>
    <row r="59" spans="2:7" ht="15" customHeight="1">
      <c r="B59" s="249"/>
      <c r="C59" s="142" t="s">
        <v>60</v>
      </c>
      <c r="D59" s="143"/>
      <c r="E59" s="124">
        <f t="shared" si="14"/>
        <v>1</v>
      </c>
      <c r="F59" s="125" t="str">
        <f t="shared" si="16"/>
        <v>Tieto puuttuu</v>
      </c>
    </row>
    <row r="60" spans="2:7" ht="15" customHeight="1" thickBot="1">
      <c r="B60" s="250"/>
      <c r="C60" s="144" t="s">
        <v>61</v>
      </c>
      <c r="D60" s="128"/>
      <c r="E60" s="124">
        <f t="shared" si="14"/>
        <v>1</v>
      </c>
      <c r="F60" s="125" t="str">
        <f t="shared" si="16"/>
        <v>Tieto puuttuu</v>
      </c>
    </row>
    <row r="61" spans="2:7" ht="13.15">
      <c r="B61" s="119" t="s">
        <v>63</v>
      </c>
    </row>
  </sheetData>
  <sheetProtection algorithmName="SHA-512" hashValue="pphbMDkUHf/NthjWLf5rn4AEqHAh0JfCVsAMvi47D65EPW4Yi2GeVLV/1N3Sz3hdb+Rm6pZE19nTk/KvkgMNOA==" saltValue="ffYqgqIXPKjpgF6+tz3vcA==" spinCount="100000" sheet="1" objects="1" scenarios="1" formatCells="0" formatColumns="0" formatRows="0" selectLockedCells="1"/>
  <protectedRanges>
    <protectedRange algorithmName="SHA-512" hashValue="WTL4M44mxzO1DMt3Emo5YHFpM1eat6SqlZzZYGyCb1pv0Mi43fSo1dqBrerFvTv7shjNkm9PS00ifEb6+VUvrw==" saltValue="ZHrgwy/1p70DvqefxBnHEw==" spinCount="100000" sqref="D50:D52 D54:D60" name="Alue4"/>
    <protectedRange algorithmName="SHA-512" hashValue="JvaifYuYcWUfIgeCw5yP75fEO2eYVhq0Xg5VbNxPp/Nktf7c3ktJGsBtTYLqbNBQWB7tzkuPomPdLL/WK8I8iw==" saltValue="m5TIgt7cP4h6Jf7bT3OLQg==" spinCount="100000" sqref="D22:D38" name="Alue2"/>
    <protectedRange algorithmName="SHA-512" hashValue="orE7ZVbGwXgNIIrTx7SELL8kKt7RAHyfS3gAhlfr+9tWzlR5Vxeur7t/6PjWQLazVF2XiutrSsz7y7YPaBkETA==" saltValue="V++kP04wJ7nKwQYQDhshVg==" spinCount="100000" sqref="D7:D19" name="Alue1"/>
    <protectedRange algorithmName="SHA-512" hashValue="aXk6GzvQnxXhaO6IR5F6MNo2dERu3q2jAd14qOwQaWCAZ/KQw9iVEbWyK60wm+U8BfIH8CeiZZrVEZgeF6zRGw==" saltValue="+DAVx5XnY4ZtiU2PIAMlLg==" spinCount="100000" sqref="D41:D47" name="Alue3"/>
  </protectedRanges>
  <mergeCells count="41">
    <mergeCell ref="B45:C45"/>
    <mergeCell ref="B46:C46"/>
    <mergeCell ref="B9:C9"/>
    <mergeCell ref="B10:C10"/>
    <mergeCell ref="B24:C24"/>
    <mergeCell ref="B23:C23"/>
    <mergeCell ref="B25:C25"/>
    <mergeCell ref="B28:C28"/>
    <mergeCell ref="B11:C11"/>
    <mergeCell ref="B1:B2"/>
    <mergeCell ref="B50:B52"/>
    <mergeCell ref="B55:B57"/>
    <mergeCell ref="B3:D4"/>
    <mergeCell ref="B6:D6"/>
    <mergeCell ref="B40:D40"/>
    <mergeCell ref="B21:D21"/>
    <mergeCell ref="B7:C7"/>
    <mergeCell ref="B13:C13"/>
    <mergeCell ref="B14:C14"/>
    <mergeCell ref="B16:C16"/>
    <mergeCell ref="B19:C19"/>
    <mergeCell ref="B22:C22"/>
    <mergeCell ref="B27:C27"/>
    <mergeCell ref="B26:C26"/>
    <mergeCell ref="B8:C8"/>
    <mergeCell ref="B58:B60"/>
    <mergeCell ref="B12:C12"/>
    <mergeCell ref="B41:C41"/>
    <mergeCell ref="B42:C42"/>
    <mergeCell ref="B43:C43"/>
    <mergeCell ref="B44:C44"/>
    <mergeCell ref="B36:C36"/>
    <mergeCell ref="B38:C38"/>
    <mergeCell ref="B37:C37"/>
    <mergeCell ref="B47:C47"/>
    <mergeCell ref="B49:D49"/>
    <mergeCell ref="B17:C17"/>
    <mergeCell ref="B15:C15"/>
    <mergeCell ref="B29:C29"/>
    <mergeCell ref="B18:C18"/>
    <mergeCell ref="B53:C53"/>
  </mergeCells>
  <phoneticPr fontId="11" type="noConversion"/>
  <dataValidations count="7">
    <dataValidation type="list" allowBlank="1" showInputMessage="1" showErrorMessage="1" sqref="D36:D37 D23" xr:uid="{C655AAE1-EA52-4BE2-8066-B48B37A2CFC9}">
      <formula1>"Valitse, Kyllä, Ei"</formula1>
    </dataValidation>
    <dataValidation type="list" allowBlank="1" showInputMessage="1" showErrorMessage="1" sqref="D18" xr:uid="{BC7B0C21-DBC9-4AE6-9158-B0D96E687E13}">
      <formula1>"Valitse, RT-kortin tietoihin, SYKE-päästötietokannan tietoihin"</formula1>
    </dataValidation>
    <dataValidation type="list" allowBlank="1" showInputMessage="1" showErrorMessage="1" sqref="D17" xr:uid="{CBFE0FCE-7A40-4D27-8F0E-AEE59ED043C5}">
      <formula1>"Valitse, Kyllä. Tuotteet on listattu Lähtötiedot 2 -välilehdelle, Ei"</formula1>
    </dataValidation>
    <dataValidation type="list" allowBlank="1" showInputMessage="1" showErrorMessage="1" sqref="D19" xr:uid="{701A3CB2-C5D1-483B-9C03-0C2803204EB1}">
      <formula1>"Valitse, Kyllä. Poikkeavat käyttöikätiedot on esitetty Lähtötiedot 2 -välilehdellä, Ei"</formula1>
    </dataValidation>
    <dataValidation type="list" allowBlank="1" showInputMessage="1" showErrorMessage="1" sqref="D38" xr:uid="{327E44BA-67BD-45C1-B022-89ACA67A77E3}">
      <formula1>"Valitse, Hankkeeseen ei sisälly autohallia, Autohalli on huomioitu osana rakennuksen hiilijalanjälkeä, Autohalli on huomioitu osana rakennuspaikan hiilijalanjälkeä"</formula1>
    </dataValidation>
    <dataValidation type="list" allowBlank="1" showInputMessage="1" showErrorMessage="1" sqref="D25" xr:uid="{0951D3D8-5D88-4007-AE86-213F4738AF4E}">
      <mc:AlternateContent xmlns:x12ac="http://schemas.microsoft.com/office/spreadsheetml/2011/1/ac" xmlns:mc="http://schemas.openxmlformats.org/markup-compatibility/2006">
        <mc:Choice Requires="x12ac">
          <x12ac:list>Valitse," Kyllä, samasta rakennuksesta on useampi laskelma"," Ei, rakennuksella on vain yksi käyttötarkoitus tai muut ovat laajuudeltaan alle 10 % "</x12ac:list>
        </mc:Choice>
        <mc:Fallback>
          <formula1>"Valitse, Kyllä, samasta rakennuksesta on useampi laskelma, Ei, rakennuksella on vain yksi käyttötarkoitus tai muut ovat laajuudeltaan alle 10 % "</formula1>
        </mc:Fallback>
      </mc:AlternateContent>
    </dataValidation>
    <dataValidation type="list" allowBlank="1" showInputMessage="1" showErrorMessage="1" sqref="D11" xr:uid="{D6269D27-2314-47AE-8B0F-E012497E6F6D}">
      <formula1>"Valitse, Uudisrakennus, Perusparannus, Peruskorjaus, Laajennus, Muu"</formula1>
    </dataValidation>
  </dataValidations>
  <pageMargins left="0.7" right="0.7" top="0.75" bottom="0.75" header="0.3" footer="0.3"/>
  <pageSetup paperSize="9" orientation="portrait" horizontalDpi="300" verticalDpi="0" r:id="rId1"/>
  <ignoredErrors>
    <ignoredError sqref="F12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B33C0149-6E04-4D38-848B-57A06BAA6E8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E7:E19</xm:sqref>
        </x14:conditionalFormatting>
        <x14:conditionalFormatting xmlns:xm="http://schemas.microsoft.com/office/excel/2006/main">
          <x14:cfRule type="iconSet" priority="12" id="{D38CC783-995B-42BD-AD9C-09FEA480DD4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E22</xm:sqref>
        </x14:conditionalFormatting>
        <x14:conditionalFormatting xmlns:xm="http://schemas.microsoft.com/office/excel/2006/main">
          <x14:cfRule type="iconSet" priority="11" id="{F8FC5311-EBDC-4695-AC57-E63C33BBC73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E23</xm:sqref>
        </x14:conditionalFormatting>
        <x14:conditionalFormatting xmlns:xm="http://schemas.microsoft.com/office/excel/2006/main">
          <x14:cfRule type="iconSet" priority="10" id="{12ACA063-E5AD-4739-A8F6-39A0CFC83C9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E25</xm:sqref>
        </x14:conditionalFormatting>
        <x14:conditionalFormatting xmlns:xm="http://schemas.microsoft.com/office/excel/2006/main">
          <x14:cfRule type="iconSet" priority="9" id="{427B4676-4B3D-471C-AC53-A8763F398A3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E26:E28</xm:sqref>
        </x14:conditionalFormatting>
        <x14:conditionalFormatting xmlns:xm="http://schemas.microsoft.com/office/excel/2006/main">
          <x14:cfRule type="iconSet" priority="8" id="{D874E1D0-33FE-46C6-9094-3B256EF1C78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E36</xm:sqref>
        </x14:conditionalFormatting>
        <x14:conditionalFormatting xmlns:xm="http://schemas.microsoft.com/office/excel/2006/main">
          <x14:cfRule type="iconSet" priority="7" id="{D60A9E4F-8C4B-4BBC-A7E7-881604AEE0E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E37</xm:sqref>
        </x14:conditionalFormatting>
        <x14:conditionalFormatting xmlns:xm="http://schemas.microsoft.com/office/excel/2006/main">
          <x14:cfRule type="iconSet" priority="6" id="{CF968774-57CD-402D-9683-BAE38C1875A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E38</xm:sqref>
        </x14:conditionalFormatting>
        <x14:conditionalFormatting xmlns:xm="http://schemas.microsoft.com/office/excel/2006/main">
          <x14:cfRule type="iconSet" priority="5" id="{F286502F-9441-46E9-9794-1E0618FD221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E24</xm:sqref>
        </x14:conditionalFormatting>
        <x14:conditionalFormatting xmlns:xm="http://schemas.microsoft.com/office/excel/2006/main">
          <x14:cfRule type="iconSet" priority="4" id="{9B66BB42-6766-484A-B5E4-A28B586B20C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E29:E35</xm:sqref>
        </x14:conditionalFormatting>
        <x14:conditionalFormatting xmlns:xm="http://schemas.microsoft.com/office/excel/2006/main">
          <x14:cfRule type="iconSet" priority="3" id="{BC04F1CA-6F94-4CA8-A13D-55B94F7CE4E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E50:E52</xm:sqref>
        </x14:conditionalFormatting>
        <x14:conditionalFormatting xmlns:xm="http://schemas.microsoft.com/office/excel/2006/main">
          <x14:cfRule type="iconSet" priority="2" id="{18DC77E9-F1A7-4716-B9FA-41F2E3EF015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E53:E60</xm:sqref>
        </x14:conditionalFormatting>
        <x14:conditionalFormatting xmlns:xm="http://schemas.microsoft.com/office/excel/2006/main">
          <x14:cfRule type="iconSet" priority="1" id="{A2A2C6FF-A491-489B-A676-A23921ACC7E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E41:E47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9E13C6F5-F03E-4EBA-A8AE-A5613BE9C7B1}">
          <x14:formula1>
            <xm:f>Alasvetovalikot!$B$62:$B$71</xm:f>
          </x14:formula1>
          <xm:sqref>D12</xm:sqref>
        </x14:dataValidation>
        <x14:dataValidation type="list" allowBlank="1" showInputMessage="1" showErrorMessage="1" xr:uid="{0B24669C-E32F-470E-BD83-43F019B621D3}">
          <x14:formula1>
            <xm:f>Alasvetovalikot!$B$2:$B$16</xm:f>
          </x14:formula1>
          <xm:sqref>D22</xm:sqref>
        </x14:dataValidation>
        <x14:dataValidation type="list" allowBlank="1" showInputMessage="1" showErrorMessage="1" xr:uid="{37E1AFF7-9041-4286-B754-35E4C3A0F1A6}">
          <x14:formula1>
            <xm:f>Alasvetovalikot!$B$44:$B$47</xm:f>
          </x14:formula1>
          <xm:sqref>D52</xm:sqref>
        </x14:dataValidation>
        <x14:dataValidation type="list" allowBlank="1" showInputMessage="1" showErrorMessage="1" xr:uid="{DFC7CE91-37B5-45CD-A498-C0BCBA1CA8EC}">
          <x14:formula1>
            <xm:f>Alasvetovalikot!$B$23:$B$28</xm:f>
          </x14:formula1>
          <xm:sqref>D50</xm:sqref>
        </x14:dataValidation>
        <x14:dataValidation type="list" allowBlank="1" showInputMessage="1" showErrorMessage="1" xr:uid="{039085B4-06D9-46E2-A10C-511A8FC14E18}">
          <x14:formula1>
            <xm:f>Alasvetovalikot!$F$23:$F$35</xm:f>
          </x14:formula1>
          <xm:sqref>D26</xm:sqref>
        </x14:dataValidation>
        <x14:dataValidation type="list" allowBlank="1" showInputMessage="1" showErrorMessage="1" xr:uid="{FBB79044-FE2F-44C5-B49E-8BB157C99AA1}">
          <x14:formula1>
            <xm:f>Alasvetovalikot!$D$2:$D$7</xm:f>
          </x14:formula1>
          <xm:sqref>D41</xm:sqref>
        </x14:dataValidation>
        <x14:dataValidation type="list" allowBlank="1" showInputMessage="1" showErrorMessage="1" xr:uid="{BEA0606B-3A31-4B75-AEE6-97C7B3938D9D}">
          <x14:formula1>
            <xm:f>Alasvetovalikot!$H$2:$H$13</xm:f>
          </x14:formula1>
          <xm:sqref>D43</xm:sqref>
        </x14:dataValidation>
        <x14:dataValidation type="list" allowBlank="1" showInputMessage="1" showErrorMessage="1" xr:uid="{C3B4D04C-81CB-4DCD-9F9A-D1374CBC4957}">
          <x14:formula1>
            <xm:f>Alasvetovalikot!$J$2:$J$13</xm:f>
          </x14:formula1>
          <xm:sqref>D45</xm:sqref>
        </x14:dataValidation>
        <x14:dataValidation type="list" allowBlank="1" showInputMessage="1" showErrorMessage="1" xr:uid="{28C1D2FC-264E-4DE1-93C0-DD4F76EA6CEC}">
          <x14:formula1>
            <xm:f>Alasvetovalikot!$M$2:$M$8</xm:f>
          </x14:formula1>
          <xm:sqref>D47</xm:sqref>
        </x14:dataValidation>
        <x14:dataValidation type="list" allowBlank="1" showInputMessage="1" showErrorMessage="1" xr:uid="{1B273B8D-AA5D-41A8-B2E0-E3CE859B0888}">
          <x14:formula1>
            <xm:f>Alasvetovalikot!$D$23:$D$28</xm:f>
          </x14:formula1>
          <xm:sqref>D16</xm:sqref>
        </x14:dataValidation>
        <x14:dataValidation type="list" allowBlank="1" showInputMessage="1" showErrorMessage="1" xr:uid="{A7541545-4017-43B3-AF4B-9B48F5DC7B60}">
          <x14:formula1>
            <xm:f>Alasvetovalikot!$D$34:$D$65</xm:f>
          </x14:formula1>
          <xm:sqref>D27</xm:sqref>
        </x14:dataValidation>
        <x14:dataValidation type="list" allowBlank="1" showInputMessage="1" showErrorMessage="1" xr:uid="{88B87172-9AE6-42DD-A467-1320AA074D74}">
          <x14:formula1>
            <xm:f>Alasvetovalikot!$D$69:$D$75</xm:f>
          </x14:formula1>
          <xm:sqref>D28</xm:sqref>
        </x14:dataValidation>
        <x14:dataValidation type="list" allowBlank="1" showInputMessage="1" showErrorMessage="1" xr:uid="{145495FA-2AFA-4EB7-9041-2C8E2E1423D4}">
          <x14:formula1>
            <xm:f>Alasvetovalikot!$H$23:$H$28</xm:f>
          </x14:formula1>
          <xm:sqref>D44</xm:sqref>
        </x14:dataValidation>
        <x14:dataValidation type="list" allowBlank="1" showInputMessage="1" showErrorMessage="1" xr:uid="{B30F7616-A2B1-4EDD-B699-3B62130E5D36}">
          <x14:formula1>
            <xm:f>Alasvetovalikot!$B$34:$B$40</xm:f>
          </x14:formula1>
          <xm:sqref>D51</xm:sqref>
        </x14:dataValidation>
        <x14:dataValidation type="list" allowBlank="1" showInputMessage="1" showErrorMessage="1" xr:uid="{5C9F58AC-1004-4C09-A9CE-6B827DE57516}">
          <x14:formula1>
            <xm:f>Alasvetovalikot!$J$23:$J$29</xm:f>
          </x14:formula1>
          <xm:sqref>D46</xm:sqref>
        </x14:dataValidation>
        <x14:dataValidation type="list" allowBlank="1" showInputMessage="1" showErrorMessage="1" xr:uid="{63DBEE17-5DB5-4495-B0AB-FC6883B9247D}">
          <x14:formula1>
            <xm:f>Alasvetovalikot!$F$2:$F$12</xm:f>
          </x14:formula1>
          <xm:sqref>D42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A9E8-1651-48C5-9187-BFDD67ED0099}">
  <dimension ref="B1:I37"/>
  <sheetViews>
    <sheetView workbookViewId="0">
      <selection activeCell="C18" sqref="C18"/>
    </sheetView>
  </sheetViews>
  <sheetFormatPr defaultColWidth="9.28515625" defaultRowHeight="13.15"/>
  <cols>
    <col min="1" max="1" width="4" style="89" customWidth="1"/>
    <col min="2" max="2" width="26" style="89" customWidth="1"/>
    <col min="3" max="3" width="19.28515625" style="89" customWidth="1"/>
    <col min="4" max="4" width="27.28515625" style="89" customWidth="1"/>
    <col min="5" max="5" width="22.42578125" style="89" customWidth="1"/>
    <col min="6" max="6" width="14.7109375" style="89" customWidth="1"/>
    <col min="7" max="7" width="9.28515625" style="89"/>
    <col min="8" max="8" width="28.7109375" style="89" customWidth="1"/>
    <col min="9" max="9" width="21.5703125" style="89" customWidth="1"/>
    <col min="10" max="16384" width="9.28515625" style="89"/>
  </cols>
  <sheetData>
    <row r="1" spans="2:9" ht="18" customHeight="1">
      <c r="B1" s="275"/>
      <c r="D1" s="274" t="str">
        <f>'Lähtötiedot 1'!D1</f>
        <v>Hiilijalanjäljen lähtötietojen ja tulosten raportointi</v>
      </c>
      <c r="E1" s="274"/>
      <c r="F1" s="274"/>
    </row>
    <row r="2" spans="2:9" ht="18" customHeight="1">
      <c r="B2" s="275"/>
      <c r="D2" s="90"/>
      <c r="E2" s="90"/>
      <c r="F2" s="91" t="str">
        <f>'Lähtötiedot 1'!D2</f>
        <v>versio 1.7.2024</v>
      </c>
    </row>
    <row r="3" spans="2:9" ht="42.6" customHeight="1">
      <c r="B3" s="273" t="s">
        <v>64</v>
      </c>
      <c r="C3" s="273"/>
      <c r="D3" s="273"/>
      <c r="E3" s="273"/>
      <c r="F3" s="273"/>
      <c r="H3" s="273" t="s">
        <v>65</v>
      </c>
      <c r="I3" s="273"/>
    </row>
    <row r="5" spans="2:9">
      <c r="B5" s="95" t="s">
        <v>66</v>
      </c>
      <c r="C5" s="95" t="s">
        <v>67</v>
      </c>
      <c r="D5" s="95" t="s">
        <v>68</v>
      </c>
      <c r="E5" s="95" t="s">
        <v>69</v>
      </c>
      <c r="F5" s="95" t="s">
        <v>70</v>
      </c>
      <c r="H5" s="95" t="s">
        <v>66</v>
      </c>
      <c r="I5" s="95" t="s">
        <v>71</v>
      </c>
    </row>
    <row r="6" spans="2:9">
      <c r="B6" s="118" t="s">
        <v>72</v>
      </c>
      <c r="C6" s="118" t="s">
        <v>73</v>
      </c>
      <c r="D6" s="118" t="s">
        <v>74</v>
      </c>
      <c r="E6" s="118" t="s">
        <v>74</v>
      </c>
      <c r="F6" s="118"/>
      <c r="H6" s="94"/>
      <c r="I6" s="94"/>
    </row>
    <row r="7" spans="2:9">
      <c r="B7" s="118"/>
      <c r="C7" s="118"/>
      <c r="D7" s="118"/>
      <c r="E7" s="118"/>
      <c r="F7" s="118"/>
      <c r="H7" s="94"/>
      <c r="I7" s="94"/>
    </row>
    <row r="8" spans="2:9">
      <c r="B8" s="118"/>
      <c r="C8" s="118"/>
      <c r="D8" s="118"/>
      <c r="E8" s="118"/>
      <c r="F8" s="118"/>
      <c r="H8" s="94"/>
      <c r="I8" s="94"/>
    </row>
    <row r="9" spans="2:9">
      <c r="B9" s="118"/>
      <c r="C9" s="118"/>
      <c r="D9" s="118"/>
      <c r="E9" s="118"/>
      <c r="F9" s="118"/>
      <c r="H9" s="94"/>
      <c r="I9" s="94"/>
    </row>
    <row r="10" spans="2:9">
      <c r="B10" s="118"/>
      <c r="C10" s="118"/>
      <c r="D10" s="118"/>
      <c r="E10" s="118"/>
      <c r="F10" s="118"/>
      <c r="H10" s="94"/>
      <c r="I10" s="94"/>
    </row>
    <row r="11" spans="2:9">
      <c r="B11" s="118"/>
      <c r="C11" s="118"/>
      <c r="D11" s="118"/>
      <c r="E11" s="118"/>
      <c r="F11" s="118"/>
      <c r="H11" s="94"/>
      <c r="I11" s="94"/>
    </row>
    <row r="12" spans="2:9">
      <c r="B12" s="118"/>
      <c r="C12" s="118"/>
      <c r="D12" s="118"/>
      <c r="E12" s="118"/>
      <c r="F12" s="118"/>
      <c r="H12" s="94"/>
      <c r="I12" s="94"/>
    </row>
    <row r="13" spans="2:9">
      <c r="B13" s="118"/>
      <c r="C13" s="118"/>
      <c r="D13" s="118"/>
      <c r="E13" s="118"/>
      <c r="F13" s="118"/>
      <c r="H13" s="94"/>
      <c r="I13" s="94"/>
    </row>
    <row r="14" spans="2:9">
      <c r="B14" s="118"/>
      <c r="C14" s="118"/>
      <c r="D14" s="118"/>
      <c r="E14" s="118"/>
      <c r="F14" s="118"/>
      <c r="H14" s="94"/>
      <c r="I14" s="94"/>
    </row>
    <row r="15" spans="2:9">
      <c r="B15" s="118"/>
      <c r="C15" s="118"/>
      <c r="D15" s="118"/>
      <c r="E15" s="118"/>
      <c r="F15" s="118"/>
      <c r="H15" s="94"/>
      <c r="I15" s="94"/>
    </row>
    <row r="16" spans="2:9">
      <c r="B16" s="118"/>
      <c r="C16" s="118"/>
      <c r="D16" s="118"/>
      <c r="E16" s="118"/>
      <c r="F16" s="118"/>
      <c r="H16" s="94"/>
      <c r="I16" s="94"/>
    </row>
    <row r="17" spans="2:9">
      <c r="B17" s="118"/>
      <c r="C17" s="118"/>
      <c r="D17" s="118"/>
      <c r="E17" s="118"/>
      <c r="F17" s="118"/>
      <c r="H17" s="94"/>
      <c r="I17" s="94"/>
    </row>
    <row r="18" spans="2:9">
      <c r="B18" s="118"/>
      <c r="C18" s="118"/>
      <c r="D18" s="118"/>
      <c r="E18" s="118"/>
      <c r="F18" s="118"/>
      <c r="H18" s="94"/>
      <c r="I18" s="94"/>
    </row>
    <row r="19" spans="2:9">
      <c r="B19" s="118"/>
      <c r="C19" s="118"/>
      <c r="D19" s="118"/>
      <c r="E19" s="118"/>
      <c r="F19" s="118"/>
      <c r="H19" s="94"/>
      <c r="I19" s="94"/>
    </row>
    <row r="20" spans="2:9">
      <c r="B20" s="118"/>
      <c r="C20" s="118"/>
      <c r="D20" s="118"/>
      <c r="E20" s="118"/>
      <c r="F20" s="118"/>
      <c r="H20" s="94"/>
      <c r="I20" s="94"/>
    </row>
    <row r="21" spans="2:9">
      <c r="B21" s="118"/>
      <c r="C21" s="118"/>
      <c r="D21" s="118"/>
      <c r="E21" s="118"/>
      <c r="F21" s="118"/>
      <c r="H21" s="94"/>
      <c r="I21" s="94"/>
    </row>
    <row r="22" spans="2:9">
      <c r="B22" s="118"/>
      <c r="C22" s="118"/>
      <c r="D22" s="118"/>
      <c r="E22" s="118"/>
      <c r="F22" s="118"/>
      <c r="H22" s="94"/>
      <c r="I22" s="94"/>
    </row>
    <row r="23" spans="2:9">
      <c r="B23" s="118"/>
      <c r="C23" s="118"/>
      <c r="D23" s="118"/>
      <c r="E23" s="118"/>
      <c r="F23" s="118"/>
      <c r="H23" s="94"/>
      <c r="I23" s="94"/>
    </row>
    <row r="24" spans="2:9">
      <c r="B24" s="118"/>
      <c r="C24" s="118"/>
      <c r="D24" s="118"/>
      <c r="E24" s="118"/>
      <c r="F24" s="118"/>
      <c r="H24" s="94"/>
      <c r="I24" s="94"/>
    </row>
    <row r="25" spans="2:9">
      <c r="B25" s="118"/>
      <c r="C25" s="118"/>
      <c r="D25" s="118"/>
      <c r="E25" s="118"/>
      <c r="F25" s="118"/>
      <c r="H25" s="94"/>
      <c r="I25" s="94"/>
    </row>
    <row r="26" spans="2:9">
      <c r="B26" s="118"/>
      <c r="C26" s="118"/>
      <c r="D26" s="118"/>
      <c r="E26" s="118"/>
      <c r="F26" s="118"/>
      <c r="H26" s="94"/>
      <c r="I26" s="94"/>
    </row>
    <row r="27" spans="2:9">
      <c r="B27" s="118"/>
      <c r="C27" s="118"/>
      <c r="D27" s="118"/>
      <c r="E27" s="118"/>
      <c r="F27" s="118"/>
      <c r="H27" s="94"/>
      <c r="I27" s="94"/>
    </row>
    <row r="28" spans="2:9">
      <c r="B28" s="118"/>
      <c r="C28" s="118"/>
      <c r="D28" s="118"/>
      <c r="E28" s="118"/>
      <c r="F28" s="118"/>
      <c r="H28" s="94"/>
      <c r="I28" s="94"/>
    </row>
    <row r="29" spans="2:9">
      <c r="B29" s="118"/>
      <c r="C29" s="118"/>
      <c r="D29" s="118"/>
      <c r="E29" s="118"/>
      <c r="F29" s="118"/>
      <c r="H29" s="94"/>
      <c r="I29" s="94"/>
    </row>
    <row r="30" spans="2:9">
      <c r="B30" s="118"/>
      <c r="C30" s="118"/>
      <c r="D30" s="118"/>
      <c r="E30" s="118"/>
      <c r="F30" s="118"/>
      <c r="H30" s="94"/>
      <c r="I30" s="94"/>
    </row>
    <row r="31" spans="2:9">
      <c r="B31" s="118"/>
      <c r="C31" s="118"/>
      <c r="D31" s="118"/>
      <c r="E31" s="118"/>
      <c r="F31" s="118"/>
      <c r="H31" s="94"/>
      <c r="I31" s="94"/>
    </row>
    <row r="32" spans="2:9">
      <c r="B32" s="118"/>
      <c r="C32" s="118"/>
      <c r="D32" s="118"/>
      <c r="E32" s="118"/>
      <c r="F32" s="118"/>
      <c r="H32" s="94"/>
      <c r="I32" s="94"/>
    </row>
    <row r="33" spans="2:9">
      <c r="B33" s="118"/>
      <c r="C33" s="118"/>
      <c r="D33" s="118"/>
      <c r="E33" s="118"/>
      <c r="F33" s="118"/>
      <c r="H33" s="94"/>
      <c r="I33" s="94"/>
    </row>
    <row r="34" spans="2:9">
      <c r="B34" s="118"/>
      <c r="C34" s="118"/>
      <c r="D34" s="118"/>
      <c r="E34" s="118"/>
      <c r="F34" s="118"/>
      <c r="H34" s="94"/>
      <c r="I34" s="94"/>
    </row>
    <row r="35" spans="2:9">
      <c r="B35" s="118"/>
      <c r="C35" s="118"/>
      <c r="D35" s="118"/>
      <c r="E35" s="118"/>
      <c r="F35" s="118"/>
      <c r="H35" s="94"/>
      <c r="I35" s="94"/>
    </row>
    <row r="36" spans="2:9">
      <c r="B36" s="118"/>
      <c r="C36" s="118"/>
      <c r="D36" s="118"/>
      <c r="E36" s="118"/>
      <c r="F36" s="118"/>
      <c r="H36" s="94"/>
      <c r="I36" s="94"/>
    </row>
    <row r="37" spans="2:9">
      <c r="B37" s="118"/>
      <c r="C37" s="118"/>
      <c r="D37" s="118"/>
      <c r="E37" s="118"/>
      <c r="F37" s="118"/>
      <c r="H37" s="94"/>
      <c r="I37" s="94"/>
    </row>
  </sheetData>
  <sheetProtection sheet="1" objects="1" scenarios="1" formatCells="0" formatColumns="0" formatRows="0" insertRows="0" selectLockedCells="1"/>
  <mergeCells count="4">
    <mergeCell ref="B3:F3"/>
    <mergeCell ref="H3:I3"/>
    <mergeCell ref="D1:F1"/>
    <mergeCell ref="B1:B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71F8-FFA4-4FB6-AD5C-024973BD2BEE}">
  <dimension ref="B1:E34"/>
  <sheetViews>
    <sheetView topLeftCell="A23" workbookViewId="0">
      <selection activeCell="G6" sqref="G6"/>
    </sheetView>
  </sheetViews>
  <sheetFormatPr defaultColWidth="9.28515625" defaultRowHeight="15" customHeight="1"/>
  <cols>
    <col min="1" max="1" width="2" style="1" customWidth="1"/>
    <col min="2" max="2" width="38.5703125" style="1" customWidth="1"/>
    <col min="3" max="3" width="10" style="1" customWidth="1"/>
    <col min="4" max="4" width="58.7109375" style="1" customWidth="1"/>
    <col min="5" max="6" width="9" style="1" customWidth="1"/>
    <col min="7" max="7" width="22.5703125" style="1" customWidth="1"/>
    <col min="8" max="16384" width="9.28515625" style="1"/>
  </cols>
  <sheetData>
    <row r="1" spans="2:5" ht="14.45">
      <c r="B1" s="302" t="s">
        <v>2</v>
      </c>
      <c r="C1" s="302"/>
      <c r="D1" s="302"/>
    </row>
    <row r="2" spans="2:5" ht="14.45">
      <c r="B2" s="302"/>
      <c r="C2" s="302"/>
      <c r="D2" s="302"/>
    </row>
    <row r="3" spans="2:5" ht="14.45"/>
    <row r="4" spans="2:5" ht="30" customHeight="1">
      <c r="B4" s="290" t="s">
        <v>3</v>
      </c>
      <c r="C4" s="291"/>
      <c r="D4" s="292"/>
      <c r="E4" s="2"/>
    </row>
    <row r="5" spans="2:5" ht="30" customHeight="1">
      <c r="B5" s="276" t="s">
        <v>10</v>
      </c>
      <c r="C5" s="277"/>
      <c r="D5" s="3"/>
      <c r="E5" s="4"/>
    </row>
    <row r="6" spans="2:5" ht="30" customHeight="1">
      <c r="B6" s="303" t="s">
        <v>75</v>
      </c>
      <c r="C6" s="304"/>
      <c r="D6" s="5"/>
      <c r="E6" s="4"/>
    </row>
    <row r="7" spans="2:5" ht="30" customHeight="1">
      <c r="B7" s="303" t="s">
        <v>76</v>
      </c>
      <c r="C7" s="304"/>
      <c r="D7" s="6"/>
      <c r="E7" s="4"/>
    </row>
    <row r="8" spans="2:5" ht="50.25" customHeight="1">
      <c r="B8" s="303" t="s">
        <v>77</v>
      </c>
      <c r="C8" s="304"/>
      <c r="D8" s="6"/>
      <c r="E8" s="4"/>
    </row>
    <row r="9" spans="2:5" ht="60" customHeight="1">
      <c r="B9" s="293" t="s">
        <v>78</v>
      </c>
      <c r="C9" s="294"/>
      <c r="D9" s="77"/>
      <c r="E9" s="4"/>
    </row>
    <row r="10" spans="2:5" ht="30" customHeight="1"/>
    <row r="11" spans="2:5" ht="30" customHeight="1">
      <c r="B11" s="295" t="s">
        <v>79</v>
      </c>
      <c r="C11" s="296"/>
      <c r="D11" s="297"/>
      <c r="E11" s="7"/>
    </row>
    <row r="12" spans="2:5" ht="36" customHeight="1">
      <c r="B12" s="298" t="s">
        <v>23</v>
      </c>
      <c r="C12" s="299"/>
      <c r="D12" s="8"/>
      <c r="E12" s="7"/>
    </row>
    <row r="13" spans="2:5" ht="36" customHeight="1">
      <c r="B13" s="300" t="s">
        <v>80</v>
      </c>
      <c r="C13" s="301"/>
      <c r="D13" s="70"/>
      <c r="E13" s="4"/>
    </row>
    <row r="14" spans="2:5" ht="30" customHeight="1">
      <c r="B14" s="9" t="s">
        <v>81</v>
      </c>
      <c r="C14" s="10" t="s">
        <v>82</v>
      </c>
      <c r="D14" s="11"/>
      <c r="E14" s="4"/>
    </row>
    <row r="15" spans="2:5" ht="30" customHeight="1">
      <c r="B15" s="71" t="s">
        <v>83</v>
      </c>
      <c r="C15" s="72" t="s">
        <v>30</v>
      </c>
      <c r="D15" s="12"/>
      <c r="E15" s="4"/>
    </row>
    <row r="16" spans="2:5" ht="30" customHeight="1">
      <c r="B16" s="71" t="s">
        <v>31</v>
      </c>
      <c r="C16" s="72" t="s">
        <v>32</v>
      </c>
      <c r="D16" s="12"/>
      <c r="E16" s="4"/>
    </row>
    <row r="17" spans="2:5" ht="30" customHeight="1">
      <c r="B17" s="71" t="s">
        <v>33</v>
      </c>
      <c r="C17" s="72" t="s">
        <v>34</v>
      </c>
      <c r="D17" s="13"/>
      <c r="E17" s="14"/>
    </row>
    <row r="18" spans="2:5" ht="30" customHeight="1">
      <c r="B18" s="73" t="s">
        <v>35</v>
      </c>
      <c r="C18" s="74" t="s">
        <v>34</v>
      </c>
      <c r="D18" s="15"/>
    </row>
    <row r="19" spans="2:5" ht="30" customHeight="1">
      <c r="B19" s="75" t="s">
        <v>84</v>
      </c>
      <c r="C19" s="76" t="s">
        <v>37</v>
      </c>
      <c r="D19" s="16"/>
    </row>
    <row r="20" spans="2:5" ht="30" customHeight="1">
      <c r="B20" s="278" t="s">
        <v>38</v>
      </c>
      <c r="C20" s="279"/>
      <c r="D20" s="17" t="s">
        <v>9</v>
      </c>
    </row>
    <row r="21" spans="2:5" ht="30" customHeight="1">
      <c r="B21" s="278" t="s">
        <v>85</v>
      </c>
      <c r="C21" s="279"/>
      <c r="D21" s="17" t="s">
        <v>9</v>
      </c>
    </row>
    <row r="22" spans="2:5" ht="30" customHeight="1">
      <c r="E22" s="2"/>
    </row>
    <row r="23" spans="2:5" ht="30" customHeight="1">
      <c r="B23" s="280" t="s">
        <v>42</v>
      </c>
      <c r="C23" s="281"/>
      <c r="D23" s="282"/>
      <c r="E23" s="18"/>
    </row>
    <row r="24" spans="2:5" ht="30" customHeight="1">
      <c r="B24" s="283" t="s">
        <v>43</v>
      </c>
      <c r="C24" s="284"/>
      <c r="D24" s="19"/>
      <c r="E24" s="78" t="s">
        <v>86</v>
      </c>
    </row>
    <row r="25" spans="2:5" ht="30" customHeight="1">
      <c r="B25" s="285" t="s">
        <v>44</v>
      </c>
      <c r="C25" s="286"/>
      <c r="D25" s="20"/>
      <c r="E25" s="78" t="s">
        <v>87</v>
      </c>
    </row>
    <row r="26" spans="2:5" ht="30" customHeight="1">
      <c r="B26" s="285" t="s">
        <v>88</v>
      </c>
      <c r="C26" s="286"/>
      <c r="D26" s="23"/>
      <c r="E26" s="18"/>
    </row>
    <row r="27" spans="2:5" ht="30" customHeight="1">
      <c r="B27" s="285" t="s">
        <v>46</v>
      </c>
      <c r="C27" s="287"/>
      <c r="D27" s="24"/>
      <c r="E27" s="18"/>
    </row>
    <row r="28" spans="2:5" ht="30" customHeight="1">
      <c r="B28" s="36" t="s">
        <v>47</v>
      </c>
      <c r="C28" s="37"/>
      <c r="D28" s="38"/>
      <c r="E28" s="18"/>
    </row>
    <row r="29" spans="2:5" ht="30" customHeight="1">
      <c r="B29" s="39" t="s">
        <v>48</v>
      </c>
      <c r="C29" s="40"/>
      <c r="D29" s="22"/>
      <c r="E29" s="18"/>
    </row>
    <row r="30" spans="2:5" ht="30" customHeight="1">
      <c r="B30" s="288" t="s">
        <v>89</v>
      </c>
      <c r="C30" s="289"/>
      <c r="D30" s="21"/>
      <c r="E30" s="18"/>
    </row>
    <row r="31" spans="2:5" ht="14.45"/>
    <row r="32" spans="2:5" ht="23.25" customHeight="1">
      <c r="B32" s="290" t="s">
        <v>50</v>
      </c>
      <c r="C32" s="291"/>
      <c r="D32" s="292"/>
      <c r="E32" s="2"/>
    </row>
    <row r="33" spans="2:5" ht="45" customHeight="1">
      <c r="B33" s="276" t="s">
        <v>90</v>
      </c>
      <c r="C33" s="277"/>
      <c r="D33" s="35"/>
      <c r="E33" s="4"/>
    </row>
    <row r="34" spans="2:5" ht="14.45"/>
  </sheetData>
  <mergeCells count="20">
    <mergeCell ref="B9:C9"/>
    <mergeCell ref="B11:D11"/>
    <mergeCell ref="B12:C12"/>
    <mergeCell ref="B13:C13"/>
    <mergeCell ref="B1:D2"/>
    <mergeCell ref="B4:D4"/>
    <mergeCell ref="B5:C5"/>
    <mergeCell ref="B6:C6"/>
    <mergeCell ref="B7:C7"/>
    <mergeCell ref="B8:C8"/>
    <mergeCell ref="B33:C33"/>
    <mergeCell ref="B20:C20"/>
    <mergeCell ref="B21:C21"/>
    <mergeCell ref="B23:D23"/>
    <mergeCell ref="B24:C24"/>
    <mergeCell ref="B25:C25"/>
    <mergeCell ref="B26:C26"/>
    <mergeCell ref="B27:C27"/>
    <mergeCell ref="B30:C30"/>
    <mergeCell ref="B32:D32"/>
  </mergeCells>
  <phoneticPr fontId="11" type="noConversion"/>
  <dataValidations count="1">
    <dataValidation type="list" allowBlank="1" showInputMessage="1" showErrorMessage="1" sqref="D20:D21" xr:uid="{927979A1-E203-4241-B078-735E066AF48C}">
      <formula1>"Valitse, Kyllä, Ei"</formula1>
    </dataValidation>
  </dataValidations>
  <pageMargins left="0.7" right="0.7" top="0.75" bottom="0.75" header="0.3" footer="0.3"/>
  <pageSetup paperSize="9" orientation="portrait" horizontalDpi="300" verticalDpi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89DEC-4FC1-476B-877A-2A646773DBE3}">
  <dimension ref="A1:L51"/>
  <sheetViews>
    <sheetView topLeftCell="A18" zoomScale="85" zoomScaleNormal="85" workbookViewId="0">
      <pane xSplit="1" topLeftCell="H1" activePane="topRight" state="frozen"/>
      <selection pane="topRight" activeCell="K12" sqref="K12:L46"/>
      <selection activeCell="A5" sqref="A5"/>
    </sheetView>
  </sheetViews>
  <sheetFormatPr defaultColWidth="9.28515625" defaultRowHeight="15" customHeight="1"/>
  <cols>
    <col min="1" max="1" width="39.7109375" style="1" customWidth="1"/>
    <col min="2" max="2" width="17.7109375" style="1" customWidth="1"/>
    <col min="3" max="3" width="17.5703125" style="1" customWidth="1"/>
    <col min="4" max="4" width="18.5703125" style="1" customWidth="1"/>
    <col min="5" max="5" width="28.42578125" style="1" customWidth="1"/>
    <col min="6" max="6" width="15.42578125" style="1" customWidth="1"/>
    <col min="7" max="7" width="16" style="1" customWidth="1"/>
    <col min="8" max="8" width="17.42578125" style="1" customWidth="1"/>
    <col min="9" max="9" width="36.28515625" style="1" customWidth="1"/>
    <col min="10" max="10" width="14.7109375" style="1" customWidth="1"/>
    <col min="11" max="11" width="15.28515625" style="1" customWidth="1"/>
    <col min="12" max="12" width="48.5703125" style="1" customWidth="1"/>
    <col min="13" max="16384" width="9.28515625" style="1"/>
  </cols>
  <sheetData>
    <row r="1" spans="1:12" ht="14.45">
      <c r="A1" s="302" t="s">
        <v>91</v>
      </c>
      <c r="B1" s="302"/>
      <c r="C1" s="302"/>
      <c r="E1" s="25"/>
    </row>
    <row r="2" spans="1:12" ht="14.45">
      <c r="A2" s="302"/>
      <c r="B2" s="302"/>
      <c r="C2" s="302"/>
      <c r="E2" s="25"/>
    </row>
    <row r="3" spans="1:12" thickBot="1">
      <c r="A3" s="25"/>
      <c r="E3" s="25"/>
    </row>
    <row r="4" spans="1:12" ht="32.25" customHeight="1">
      <c r="A4" s="56" t="s">
        <v>92</v>
      </c>
      <c r="B4" s="57"/>
      <c r="C4" s="57"/>
      <c r="D4" s="58"/>
    </row>
    <row r="5" spans="1:12" ht="16.5" customHeight="1" thickBot="1">
      <c r="A5" s="55"/>
      <c r="B5" s="62"/>
      <c r="C5" s="341" t="s">
        <v>93</v>
      </c>
      <c r="D5" s="342"/>
    </row>
    <row r="6" spans="1:12" ht="17.25" customHeight="1" thickBot="1">
      <c r="A6" s="67" t="s">
        <v>94</v>
      </c>
      <c r="B6" s="69"/>
      <c r="C6" s="68" t="s">
        <v>95</v>
      </c>
      <c r="D6" s="66" t="s">
        <v>96</v>
      </c>
    </row>
    <row r="7" spans="1:12" ht="21.75" customHeight="1">
      <c r="A7" s="63" t="s">
        <v>97</v>
      </c>
      <c r="B7" s="64" t="s">
        <v>98</v>
      </c>
      <c r="C7" s="65">
        <v>10</v>
      </c>
      <c r="D7" s="65">
        <v>8.1</v>
      </c>
    </row>
    <row r="8" spans="1:12" ht="30" customHeight="1" thickBot="1">
      <c r="A8" s="59" t="s">
        <v>97</v>
      </c>
      <c r="B8" s="60" t="s">
        <v>99</v>
      </c>
      <c r="C8" s="61" t="s">
        <v>100</v>
      </c>
      <c r="D8" s="61" t="s">
        <v>100</v>
      </c>
    </row>
    <row r="9" spans="1:12" ht="30" customHeight="1" thickBot="1">
      <c r="A9" s="343" t="s">
        <v>101</v>
      </c>
      <c r="B9" s="344"/>
      <c r="C9" s="339">
        <f>(D7-C7)/C7</f>
        <v>-0.19000000000000003</v>
      </c>
      <c r="D9" s="340"/>
    </row>
    <row r="10" spans="1:12" ht="30" customHeight="1">
      <c r="A10" s="345" t="s">
        <v>102</v>
      </c>
      <c r="B10" s="345"/>
      <c r="C10" s="345"/>
    </row>
    <row r="11" spans="1:12" ht="30" customHeight="1" thickBot="1">
      <c r="A11" s="27"/>
      <c r="B11" s="28"/>
      <c r="C11" s="28"/>
    </row>
    <row r="12" spans="1:12" ht="30" customHeight="1" thickBot="1">
      <c r="A12" s="337" t="s">
        <v>103</v>
      </c>
      <c r="B12" s="338"/>
      <c r="C12" s="329" t="s">
        <v>104</v>
      </c>
      <c r="D12" s="330"/>
      <c r="E12" s="330"/>
      <c r="F12" s="331"/>
      <c r="G12" s="329" t="s">
        <v>105</v>
      </c>
      <c r="H12" s="330"/>
      <c r="I12" s="330"/>
      <c r="J12" s="331"/>
      <c r="K12" s="305" t="s">
        <v>106</v>
      </c>
      <c r="L12" s="306"/>
    </row>
    <row r="13" spans="1:12" ht="39.75" customHeight="1">
      <c r="A13" s="29"/>
      <c r="B13" s="42" t="s">
        <v>107</v>
      </c>
      <c r="C13" s="332" t="s">
        <v>108</v>
      </c>
      <c r="D13" s="333"/>
      <c r="E13" s="47" t="s">
        <v>109</v>
      </c>
      <c r="F13" s="48" t="s">
        <v>110</v>
      </c>
      <c r="G13" s="332" t="s">
        <v>108</v>
      </c>
      <c r="H13" s="333"/>
      <c r="I13" s="47" t="s">
        <v>109</v>
      </c>
      <c r="J13" s="48" t="s">
        <v>110</v>
      </c>
      <c r="K13" s="307"/>
      <c r="L13" s="308"/>
    </row>
    <row r="14" spans="1:12" ht="14.45">
      <c r="A14" s="49" t="s">
        <v>111</v>
      </c>
      <c r="B14" s="50"/>
      <c r="C14" s="319"/>
      <c r="D14" s="328"/>
      <c r="E14" s="328"/>
      <c r="F14" s="320"/>
      <c r="G14" s="319"/>
      <c r="H14" s="328"/>
      <c r="I14" s="328"/>
      <c r="J14" s="320"/>
      <c r="K14" s="319"/>
      <c r="L14" s="320"/>
    </row>
    <row r="15" spans="1:12" ht="14.45">
      <c r="A15" s="29" t="s">
        <v>112</v>
      </c>
      <c r="B15" s="43" t="s">
        <v>9</v>
      </c>
      <c r="C15" s="326"/>
      <c r="D15" s="327"/>
      <c r="E15" s="41"/>
      <c r="F15" s="26"/>
      <c r="G15" s="326"/>
      <c r="H15" s="327"/>
      <c r="I15" s="41"/>
      <c r="J15" s="26"/>
      <c r="K15" s="309" t="s">
        <v>113</v>
      </c>
      <c r="L15" s="315"/>
    </row>
    <row r="16" spans="1:12" ht="14.45">
      <c r="A16" s="30" t="s">
        <v>114</v>
      </c>
      <c r="B16" s="43" t="s">
        <v>9</v>
      </c>
      <c r="C16" s="326"/>
      <c r="D16" s="327"/>
      <c r="E16" s="41"/>
      <c r="F16" s="26"/>
      <c r="G16" s="326"/>
      <c r="H16" s="327"/>
      <c r="I16" s="41"/>
      <c r="J16" s="26"/>
      <c r="K16" s="310"/>
      <c r="L16" s="316"/>
    </row>
    <row r="17" spans="1:12" ht="14.45">
      <c r="A17" s="29" t="s">
        <v>115</v>
      </c>
      <c r="B17" s="43" t="s">
        <v>9</v>
      </c>
      <c r="C17" s="326"/>
      <c r="D17" s="327"/>
      <c r="E17" s="41"/>
      <c r="F17" s="26"/>
      <c r="G17" s="326"/>
      <c r="H17" s="327"/>
      <c r="I17" s="41"/>
      <c r="J17" s="26"/>
      <c r="K17" s="310"/>
      <c r="L17" s="316"/>
    </row>
    <row r="18" spans="1:12" ht="14.45">
      <c r="A18" s="31" t="s">
        <v>116</v>
      </c>
      <c r="B18" s="43" t="s">
        <v>9</v>
      </c>
      <c r="C18" s="326"/>
      <c r="D18" s="327"/>
      <c r="E18" s="41"/>
      <c r="F18" s="26"/>
      <c r="G18" s="326"/>
      <c r="H18" s="327"/>
      <c r="I18" s="41"/>
      <c r="J18" s="26"/>
      <c r="K18" s="311"/>
      <c r="L18" s="316"/>
    </row>
    <row r="19" spans="1:12" ht="14.45">
      <c r="A19" s="49" t="s">
        <v>117</v>
      </c>
      <c r="B19" s="50"/>
      <c r="C19" s="319"/>
      <c r="D19" s="328"/>
      <c r="E19" s="328"/>
      <c r="F19" s="320"/>
      <c r="G19" s="319"/>
      <c r="H19" s="328"/>
      <c r="I19" s="328"/>
      <c r="J19" s="320"/>
      <c r="K19" s="321"/>
      <c r="L19" s="322"/>
    </row>
    <row r="20" spans="1:12" ht="14.45">
      <c r="A20" s="32" t="s">
        <v>118</v>
      </c>
      <c r="B20" s="43" t="s">
        <v>9</v>
      </c>
      <c r="C20" s="326"/>
      <c r="D20" s="327"/>
      <c r="E20" s="41"/>
      <c r="F20" s="26"/>
      <c r="G20" s="326"/>
      <c r="H20" s="327"/>
      <c r="I20" s="41"/>
      <c r="J20" s="26"/>
      <c r="K20" s="312" t="s">
        <v>119</v>
      </c>
      <c r="L20" s="316"/>
    </row>
    <row r="21" spans="1:12" ht="14.45">
      <c r="A21" s="29" t="s">
        <v>120</v>
      </c>
      <c r="B21" s="43" t="s">
        <v>9</v>
      </c>
      <c r="C21" s="326"/>
      <c r="D21" s="327"/>
      <c r="E21" s="41"/>
      <c r="F21" s="26"/>
      <c r="G21" s="326"/>
      <c r="H21" s="327"/>
      <c r="I21" s="41"/>
      <c r="J21" s="26"/>
      <c r="K21" s="313"/>
      <c r="L21" s="316"/>
    </row>
    <row r="22" spans="1:12" ht="14.45">
      <c r="A22" s="30" t="s">
        <v>121</v>
      </c>
      <c r="B22" s="43" t="s">
        <v>9</v>
      </c>
      <c r="C22" s="326"/>
      <c r="D22" s="327"/>
      <c r="E22" s="41"/>
      <c r="F22" s="26"/>
      <c r="G22" s="326"/>
      <c r="H22" s="327"/>
      <c r="I22" s="41"/>
      <c r="J22" s="26"/>
      <c r="K22" s="312" t="s">
        <v>122</v>
      </c>
      <c r="L22" s="317"/>
    </row>
    <row r="23" spans="1:12" ht="14.45">
      <c r="A23" s="29" t="s">
        <v>123</v>
      </c>
      <c r="B23" s="43" t="s">
        <v>9</v>
      </c>
      <c r="C23" s="326"/>
      <c r="D23" s="327"/>
      <c r="E23" s="41"/>
      <c r="F23" s="26"/>
      <c r="G23" s="326"/>
      <c r="H23" s="327"/>
      <c r="I23" s="41"/>
      <c r="J23" s="26"/>
      <c r="K23" s="314"/>
      <c r="L23" s="317"/>
    </row>
    <row r="24" spans="1:12" ht="14.45">
      <c r="A24" s="30" t="s">
        <v>124</v>
      </c>
      <c r="B24" s="43" t="s">
        <v>9</v>
      </c>
      <c r="C24" s="326"/>
      <c r="D24" s="327"/>
      <c r="E24" s="41"/>
      <c r="F24" s="26"/>
      <c r="G24" s="326"/>
      <c r="H24" s="327"/>
      <c r="I24" s="41"/>
      <c r="J24" s="26"/>
      <c r="K24" s="314"/>
      <c r="L24" s="317"/>
    </row>
    <row r="25" spans="1:12" ht="14.45">
      <c r="A25" s="29" t="s">
        <v>125</v>
      </c>
      <c r="B25" s="43" t="s">
        <v>9</v>
      </c>
      <c r="C25" s="326"/>
      <c r="D25" s="327"/>
      <c r="E25" s="41"/>
      <c r="F25" s="26"/>
      <c r="G25" s="326"/>
      <c r="H25" s="327"/>
      <c r="I25" s="41"/>
      <c r="J25" s="26"/>
      <c r="K25" s="314"/>
      <c r="L25" s="317"/>
    </row>
    <row r="26" spans="1:12" ht="14.45">
      <c r="A26" s="30" t="s">
        <v>126</v>
      </c>
      <c r="B26" s="43" t="s">
        <v>9</v>
      </c>
      <c r="C26" s="326"/>
      <c r="D26" s="327"/>
      <c r="E26" s="41"/>
      <c r="F26" s="26"/>
      <c r="G26" s="326"/>
      <c r="H26" s="327"/>
      <c r="I26" s="41"/>
      <c r="J26" s="26"/>
      <c r="K26" s="314"/>
      <c r="L26" s="317"/>
    </row>
    <row r="27" spans="1:12" ht="14.45">
      <c r="A27" s="30" t="s">
        <v>127</v>
      </c>
      <c r="B27" s="43" t="s">
        <v>9</v>
      </c>
      <c r="C27" s="326"/>
      <c r="D27" s="327"/>
      <c r="E27" s="41"/>
      <c r="F27" s="26"/>
      <c r="G27" s="326"/>
      <c r="H27" s="327"/>
      <c r="I27" s="41"/>
      <c r="J27" s="26"/>
      <c r="K27" s="314"/>
      <c r="L27" s="317"/>
    </row>
    <row r="28" spans="1:12" ht="14.45">
      <c r="A28" s="32" t="s">
        <v>128</v>
      </c>
      <c r="B28" s="43" t="s">
        <v>9</v>
      </c>
      <c r="C28" s="326"/>
      <c r="D28" s="327"/>
      <c r="E28" s="41"/>
      <c r="F28" s="26"/>
      <c r="G28" s="326"/>
      <c r="H28" s="327"/>
      <c r="I28" s="41"/>
      <c r="J28" s="26"/>
      <c r="K28" s="313"/>
      <c r="L28" s="317"/>
    </row>
    <row r="29" spans="1:12" ht="14.45">
      <c r="A29" s="30" t="s">
        <v>129</v>
      </c>
      <c r="B29" s="43" t="s">
        <v>9</v>
      </c>
      <c r="C29" s="326"/>
      <c r="D29" s="327"/>
      <c r="E29" s="41"/>
      <c r="F29" s="26"/>
      <c r="G29" s="326"/>
      <c r="H29" s="327"/>
      <c r="I29" s="41"/>
      <c r="J29" s="26"/>
      <c r="K29" s="312" t="s">
        <v>130</v>
      </c>
      <c r="L29" s="317"/>
    </row>
    <row r="30" spans="1:12" ht="14.45">
      <c r="A30" s="30" t="s">
        <v>131</v>
      </c>
      <c r="B30" s="43" t="s">
        <v>9</v>
      </c>
      <c r="C30" s="326"/>
      <c r="D30" s="327"/>
      <c r="E30" s="41"/>
      <c r="F30" s="26"/>
      <c r="G30" s="326"/>
      <c r="H30" s="327"/>
      <c r="I30" s="41"/>
      <c r="J30" s="26"/>
      <c r="K30" s="314"/>
      <c r="L30" s="317"/>
    </row>
    <row r="31" spans="1:12" ht="14.45">
      <c r="A31" s="32" t="s">
        <v>132</v>
      </c>
      <c r="B31" s="43" t="s">
        <v>9</v>
      </c>
      <c r="C31" s="326"/>
      <c r="D31" s="327"/>
      <c r="E31" s="41"/>
      <c r="F31" s="26"/>
      <c r="G31" s="326"/>
      <c r="H31" s="327"/>
      <c r="I31" s="41"/>
      <c r="J31" s="26"/>
      <c r="K31" s="314"/>
      <c r="L31" s="317"/>
    </row>
    <row r="32" spans="1:12" ht="14.45">
      <c r="A32" s="32" t="s">
        <v>133</v>
      </c>
      <c r="B32" s="43" t="s">
        <v>9</v>
      </c>
      <c r="C32" s="326"/>
      <c r="D32" s="327"/>
      <c r="E32" s="41"/>
      <c r="F32" s="26"/>
      <c r="G32" s="326"/>
      <c r="H32" s="327"/>
      <c r="I32" s="41"/>
      <c r="J32" s="26"/>
      <c r="K32" s="313"/>
      <c r="L32" s="317"/>
    </row>
    <row r="33" spans="1:12" ht="14.45">
      <c r="A33" s="32" t="s">
        <v>134</v>
      </c>
      <c r="B33" s="43" t="s">
        <v>9</v>
      </c>
      <c r="C33" s="326"/>
      <c r="D33" s="327"/>
      <c r="E33" s="41"/>
      <c r="F33" s="26"/>
      <c r="G33" s="326"/>
      <c r="H33" s="327"/>
      <c r="I33" s="41"/>
      <c r="J33" s="26"/>
      <c r="K33" s="52" t="s">
        <v>135</v>
      </c>
      <c r="L33" s="51"/>
    </row>
    <row r="34" spans="1:12" ht="14.45">
      <c r="A34" s="53" t="s">
        <v>136</v>
      </c>
      <c r="B34" s="54"/>
      <c r="C34" s="319"/>
      <c r="D34" s="328"/>
      <c r="E34" s="328"/>
      <c r="F34" s="320"/>
      <c r="G34" s="319"/>
      <c r="H34" s="328"/>
      <c r="I34" s="328"/>
      <c r="J34" s="320"/>
      <c r="K34" s="321"/>
      <c r="L34" s="322"/>
    </row>
    <row r="35" spans="1:12" ht="14.45">
      <c r="A35" s="30" t="s">
        <v>137</v>
      </c>
      <c r="B35" s="43" t="s">
        <v>9</v>
      </c>
      <c r="C35" s="326"/>
      <c r="D35" s="327"/>
      <c r="E35" s="41"/>
      <c r="F35" s="26"/>
      <c r="G35" s="326"/>
      <c r="H35" s="327"/>
      <c r="I35" s="41"/>
      <c r="J35" s="26"/>
      <c r="K35" s="309" t="s">
        <v>138</v>
      </c>
      <c r="L35" s="317"/>
    </row>
    <row r="36" spans="1:12" ht="14.45">
      <c r="A36" s="32" t="s">
        <v>139</v>
      </c>
      <c r="B36" s="43" t="s">
        <v>9</v>
      </c>
      <c r="C36" s="326"/>
      <c r="D36" s="327"/>
      <c r="E36" s="41"/>
      <c r="F36" s="26"/>
      <c r="G36" s="326"/>
      <c r="H36" s="327"/>
      <c r="I36" s="41"/>
      <c r="J36" s="26"/>
      <c r="K36" s="310"/>
      <c r="L36" s="317"/>
    </row>
    <row r="37" spans="1:12" ht="28.9">
      <c r="A37" s="33" t="s">
        <v>140</v>
      </c>
      <c r="B37" s="44" t="s">
        <v>9</v>
      </c>
      <c r="C37" s="326"/>
      <c r="D37" s="327"/>
      <c r="E37" s="41"/>
      <c r="F37" s="26"/>
      <c r="G37" s="326"/>
      <c r="H37" s="327"/>
      <c r="I37" s="41"/>
      <c r="J37" s="26"/>
      <c r="K37" s="310"/>
      <c r="L37" s="317"/>
    </row>
    <row r="38" spans="1:12" ht="14.45">
      <c r="A38" s="31" t="s">
        <v>141</v>
      </c>
      <c r="B38" s="43" t="s">
        <v>9</v>
      </c>
      <c r="C38" s="326"/>
      <c r="D38" s="327"/>
      <c r="E38" s="41"/>
      <c r="F38" s="26"/>
      <c r="G38" s="326"/>
      <c r="H38" s="327"/>
      <c r="I38" s="41"/>
      <c r="J38" s="26"/>
      <c r="K38" s="310"/>
      <c r="L38" s="317"/>
    </row>
    <row r="39" spans="1:12" ht="14.45">
      <c r="A39" s="30" t="s">
        <v>142</v>
      </c>
      <c r="B39" s="43" t="s">
        <v>9</v>
      </c>
      <c r="C39" s="326"/>
      <c r="D39" s="327"/>
      <c r="E39" s="41"/>
      <c r="F39" s="26"/>
      <c r="G39" s="326"/>
      <c r="H39" s="327"/>
      <c r="I39" s="41"/>
      <c r="J39" s="26"/>
      <c r="K39" s="311"/>
      <c r="L39" s="317"/>
    </row>
    <row r="40" spans="1:12" ht="14.45">
      <c r="A40" s="49" t="s">
        <v>143</v>
      </c>
      <c r="B40" s="50"/>
      <c r="C40" s="319"/>
      <c r="D40" s="328"/>
      <c r="E40" s="328"/>
      <c r="F40" s="320"/>
      <c r="G40" s="319"/>
      <c r="H40" s="328"/>
      <c r="I40" s="328"/>
      <c r="J40" s="320"/>
      <c r="K40" s="321"/>
      <c r="L40" s="322"/>
    </row>
    <row r="41" spans="1:12" ht="14.45">
      <c r="A41" s="30" t="s">
        <v>144</v>
      </c>
      <c r="B41" s="44" t="s">
        <v>9</v>
      </c>
      <c r="C41" s="326"/>
      <c r="D41" s="327"/>
      <c r="E41" s="41"/>
      <c r="F41" s="26"/>
      <c r="G41" s="326"/>
      <c r="H41" s="327"/>
      <c r="I41" s="41"/>
      <c r="J41" s="26"/>
      <c r="K41" s="309" t="s">
        <v>145</v>
      </c>
      <c r="L41" s="317"/>
    </row>
    <row r="42" spans="1:12" ht="14.45">
      <c r="A42" s="32" t="s">
        <v>146</v>
      </c>
      <c r="B42" s="44" t="s">
        <v>9</v>
      </c>
      <c r="C42" s="326"/>
      <c r="D42" s="327"/>
      <c r="E42" s="41"/>
      <c r="F42" s="26"/>
      <c r="G42" s="326"/>
      <c r="H42" s="327"/>
      <c r="I42" s="41"/>
      <c r="J42" s="26"/>
      <c r="K42" s="310"/>
      <c r="L42" s="317"/>
    </row>
    <row r="43" spans="1:12" ht="14.45">
      <c r="A43" s="29" t="s">
        <v>147</v>
      </c>
      <c r="B43" s="44" t="s">
        <v>9</v>
      </c>
      <c r="C43" s="326"/>
      <c r="D43" s="327"/>
      <c r="E43" s="41"/>
      <c r="F43" s="26"/>
      <c r="G43" s="326"/>
      <c r="H43" s="327"/>
      <c r="I43" s="41"/>
      <c r="J43" s="26"/>
      <c r="K43" s="310"/>
      <c r="L43" s="317"/>
    </row>
    <row r="44" spans="1:12" ht="14.45">
      <c r="A44" s="30" t="s">
        <v>148</v>
      </c>
      <c r="B44" s="44" t="s">
        <v>9</v>
      </c>
      <c r="C44" s="326"/>
      <c r="D44" s="327"/>
      <c r="E44" s="41"/>
      <c r="F44" s="26"/>
      <c r="G44" s="326"/>
      <c r="H44" s="327"/>
      <c r="I44" s="41"/>
      <c r="J44" s="26"/>
      <c r="K44" s="310"/>
      <c r="L44" s="317"/>
    </row>
    <row r="45" spans="1:12" ht="14.45">
      <c r="A45" s="30" t="s">
        <v>149</v>
      </c>
      <c r="B45" s="44" t="s">
        <v>9</v>
      </c>
      <c r="C45" s="326"/>
      <c r="D45" s="327"/>
      <c r="E45" s="41"/>
      <c r="F45" s="26"/>
      <c r="G45" s="326"/>
      <c r="H45" s="327"/>
      <c r="I45" s="41"/>
      <c r="J45" s="26"/>
      <c r="K45" s="310"/>
      <c r="L45" s="317"/>
    </row>
    <row r="46" spans="1:12" ht="29.45" thickBot="1">
      <c r="A46" s="34" t="s">
        <v>150</v>
      </c>
      <c r="B46" s="44" t="s">
        <v>9</v>
      </c>
      <c r="C46" s="324"/>
      <c r="D46" s="325"/>
      <c r="E46" s="45"/>
      <c r="F46" s="46"/>
      <c r="G46" s="324"/>
      <c r="H46" s="325"/>
      <c r="I46" s="45"/>
      <c r="J46" s="46"/>
      <c r="K46" s="318"/>
      <c r="L46" s="323"/>
    </row>
    <row r="47" spans="1:12" ht="36.75" customHeight="1">
      <c r="A47" s="334" t="s">
        <v>151</v>
      </c>
      <c r="B47" s="334"/>
    </row>
    <row r="48" spans="1:12" ht="40.5" customHeight="1">
      <c r="A48" s="335" t="s">
        <v>152</v>
      </c>
      <c r="B48" s="335"/>
    </row>
    <row r="49" spans="1:3" ht="33" customHeight="1">
      <c r="A49" s="336" t="s">
        <v>153</v>
      </c>
      <c r="B49" s="336"/>
    </row>
    <row r="50" spans="1:3" ht="30" customHeight="1">
      <c r="A50" s="336" t="s">
        <v>154</v>
      </c>
      <c r="B50" s="336"/>
    </row>
    <row r="51" spans="1:3" ht="15" customHeight="1">
      <c r="C51" s="25"/>
    </row>
  </sheetData>
  <mergeCells count="97">
    <mergeCell ref="A1:C2"/>
    <mergeCell ref="C9:D9"/>
    <mergeCell ref="C5:D5"/>
    <mergeCell ref="A9:B9"/>
    <mergeCell ref="A10:C10"/>
    <mergeCell ref="A12:B12"/>
    <mergeCell ref="C21:D21"/>
    <mergeCell ref="C22:D22"/>
    <mergeCell ref="C23:D23"/>
    <mergeCell ref="C24:D24"/>
    <mergeCell ref="C12:F12"/>
    <mergeCell ref="A47:B47"/>
    <mergeCell ref="A48:B48"/>
    <mergeCell ref="A49:B49"/>
    <mergeCell ref="A50:B50"/>
    <mergeCell ref="C13:D13"/>
    <mergeCell ref="C15:D15"/>
    <mergeCell ref="C16:D16"/>
    <mergeCell ref="C17:D17"/>
    <mergeCell ref="C18:D18"/>
    <mergeCell ref="C20:D20"/>
    <mergeCell ref="C45:D45"/>
    <mergeCell ref="C46:D46"/>
    <mergeCell ref="C14:F14"/>
    <mergeCell ref="C19:F19"/>
    <mergeCell ref="C34:F34"/>
    <mergeCell ref="C40:F40"/>
    <mergeCell ref="C44:D44"/>
    <mergeCell ref="C31:D31"/>
    <mergeCell ref="C32:D32"/>
    <mergeCell ref="C33:D33"/>
    <mergeCell ref="C35:D35"/>
    <mergeCell ref="C36:D36"/>
    <mergeCell ref="C37:D37"/>
    <mergeCell ref="C38:D38"/>
    <mergeCell ref="C39:D39"/>
    <mergeCell ref="C41:D41"/>
    <mergeCell ref="C42:D42"/>
    <mergeCell ref="C43:D43"/>
    <mergeCell ref="C30:D30"/>
    <mergeCell ref="G17:H17"/>
    <mergeCell ref="G18:H18"/>
    <mergeCell ref="G19:J19"/>
    <mergeCell ref="G20:H20"/>
    <mergeCell ref="G21:H21"/>
    <mergeCell ref="G22:H22"/>
    <mergeCell ref="G29:H29"/>
    <mergeCell ref="G30:H30"/>
    <mergeCell ref="C25:D25"/>
    <mergeCell ref="C26:D26"/>
    <mergeCell ref="C27:D27"/>
    <mergeCell ref="C28:D28"/>
    <mergeCell ref="C29:D29"/>
    <mergeCell ref="G12:J12"/>
    <mergeCell ref="G13:H13"/>
    <mergeCell ref="G14:J14"/>
    <mergeCell ref="G15:H15"/>
    <mergeCell ref="G16:H16"/>
    <mergeCell ref="G31:H31"/>
    <mergeCell ref="G32:H32"/>
    <mergeCell ref="G33:H33"/>
    <mergeCell ref="G34:J34"/>
    <mergeCell ref="G23:H23"/>
    <mergeCell ref="G24:H24"/>
    <mergeCell ref="G25:H25"/>
    <mergeCell ref="G26:H26"/>
    <mergeCell ref="G27:H27"/>
    <mergeCell ref="G28:H28"/>
    <mergeCell ref="G46:H46"/>
    <mergeCell ref="G35:H35"/>
    <mergeCell ref="G36:H36"/>
    <mergeCell ref="G37:H37"/>
    <mergeCell ref="G38:H38"/>
    <mergeCell ref="G39:H39"/>
    <mergeCell ref="G40:J40"/>
    <mergeCell ref="G41:H41"/>
    <mergeCell ref="G42:H42"/>
    <mergeCell ref="G43:H43"/>
    <mergeCell ref="G44:H44"/>
    <mergeCell ref="G45:H45"/>
    <mergeCell ref="K35:K39"/>
    <mergeCell ref="K41:K46"/>
    <mergeCell ref="K14:L14"/>
    <mergeCell ref="K19:L19"/>
    <mergeCell ref="K34:L34"/>
    <mergeCell ref="K40:L40"/>
    <mergeCell ref="L35:L39"/>
    <mergeCell ref="L41:L46"/>
    <mergeCell ref="K12:L13"/>
    <mergeCell ref="K15:K18"/>
    <mergeCell ref="K20:K21"/>
    <mergeCell ref="K22:K28"/>
    <mergeCell ref="K29:K32"/>
    <mergeCell ref="L15:L18"/>
    <mergeCell ref="L20:L21"/>
    <mergeCell ref="L22:L28"/>
    <mergeCell ref="L29:L32"/>
  </mergeCells>
  <conditionalFormatting sqref="C9:D9">
    <cfRule type="cellIs" dxfId="3" priority="1" operator="greaterThan">
      <formula>-0.2</formula>
    </cfRule>
    <cfRule type="cellIs" dxfId="2" priority="2" operator="lessThanOrEqual">
      <formula>-0.2</formula>
    </cfRule>
  </conditionalFormatting>
  <dataValidations count="1">
    <dataValidation type="list" allowBlank="1" showInputMessage="1" showErrorMessage="1" sqref="B15:B18 B20:B33 B35:B39 B41:B46" xr:uid="{1661748B-90BB-485C-B3B9-9A0A31D5A637}">
      <formula1>"Valitse, Kyllä, Ei"</formula1>
    </dataValidation>
  </dataValidations>
  <pageMargins left="0.7" right="0.7" top="0.75" bottom="0.75" header="0.3" footer="0.3"/>
  <pageSetup paperSize="9" orientation="portrait" horizontalDpi="300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3FC2-86F6-460B-9C52-CB648C8B0685}">
  <dimension ref="A1:U70"/>
  <sheetViews>
    <sheetView zoomScaleNormal="100" workbookViewId="0">
      <selection activeCell="D20" sqref="D20"/>
    </sheetView>
  </sheetViews>
  <sheetFormatPr defaultColWidth="9.28515625" defaultRowHeight="13.15"/>
  <cols>
    <col min="1" max="1" width="3.42578125" style="119" customWidth="1"/>
    <col min="2" max="2" width="33.5703125" style="227" customWidth="1"/>
    <col min="3" max="3" width="13.7109375" style="119" customWidth="1"/>
    <col min="4" max="4" width="17.28515625" style="119" customWidth="1"/>
    <col min="5" max="5" width="3.28515625" style="146" customWidth="1"/>
    <col min="6" max="6" width="35.42578125" style="119" customWidth="1"/>
    <col min="7" max="7" width="11.85546875" style="119" customWidth="1"/>
    <col min="8" max="8" width="12.42578125" style="119" customWidth="1"/>
    <col min="9" max="9" width="13" style="119" customWidth="1"/>
    <col min="10" max="10" width="43" style="119" customWidth="1"/>
    <col min="11" max="11" width="3.85546875" style="119" customWidth="1"/>
    <col min="12" max="12" width="30.140625" style="119" customWidth="1"/>
    <col min="13" max="13" width="21.7109375" style="119" customWidth="1"/>
    <col min="14" max="14" width="10.5703125" style="119" customWidth="1"/>
    <col min="15" max="16384" width="9.28515625" style="119"/>
  </cols>
  <sheetData>
    <row r="1" spans="1:14" ht="15" customHeight="1">
      <c r="B1" s="356"/>
      <c r="C1" s="357" t="str">
        <f>'Lähtötiedot 1'!D1</f>
        <v>Hiilijalanjäljen lähtötietojen ja tulosten raportointi</v>
      </c>
      <c r="D1" s="357"/>
      <c r="E1" s="357"/>
      <c r="F1" s="357"/>
    </row>
    <row r="2" spans="1:14" ht="15" customHeight="1">
      <c r="B2" s="356"/>
      <c r="C2" s="145"/>
      <c r="D2" s="145"/>
      <c r="F2" s="147" t="str">
        <f>'Lähtötiedot 1'!D2</f>
        <v>versio 1.7.2024</v>
      </c>
    </row>
    <row r="3" spans="1:14">
      <c r="B3" s="266" t="s">
        <v>91</v>
      </c>
      <c r="C3" s="266"/>
      <c r="D3" s="266"/>
      <c r="F3" s="127"/>
    </row>
    <row r="4" spans="1:14">
      <c r="B4" s="266"/>
      <c r="C4" s="266"/>
      <c r="D4" s="266"/>
      <c r="F4" s="127"/>
    </row>
    <row r="5" spans="1:14" ht="13.9" thickBot="1">
      <c r="B5" s="148"/>
      <c r="F5" s="127"/>
    </row>
    <row r="6" spans="1:14" ht="26.25" customHeight="1" thickBot="1">
      <c r="B6" s="359" t="s">
        <v>155</v>
      </c>
      <c r="C6" s="360"/>
      <c r="D6" s="361"/>
      <c r="J6" s="149"/>
      <c r="K6" s="149"/>
      <c r="L6" s="149"/>
      <c r="M6" s="149"/>
      <c r="N6" s="149"/>
    </row>
    <row r="7" spans="1:14" ht="34.15" thickTop="1">
      <c r="B7" s="362" t="s">
        <v>94</v>
      </c>
      <c r="C7" s="150" t="s">
        <v>156</v>
      </c>
      <c r="D7" s="151" t="s">
        <v>157</v>
      </c>
      <c r="G7" s="352"/>
      <c r="H7" s="352"/>
      <c r="I7" s="352"/>
      <c r="J7" s="149"/>
      <c r="K7" s="149"/>
      <c r="L7" s="149"/>
      <c r="M7" s="149"/>
      <c r="N7" s="149"/>
    </row>
    <row r="8" spans="1:14" ht="15">
      <c r="B8" s="363"/>
      <c r="C8" s="152" t="s">
        <v>158</v>
      </c>
      <c r="D8" s="153" t="s">
        <v>158</v>
      </c>
      <c r="F8" s="146"/>
    </row>
    <row r="9" spans="1:14">
      <c r="A9" s="154">
        <f>IF(OR(C9="",D9="",C9&lt;=0,D9&lt;0),1,0)</f>
        <v>1</v>
      </c>
      <c r="B9" s="155" t="s">
        <v>159</v>
      </c>
      <c r="C9" s="156"/>
      <c r="D9" s="157"/>
      <c r="F9" s="145"/>
    </row>
    <row r="10" spans="1:14">
      <c r="A10" s="154">
        <f>IF(OR(C10="",D10="",C10&gt;0,D10&gt;0),1,0)</f>
        <v>1</v>
      </c>
      <c r="B10" s="155" t="s">
        <v>160</v>
      </c>
      <c r="C10" s="158"/>
      <c r="D10" s="159"/>
      <c r="F10" s="145"/>
    </row>
    <row r="11" spans="1:14">
      <c r="A11" s="154">
        <f>IF(OR(C11="",D11="",C11&lt;=0,D11&lt;0),1,0)</f>
        <v>1</v>
      </c>
      <c r="B11" s="155" t="s">
        <v>161</v>
      </c>
      <c r="C11" s="156"/>
      <c r="D11" s="157"/>
      <c r="F11" s="145"/>
    </row>
    <row r="12" spans="1:14" ht="13.9" thickBot="1">
      <c r="A12" s="154">
        <f>IF(OR(C12="",D12="",C12&lt;=0,D12&lt;0),1,0)</f>
        <v>1</v>
      </c>
      <c r="B12" s="160" t="s">
        <v>162</v>
      </c>
      <c r="C12" s="161"/>
      <c r="D12" s="162"/>
      <c r="F12" s="145"/>
    </row>
    <row r="13" spans="1:14" ht="13.9" thickBot="1">
      <c r="A13" s="154"/>
      <c r="B13" s="163" t="s">
        <v>163</v>
      </c>
      <c r="C13" s="164">
        <f>SUM(C9:C12)</f>
        <v>0</v>
      </c>
      <c r="D13" s="165">
        <f>SUM(D9:D12)</f>
        <v>0</v>
      </c>
      <c r="F13" s="145"/>
    </row>
    <row r="14" spans="1:14">
      <c r="A14" s="154">
        <f>IF(OR(C14="",D14="",C14&lt;=0,D14&lt;0),1,0)</f>
        <v>1</v>
      </c>
      <c r="B14" s="166" t="s">
        <v>164</v>
      </c>
      <c r="C14" s="167"/>
      <c r="D14" s="168"/>
      <c r="F14" s="145"/>
    </row>
    <row r="15" spans="1:14" ht="13.9" thickBot="1">
      <c r="A15" s="154">
        <f>IF(OR(C15="",D15="",C15&lt;=0,D15&lt;0),1,0)</f>
        <v>1</v>
      </c>
      <c r="B15" s="160" t="s">
        <v>165</v>
      </c>
      <c r="C15" s="161"/>
      <c r="D15" s="162"/>
      <c r="F15" s="145"/>
    </row>
    <row r="16" spans="1:14" ht="13.9" thickBot="1">
      <c r="A16" s="154"/>
      <c r="B16" s="163" t="s">
        <v>166</v>
      </c>
      <c r="C16" s="164">
        <f>SUM(C14:C15)</f>
        <v>0</v>
      </c>
      <c r="D16" s="165">
        <f>SUM(D14:D15)</f>
        <v>0</v>
      </c>
      <c r="F16" s="145"/>
    </row>
    <row r="17" spans="1:21">
      <c r="A17" s="154">
        <f>IF(OR(C17="",D17="",C17&lt;=0,D17&lt;0),1,0)</f>
        <v>1</v>
      </c>
      <c r="B17" s="166" t="s">
        <v>167</v>
      </c>
      <c r="C17" s="167"/>
      <c r="D17" s="168"/>
      <c r="F17" s="145"/>
    </row>
    <row r="18" spans="1:21">
      <c r="A18" s="154">
        <f>IF(OR(C18="",D18="",C18&lt;=0,D18&lt;0),1,0)</f>
        <v>1</v>
      </c>
      <c r="B18" s="155" t="s">
        <v>168</v>
      </c>
      <c r="C18" s="156"/>
      <c r="D18" s="157"/>
      <c r="F18" s="145"/>
    </row>
    <row r="19" spans="1:21" ht="12" customHeight="1">
      <c r="A19" s="154">
        <f>IF(OR(C19="",D19="",C19&lt;=0,D19&lt;0),1,0)</f>
        <v>1</v>
      </c>
      <c r="B19" s="155" t="s">
        <v>169</v>
      </c>
      <c r="C19" s="156"/>
      <c r="D19" s="157"/>
      <c r="F19" s="145"/>
    </row>
    <row r="20" spans="1:21" ht="13.9" thickBot="1">
      <c r="A20" s="154">
        <f>IF(OR(C20="",D20="",C20&lt;0,D20&lt;0),1,0)</f>
        <v>1</v>
      </c>
      <c r="B20" s="160" t="s">
        <v>170</v>
      </c>
      <c r="C20" s="161"/>
      <c r="D20" s="162"/>
      <c r="F20" s="145"/>
    </row>
    <row r="21" spans="1:21" ht="13.9" thickBot="1">
      <c r="A21" s="154"/>
      <c r="B21" s="169" t="s">
        <v>171</v>
      </c>
      <c r="C21" s="170">
        <f>SUM(C17:C20)</f>
        <v>0</v>
      </c>
      <c r="D21" s="165">
        <f>SUM(D17:D20)</f>
        <v>0</v>
      </c>
      <c r="F21" s="145"/>
    </row>
    <row r="22" spans="1:21" ht="31.5" customHeight="1" thickTop="1" thickBot="1">
      <c r="A22" s="171"/>
      <c r="B22" s="172" t="s">
        <v>172</v>
      </c>
      <c r="C22" s="173">
        <f>C13+C16+C21</f>
        <v>0</v>
      </c>
      <c r="D22" s="174">
        <f>D13+D16+D21</f>
        <v>0</v>
      </c>
      <c r="F22" s="175"/>
    </row>
    <row r="23" spans="1:21" ht="9" customHeight="1" thickTop="1">
      <c r="A23" s="146"/>
      <c r="B23" s="176"/>
    </row>
    <row r="24" spans="1:21" ht="25.15" customHeight="1">
      <c r="A24" s="146"/>
      <c r="B24" s="358" t="s">
        <v>173</v>
      </c>
      <c r="C24" s="358"/>
      <c r="D24" s="358"/>
    </row>
    <row r="25" spans="1:21" ht="25.5" customHeight="1" thickBot="1">
      <c r="A25" s="146"/>
      <c r="B25" s="351" t="s">
        <v>174</v>
      </c>
      <c r="C25" s="351"/>
      <c r="D25" s="351"/>
    </row>
    <row r="26" spans="1:21" ht="29.45" customHeight="1" thickBot="1">
      <c r="A26" s="154">
        <f>IF(C26="",1,0)</f>
        <v>1</v>
      </c>
      <c r="B26" s="177" t="s">
        <v>175</v>
      </c>
      <c r="C26" s="178"/>
      <c r="D26" s="179" t="s">
        <v>176</v>
      </c>
      <c r="F26" s="180" t="str">
        <f>IF(A20=1,"Tieto puuttuu tai on virheellinen."," ")</f>
        <v>Tieto puuttuu tai on virheellinen.</v>
      </c>
    </row>
    <row r="27" spans="1:21" ht="33.75" customHeight="1">
      <c r="B27" s="358" t="s">
        <v>177</v>
      </c>
      <c r="C27" s="358"/>
      <c r="D27" s="358"/>
    </row>
    <row r="28" spans="1:21" ht="13.9" thickBot="1">
      <c r="B28" s="181"/>
      <c r="C28" s="127"/>
      <c r="D28" s="127"/>
    </row>
    <row r="29" spans="1:21" ht="28.9" customHeight="1" thickBot="1">
      <c r="B29" s="359" t="s">
        <v>178</v>
      </c>
      <c r="C29" s="372"/>
      <c r="D29" s="372"/>
      <c r="E29" s="372"/>
      <c r="F29" s="372"/>
      <c r="G29" s="372"/>
      <c r="H29" s="372"/>
      <c r="I29" s="372"/>
      <c r="J29" s="361"/>
    </row>
    <row r="30" spans="1:21" ht="42.6" customHeight="1" thickBot="1">
      <c r="B30" s="182"/>
      <c r="C30" s="183" t="s">
        <v>107</v>
      </c>
      <c r="D30" s="368" t="s">
        <v>179</v>
      </c>
      <c r="E30" s="369"/>
      <c r="F30" s="184" t="s">
        <v>180</v>
      </c>
      <c r="G30" s="185" t="s">
        <v>181</v>
      </c>
      <c r="H30" s="185" t="s">
        <v>182</v>
      </c>
      <c r="I30" s="366" t="s">
        <v>183</v>
      </c>
      <c r="J30" s="367"/>
    </row>
    <row r="31" spans="1:21" ht="18" customHeight="1">
      <c r="B31" s="186" t="s">
        <v>184</v>
      </c>
      <c r="C31" s="187"/>
      <c r="D31" s="188"/>
      <c r="E31" s="189"/>
      <c r="F31" s="190"/>
      <c r="G31" s="188"/>
      <c r="H31" s="191"/>
      <c r="I31" s="188"/>
      <c r="J31" s="192"/>
      <c r="K31" s="127"/>
    </row>
    <row r="32" spans="1:21" ht="30" customHeight="1">
      <c r="A32" s="193">
        <f>IF(AND(OR(C32="Valitse",C32="Kyllä"),OR(D32="",F32="",OR(G32="",H32=""))),1,0)</f>
        <v>1</v>
      </c>
      <c r="B32" s="194" t="s">
        <v>112</v>
      </c>
      <c r="C32" s="195" t="s">
        <v>9</v>
      </c>
      <c r="D32" s="353"/>
      <c r="E32" s="354"/>
      <c r="F32" s="196"/>
      <c r="G32" s="197"/>
      <c r="H32" s="197"/>
      <c r="I32" s="373" t="s">
        <v>113</v>
      </c>
      <c r="J32" s="355"/>
      <c r="K32" s="383">
        <f>IF(J32="",1,0)</f>
        <v>1</v>
      </c>
      <c r="L32" s="198"/>
      <c r="M32" s="199"/>
      <c r="N32" s="199"/>
      <c r="O32" s="199"/>
      <c r="P32" s="199"/>
      <c r="Q32" s="199"/>
      <c r="R32" s="199"/>
      <c r="S32" s="199"/>
      <c r="T32" s="199"/>
      <c r="U32" s="199"/>
    </row>
    <row r="33" spans="1:21" ht="30" customHeight="1">
      <c r="A33" s="193">
        <f>IF(AND(OR(C33="Valitse",C33="Kyllä"),OR(D33="",F33="",OR(G33="",H33=""))),1,0)</f>
        <v>1</v>
      </c>
      <c r="B33" s="200" t="s">
        <v>114</v>
      </c>
      <c r="C33" s="195" t="s">
        <v>9</v>
      </c>
      <c r="D33" s="353"/>
      <c r="E33" s="354"/>
      <c r="F33" s="196"/>
      <c r="G33" s="197"/>
      <c r="H33" s="197"/>
      <c r="I33" s="374"/>
      <c r="J33" s="355"/>
      <c r="K33" s="383"/>
      <c r="L33" s="198"/>
      <c r="M33" s="199"/>
      <c r="N33" s="199"/>
      <c r="O33" s="199"/>
      <c r="P33" s="199"/>
      <c r="Q33" s="199"/>
      <c r="R33" s="199"/>
      <c r="S33" s="199"/>
      <c r="T33" s="199"/>
      <c r="U33" s="199"/>
    </row>
    <row r="34" spans="1:21" ht="30" customHeight="1">
      <c r="A34" s="193">
        <f>IF(AND(OR(C34="Valitse",C34="Kyllä"),OR(D34="",F34="",OR(G34="",H34=""))),1,0)</f>
        <v>1</v>
      </c>
      <c r="B34" s="194" t="s">
        <v>115</v>
      </c>
      <c r="C34" s="195" t="s">
        <v>9</v>
      </c>
      <c r="D34" s="353"/>
      <c r="E34" s="354"/>
      <c r="F34" s="196"/>
      <c r="G34" s="197"/>
      <c r="H34" s="197"/>
      <c r="I34" s="374"/>
      <c r="J34" s="355"/>
      <c r="K34" s="383"/>
      <c r="L34" s="198"/>
      <c r="M34" s="199"/>
      <c r="N34" s="199"/>
      <c r="O34" s="199"/>
      <c r="P34" s="199"/>
      <c r="Q34" s="199"/>
      <c r="R34" s="199"/>
      <c r="S34" s="199"/>
      <c r="T34" s="199"/>
      <c r="U34" s="199"/>
    </row>
    <row r="35" spans="1:21" ht="30" customHeight="1">
      <c r="A35" s="193">
        <f>IF(AND(OR(C35="Valitse",C35="Kyllä"),OR(D35="",F35="",OR(G35="",H35=""))),1,0)</f>
        <v>1</v>
      </c>
      <c r="B35" s="201" t="s">
        <v>116</v>
      </c>
      <c r="C35" s="195" t="s">
        <v>9</v>
      </c>
      <c r="D35" s="353"/>
      <c r="E35" s="354"/>
      <c r="F35" s="196"/>
      <c r="G35" s="197"/>
      <c r="H35" s="197"/>
      <c r="I35" s="375"/>
      <c r="J35" s="355"/>
      <c r="K35" s="383"/>
      <c r="L35" s="198"/>
      <c r="M35" s="199"/>
      <c r="N35" s="199"/>
      <c r="O35" s="199"/>
      <c r="P35" s="199"/>
      <c r="Q35" s="199"/>
      <c r="R35" s="199"/>
      <c r="S35" s="199"/>
      <c r="T35" s="199"/>
      <c r="U35" s="199"/>
    </row>
    <row r="36" spans="1:21" ht="19.149999999999999" customHeight="1">
      <c r="A36" s="193">
        <f t="shared" ref="A36:A57" si="0">IF(AND(OR(C36="Valitse",C36="Kyllä"),OR(D36="",F36="",OR(G36="",H36="",G36&lt;=0))),1,0)</f>
        <v>0</v>
      </c>
      <c r="B36" s="202" t="s">
        <v>185</v>
      </c>
      <c r="C36" s="203"/>
      <c r="D36" s="204"/>
      <c r="E36" s="205"/>
      <c r="F36" s="204"/>
      <c r="G36" s="206"/>
      <c r="H36" s="207"/>
      <c r="I36" s="364"/>
      <c r="J36" s="365"/>
      <c r="K36" s="208"/>
      <c r="L36" s="199"/>
      <c r="M36" s="199"/>
      <c r="N36" s="199"/>
      <c r="O36" s="199"/>
      <c r="P36" s="199"/>
      <c r="Q36" s="199"/>
      <c r="R36" s="199"/>
      <c r="S36" s="199"/>
      <c r="T36" s="199"/>
      <c r="U36" s="199"/>
    </row>
    <row r="37" spans="1:21" ht="30" customHeight="1">
      <c r="A37" s="193">
        <f t="shared" si="0"/>
        <v>1</v>
      </c>
      <c r="B37" s="209" t="s">
        <v>118</v>
      </c>
      <c r="C37" s="195" t="s">
        <v>9</v>
      </c>
      <c r="D37" s="353"/>
      <c r="E37" s="354"/>
      <c r="F37" s="196"/>
      <c r="G37" s="197"/>
      <c r="H37" s="197"/>
      <c r="I37" s="348" t="s">
        <v>119</v>
      </c>
      <c r="J37" s="355"/>
      <c r="K37" s="382">
        <f>IF(J37="",1,0)</f>
        <v>1</v>
      </c>
      <c r="L37" s="198"/>
      <c r="M37" s="210"/>
      <c r="N37" s="199"/>
      <c r="O37" s="193"/>
      <c r="P37" s="199"/>
      <c r="Q37" s="199"/>
      <c r="R37" s="199"/>
      <c r="S37" s="199"/>
      <c r="T37" s="199"/>
      <c r="U37" s="199"/>
    </row>
    <row r="38" spans="1:21" ht="30" customHeight="1">
      <c r="A38" s="193">
        <f t="shared" si="0"/>
        <v>1</v>
      </c>
      <c r="B38" s="194" t="s">
        <v>120</v>
      </c>
      <c r="C38" s="195" t="s">
        <v>9</v>
      </c>
      <c r="D38" s="353"/>
      <c r="E38" s="354"/>
      <c r="F38" s="196"/>
      <c r="G38" s="197"/>
      <c r="H38" s="197"/>
      <c r="I38" s="350"/>
      <c r="J38" s="355"/>
      <c r="K38" s="382"/>
      <c r="L38" s="198"/>
      <c r="M38" s="199"/>
      <c r="N38" s="199"/>
      <c r="O38" s="199"/>
      <c r="P38" s="199"/>
      <c r="Q38" s="199"/>
      <c r="R38" s="199"/>
      <c r="S38" s="199"/>
      <c r="T38" s="199"/>
      <c r="U38" s="199"/>
    </row>
    <row r="39" spans="1:21" ht="30" customHeight="1">
      <c r="A39" s="193">
        <f t="shared" si="0"/>
        <v>1</v>
      </c>
      <c r="B39" s="200" t="s">
        <v>121</v>
      </c>
      <c r="C39" s="195" t="s">
        <v>9</v>
      </c>
      <c r="D39" s="353"/>
      <c r="E39" s="354"/>
      <c r="F39" s="196"/>
      <c r="G39" s="197"/>
      <c r="H39" s="197"/>
      <c r="I39" s="348" t="s">
        <v>186</v>
      </c>
      <c r="J39" s="355"/>
      <c r="K39" s="382">
        <f>IF(J39="",1,0)</f>
        <v>1</v>
      </c>
      <c r="L39" s="198"/>
      <c r="M39" s="199"/>
      <c r="N39" s="199"/>
      <c r="O39" s="199"/>
      <c r="P39" s="199"/>
      <c r="Q39" s="199"/>
      <c r="R39" s="199"/>
      <c r="S39" s="199"/>
      <c r="T39" s="199"/>
      <c r="U39" s="199"/>
    </row>
    <row r="40" spans="1:21" ht="30" customHeight="1">
      <c r="A40" s="193">
        <f t="shared" si="0"/>
        <v>1</v>
      </c>
      <c r="B40" s="194" t="s">
        <v>123</v>
      </c>
      <c r="C40" s="195" t="s">
        <v>9</v>
      </c>
      <c r="D40" s="353"/>
      <c r="E40" s="354"/>
      <c r="F40" s="196"/>
      <c r="G40" s="197"/>
      <c r="H40" s="197"/>
      <c r="I40" s="349"/>
      <c r="J40" s="355"/>
      <c r="K40" s="382"/>
      <c r="L40" s="198"/>
      <c r="M40" s="210"/>
      <c r="N40" s="199"/>
      <c r="O40" s="199"/>
      <c r="P40" s="199"/>
      <c r="Q40" s="199"/>
      <c r="R40" s="199"/>
      <c r="S40" s="199"/>
      <c r="T40" s="199"/>
      <c r="U40" s="199"/>
    </row>
    <row r="41" spans="1:21" ht="30" customHeight="1">
      <c r="A41" s="193">
        <f t="shared" si="0"/>
        <v>1</v>
      </c>
      <c r="B41" s="200" t="s">
        <v>124</v>
      </c>
      <c r="C41" s="195" t="s">
        <v>9</v>
      </c>
      <c r="D41" s="353"/>
      <c r="E41" s="354"/>
      <c r="F41" s="196"/>
      <c r="G41" s="197"/>
      <c r="H41" s="197"/>
      <c r="I41" s="349"/>
      <c r="J41" s="355"/>
      <c r="K41" s="382"/>
      <c r="L41" s="198"/>
    </row>
    <row r="42" spans="1:21" ht="30" customHeight="1">
      <c r="A42" s="193">
        <f t="shared" si="0"/>
        <v>1</v>
      </c>
      <c r="B42" s="194" t="s">
        <v>125</v>
      </c>
      <c r="C42" s="195" t="s">
        <v>9</v>
      </c>
      <c r="D42" s="353"/>
      <c r="E42" s="354"/>
      <c r="F42" s="196"/>
      <c r="G42" s="197"/>
      <c r="H42" s="197"/>
      <c r="I42" s="349"/>
      <c r="J42" s="355"/>
      <c r="K42" s="382"/>
      <c r="L42" s="198"/>
    </row>
    <row r="43" spans="1:21" ht="30" customHeight="1">
      <c r="A43" s="193">
        <f t="shared" si="0"/>
        <v>1</v>
      </c>
      <c r="B43" s="200" t="s">
        <v>126</v>
      </c>
      <c r="C43" s="195" t="s">
        <v>9</v>
      </c>
      <c r="D43" s="353"/>
      <c r="E43" s="354"/>
      <c r="F43" s="196"/>
      <c r="G43" s="197"/>
      <c r="H43" s="197"/>
      <c r="I43" s="349"/>
      <c r="J43" s="355"/>
      <c r="K43" s="382"/>
      <c r="L43" s="198"/>
      <c r="M43" s="210"/>
    </row>
    <row r="44" spans="1:21" ht="30" customHeight="1">
      <c r="A44" s="193">
        <f t="shared" si="0"/>
        <v>1</v>
      </c>
      <c r="B44" s="200" t="s">
        <v>127</v>
      </c>
      <c r="C44" s="195" t="s">
        <v>9</v>
      </c>
      <c r="D44" s="353"/>
      <c r="E44" s="354"/>
      <c r="F44" s="196"/>
      <c r="G44" s="197"/>
      <c r="H44" s="197"/>
      <c r="I44" s="349"/>
      <c r="J44" s="355"/>
      <c r="K44" s="382"/>
      <c r="L44" s="198"/>
    </row>
    <row r="45" spans="1:21" ht="30" customHeight="1">
      <c r="A45" s="193">
        <f>IF(AND(OR(C45="Valitse",C45="Kyllä"),OR(D45="",F45="",OR(G45="",H45=""))),1,0)</f>
        <v>1</v>
      </c>
      <c r="B45" s="209" t="s">
        <v>128</v>
      </c>
      <c r="C45" s="195" t="s">
        <v>9</v>
      </c>
      <c r="D45" s="353"/>
      <c r="E45" s="354"/>
      <c r="F45" s="196"/>
      <c r="G45" s="197"/>
      <c r="H45" s="197"/>
      <c r="I45" s="350"/>
      <c r="J45" s="355"/>
      <c r="K45" s="382"/>
      <c r="L45" s="198"/>
    </row>
    <row r="46" spans="1:21" ht="30" customHeight="1">
      <c r="A46" s="193">
        <f t="shared" si="0"/>
        <v>1</v>
      </c>
      <c r="B46" s="200" t="s">
        <v>129</v>
      </c>
      <c r="C46" s="195" t="s">
        <v>9</v>
      </c>
      <c r="D46" s="353"/>
      <c r="E46" s="354"/>
      <c r="F46" s="196"/>
      <c r="G46" s="197"/>
      <c r="H46" s="197"/>
      <c r="I46" s="348" t="s">
        <v>130</v>
      </c>
      <c r="J46" s="355"/>
      <c r="K46" s="382">
        <f>IF(J46="",1,0)</f>
        <v>1</v>
      </c>
      <c r="L46" s="198"/>
    </row>
    <row r="47" spans="1:21" ht="30" customHeight="1">
      <c r="A47" s="193">
        <f t="shared" si="0"/>
        <v>1</v>
      </c>
      <c r="B47" s="200" t="s">
        <v>131</v>
      </c>
      <c r="C47" s="195" t="s">
        <v>9</v>
      </c>
      <c r="D47" s="353"/>
      <c r="E47" s="354"/>
      <c r="F47" s="196"/>
      <c r="G47" s="197"/>
      <c r="H47" s="197"/>
      <c r="I47" s="349"/>
      <c r="J47" s="355"/>
      <c r="K47" s="382"/>
      <c r="L47" s="198"/>
    </row>
    <row r="48" spans="1:21" ht="30" customHeight="1">
      <c r="A48" s="193">
        <f t="shared" si="0"/>
        <v>1</v>
      </c>
      <c r="B48" s="209" t="s">
        <v>132</v>
      </c>
      <c r="C48" s="195" t="s">
        <v>9</v>
      </c>
      <c r="D48" s="353"/>
      <c r="E48" s="354"/>
      <c r="F48" s="196"/>
      <c r="G48" s="197"/>
      <c r="H48" s="197"/>
      <c r="I48" s="349"/>
      <c r="J48" s="355"/>
      <c r="K48" s="382"/>
      <c r="L48" s="198"/>
    </row>
    <row r="49" spans="1:14" ht="30" customHeight="1">
      <c r="A49" s="193">
        <f>IF(AND(OR(C49="Valitse",C49="Kyllä"),OR(D49="",F49="",OR(G49="",H49=""))),1,0)</f>
        <v>1</v>
      </c>
      <c r="B49" s="209" t="s">
        <v>133</v>
      </c>
      <c r="C49" s="195" t="s">
        <v>9</v>
      </c>
      <c r="D49" s="353"/>
      <c r="E49" s="354"/>
      <c r="F49" s="196"/>
      <c r="G49" s="197"/>
      <c r="H49" s="197"/>
      <c r="I49" s="350"/>
      <c r="J49" s="355"/>
      <c r="K49" s="382"/>
      <c r="L49" s="198"/>
    </row>
    <row r="50" spans="1:14" ht="30" customHeight="1">
      <c r="A50" s="193">
        <f t="shared" si="0"/>
        <v>1</v>
      </c>
      <c r="B50" s="209" t="s">
        <v>134</v>
      </c>
      <c r="C50" s="195" t="s">
        <v>9</v>
      </c>
      <c r="D50" s="353"/>
      <c r="E50" s="354"/>
      <c r="F50" s="196"/>
      <c r="G50" s="197"/>
      <c r="H50" s="197"/>
      <c r="I50" s="211" t="s">
        <v>135</v>
      </c>
      <c r="J50" s="212"/>
      <c r="K50" s="193">
        <f>IF(J50="",1,0)</f>
        <v>1</v>
      </c>
      <c r="L50" s="198"/>
    </row>
    <row r="51" spans="1:14" ht="18.600000000000001" customHeight="1">
      <c r="A51" s="193">
        <f t="shared" si="0"/>
        <v>0</v>
      </c>
      <c r="B51" s="213" t="s">
        <v>187</v>
      </c>
      <c r="C51" s="214"/>
      <c r="D51" s="204"/>
      <c r="E51" s="205"/>
      <c r="F51" s="204"/>
      <c r="G51" s="206"/>
      <c r="H51" s="207"/>
      <c r="I51" s="364"/>
      <c r="J51" s="365"/>
      <c r="K51" s="208"/>
    </row>
    <row r="52" spans="1:14" ht="30" customHeight="1">
      <c r="A52" s="193">
        <f>IF(AND(OR(C52="Valitse",C52="Kyllä"),OR(D52="",F52="",OR(G52="",H52="",G52&lt;=0,H52&lt;=0))),1,0)</f>
        <v>1</v>
      </c>
      <c r="B52" s="200" t="s">
        <v>188</v>
      </c>
      <c r="C52" s="195" t="s">
        <v>9</v>
      </c>
      <c r="D52" s="353"/>
      <c r="E52" s="354"/>
      <c r="F52" s="196"/>
      <c r="G52" s="197"/>
      <c r="H52" s="197"/>
      <c r="I52" s="373" t="s">
        <v>138</v>
      </c>
      <c r="J52" s="355"/>
      <c r="K52" s="382">
        <f>IF(J52="",1,0)</f>
        <v>1</v>
      </c>
      <c r="L52" s="198"/>
    </row>
    <row r="53" spans="1:14" ht="30" customHeight="1">
      <c r="A53" s="193">
        <f t="shared" ref="A53:A54" si="1">IF(AND(OR(C53="Valitse",C53="Kyllä"),OR(D53="",F53="",OR(G53="",H53="",G53&lt;=0,H53&lt;=0))),1,0)</f>
        <v>1</v>
      </c>
      <c r="B53" s="209" t="s">
        <v>189</v>
      </c>
      <c r="C53" s="195" t="s">
        <v>9</v>
      </c>
      <c r="D53" s="353"/>
      <c r="E53" s="354"/>
      <c r="F53" s="196"/>
      <c r="G53" s="197"/>
      <c r="H53" s="197"/>
      <c r="I53" s="374"/>
      <c r="J53" s="355"/>
      <c r="K53" s="382"/>
      <c r="L53" s="198"/>
    </row>
    <row r="54" spans="1:14" ht="30" customHeight="1">
      <c r="A54" s="193">
        <f t="shared" si="1"/>
        <v>1</v>
      </c>
      <c r="B54" s="194" t="s">
        <v>190</v>
      </c>
      <c r="C54" s="195" t="s">
        <v>9</v>
      </c>
      <c r="D54" s="353"/>
      <c r="E54" s="354"/>
      <c r="F54" s="196"/>
      <c r="G54" s="197"/>
      <c r="H54" s="197"/>
      <c r="I54" s="374"/>
      <c r="J54" s="355"/>
      <c r="K54" s="382"/>
      <c r="L54" s="198"/>
    </row>
    <row r="55" spans="1:14" ht="30" customHeight="1">
      <c r="A55" s="193">
        <f>IF(AND(OR(C55="Valitse",C55="Kyllä"),OR(D55="",F55="",OR(G55="",H55=""))),1,0)</f>
        <v>1</v>
      </c>
      <c r="B55" s="201" t="s">
        <v>141</v>
      </c>
      <c r="C55" s="195" t="s">
        <v>9</v>
      </c>
      <c r="D55" s="353"/>
      <c r="E55" s="354"/>
      <c r="F55" s="196"/>
      <c r="G55" s="197"/>
      <c r="H55" s="197"/>
      <c r="I55" s="374"/>
      <c r="J55" s="355"/>
      <c r="K55" s="382"/>
      <c r="L55" s="198"/>
    </row>
    <row r="56" spans="1:14" ht="30" customHeight="1">
      <c r="A56" s="193">
        <f>IF(AND(OR(C56="Valitse",C56="Kyllä"),OR(D56="",F56="",OR(G56="",H56=""))),1,0)</f>
        <v>1</v>
      </c>
      <c r="B56" s="200" t="s">
        <v>191</v>
      </c>
      <c r="C56" s="195" t="s">
        <v>9</v>
      </c>
      <c r="D56" s="353"/>
      <c r="E56" s="354"/>
      <c r="F56" s="196"/>
      <c r="G56" s="197"/>
      <c r="H56" s="197"/>
      <c r="I56" s="375"/>
      <c r="J56" s="355"/>
      <c r="K56" s="382"/>
      <c r="L56" s="198"/>
    </row>
    <row r="57" spans="1:14" ht="20.45" customHeight="1">
      <c r="A57" s="193">
        <f t="shared" si="0"/>
        <v>0</v>
      </c>
      <c r="B57" s="202" t="s">
        <v>192</v>
      </c>
      <c r="C57" s="203"/>
      <c r="D57" s="204"/>
      <c r="E57" s="205"/>
      <c r="F57" s="204"/>
      <c r="G57" s="206"/>
      <c r="H57" s="207"/>
      <c r="I57" s="364"/>
      <c r="J57" s="365"/>
      <c r="K57" s="208"/>
    </row>
    <row r="58" spans="1:14" ht="30" customHeight="1">
      <c r="A58" s="193">
        <f t="shared" ref="A58:A59" si="2">IF(AND(OR(C58="Valitse",C58="Kyllä"),OR(D58="",F58="",OR(G58="",H58="",G58&lt;=0,H58&lt;=0))),1,0)</f>
        <v>1</v>
      </c>
      <c r="B58" s="200" t="s">
        <v>193</v>
      </c>
      <c r="C58" s="195" t="s">
        <v>9</v>
      </c>
      <c r="D58" s="346"/>
      <c r="E58" s="347"/>
      <c r="F58" s="196"/>
      <c r="G58" s="197"/>
      <c r="H58" s="197"/>
      <c r="I58" s="376" t="s">
        <v>194</v>
      </c>
      <c r="J58" s="355"/>
      <c r="K58" s="382">
        <f>IF(J58="",1,0)</f>
        <v>1</v>
      </c>
      <c r="L58" s="198"/>
      <c r="N58" s="127"/>
    </row>
    <row r="59" spans="1:14" ht="30" customHeight="1">
      <c r="A59" s="193">
        <f t="shared" si="2"/>
        <v>1</v>
      </c>
      <c r="B59" s="209" t="s">
        <v>195</v>
      </c>
      <c r="C59" s="195" t="s">
        <v>9</v>
      </c>
      <c r="D59" s="346"/>
      <c r="E59" s="347"/>
      <c r="F59" s="196"/>
      <c r="G59" s="197"/>
      <c r="H59" s="197"/>
      <c r="I59" s="377"/>
      <c r="J59" s="355"/>
      <c r="K59" s="382"/>
      <c r="L59" s="198"/>
    </row>
    <row r="60" spans="1:14" ht="30" customHeight="1">
      <c r="A60" s="193">
        <f>IF(AND(OR(C60="Valitse",C60="Kyllä"),OR(D60="",F60="",OR(G60="",H60=""))),1,0)</f>
        <v>1</v>
      </c>
      <c r="B60" s="194" t="s">
        <v>196</v>
      </c>
      <c r="C60" s="195" t="s">
        <v>9</v>
      </c>
      <c r="D60" s="346"/>
      <c r="E60" s="347"/>
      <c r="F60" s="215"/>
      <c r="G60" s="197"/>
      <c r="H60" s="197"/>
      <c r="I60" s="377"/>
      <c r="J60" s="355"/>
      <c r="K60" s="382"/>
      <c r="L60" s="198"/>
    </row>
    <row r="61" spans="1:14" ht="30" customHeight="1">
      <c r="A61" s="193">
        <f t="shared" ref="A61:A64" si="3">IF(AND(OR(C61="Valitse",C61="Kyllä"),OR(D61="",F61="",OR(G61="",H61=""))),1,0)</f>
        <v>1</v>
      </c>
      <c r="B61" s="200" t="s">
        <v>197</v>
      </c>
      <c r="C61" s="195" t="s">
        <v>9</v>
      </c>
      <c r="D61" s="346"/>
      <c r="E61" s="347"/>
      <c r="F61" s="215"/>
      <c r="G61" s="197"/>
      <c r="H61" s="197"/>
      <c r="I61" s="377"/>
      <c r="J61" s="355"/>
      <c r="K61" s="382"/>
      <c r="L61" s="198"/>
    </row>
    <row r="62" spans="1:14" ht="30" customHeight="1">
      <c r="A62" s="193">
        <f t="shared" si="3"/>
        <v>1</v>
      </c>
      <c r="B62" s="200" t="s">
        <v>198</v>
      </c>
      <c r="C62" s="195" t="s">
        <v>9</v>
      </c>
      <c r="D62" s="346"/>
      <c r="E62" s="347"/>
      <c r="F62" s="215"/>
      <c r="G62" s="197"/>
      <c r="H62" s="197"/>
      <c r="I62" s="377"/>
      <c r="J62" s="355"/>
      <c r="K62" s="382"/>
      <c r="L62" s="198"/>
    </row>
    <row r="63" spans="1:14" ht="30" customHeight="1" thickBot="1">
      <c r="A63" s="193">
        <f t="shared" si="3"/>
        <v>1</v>
      </c>
      <c r="B63" s="216" t="s">
        <v>199</v>
      </c>
      <c r="C63" s="217" t="s">
        <v>9</v>
      </c>
      <c r="D63" s="380"/>
      <c r="E63" s="381"/>
      <c r="F63" s="218"/>
      <c r="G63" s="219"/>
      <c r="H63" s="219"/>
      <c r="I63" s="378"/>
      <c r="J63" s="379"/>
      <c r="K63" s="382"/>
      <c r="L63" s="198"/>
    </row>
    <row r="64" spans="1:14">
      <c r="A64" s="193">
        <f t="shared" si="3"/>
        <v>0</v>
      </c>
      <c r="B64" s="220"/>
      <c r="C64" s="221"/>
      <c r="D64" s="222"/>
      <c r="E64" s="223"/>
      <c r="I64" s="224"/>
      <c r="J64" s="225"/>
    </row>
    <row r="65" spans="2:12" ht="16.149999999999999" customHeight="1">
      <c r="B65" s="356" t="s">
        <v>200</v>
      </c>
      <c r="C65" s="356"/>
      <c r="D65" s="356"/>
      <c r="E65" s="356"/>
      <c r="F65" s="356"/>
      <c r="G65" s="356"/>
      <c r="H65" s="356"/>
      <c r="I65" s="356"/>
      <c r="J65" s="356"/>
    </row>
    <row r="66" spans="2:12" ht="27" customHeight="1">
      <c r="B66" s="371" t="s">
        <v>201</v>
      </c>
      <c r="C66" s="371"/>
      <c r="D66" s="371"/>
      <c r="E66" s="371"/>
      <c r="F66" s="371"/>
      <c r="G66" s="371"/>
      <c r="H66" s="371"/>
      <c r="I66" s="371"/>
      <c r="J66" s="371"/>
      <c r="K66" s="226"/>
      <c r="L66" s="226"/>
    </row>
    <row r="67" spans="2:12" ht="28.15" customHeight="1">
      <c r="B67" s="370" t="s">
        <v>202</v>
      </c>
      <c r="C67" s="370"/>
      <c r="D67" s="370"/>
      <c r="E67" s="370"/>
      <c r="F67" s="370"/>
      <c r="G67" s="370"/>
      <c r="H67" s="370"/>
      <c r="I67" s="370"/>
      <c r="J67" s="370"/>
    </row>
    <row r="68" spans="2:12" ht="13.15" customHeight="1">
      <c r="B68" s="370" t="s">
        <v>203</v>
      </c>
      <c r="C68" s="370"/>
      <c r="D68" s="370"/>
      <c r="E68" s="370"/>
      <c r="F68" s="370"/>
      <c r="G68" s="370"/>
      <c r="H68" s="370"/>
      <c r="I68" s="370"/>
      <c r="J68" s="370"/>
    </row>
    <row r="69" spans="2:12">
      <c r="B69" s="356" t="s">
        <v>204</v>
      </c>
      <c r="C69" s="356"/>
      <c r="D69" s="356"/>
      <c r="E69" s="356"/>
      <c r="F69" s="356"/>
      <c r="G69" s="356"/>
      <c r="H69" s="356"/>
      <c r="I69" s="356"/>
      <c r="J69" s="356"/>
    </row>
    <row r="70" spans="2:12">
      <c r="B70" s="356" t="s">
        <v>205</v>
      </c>
      <c r="C70" s="356"/>
      <c r="D70" s="356"/>
      <c r="E70" s="356"/>
      <c r="F70" s="356"/>
      <c r="G70" s="356"/>
      <c r="H70" s="356"/>
      <c r="I70" s="356"/>
      <c r="J70" s="356"/>
    </row>
  </sheetData>
  <sheetProtection sheet="1" objects="1" scenarios="1" formatCells="0" formatColumns="0" formatRows="0" selectLockedCells="1"/>
  <protectedRanges>
    <protectedRange algorithmName="SHA-512" hashValue="4nCda+Kh0fRzqdst6UVxLXfPsh3GKDn4ybM101a/lhABW/y4Jq1bItOoTs94kyqX83OPUNd9WgSkgJhSp4BLRg==" saltValue="AxVsOGSFQ+SsGZy/8F7tbQ==" spinCount="100000" sqref="J58:J63" name="Alue12"/>
    <protectedRange algorithmName="SHA-512" hashValue="LmMSnjakvZdExid/mJvQt430Q2LJQfDz4wktmL+QWJiEsSevyoPXax43FM3IUseTEB5GT3rHjmAQsUjdGb6VMA==" saltValue="QMxJzyhCVe9b95nu3S2JVQ==" spinCount="100000" sqref="J52:J56" name="Alue10"/>
    <protectedRange algorithmName="SHA-512" hashValue="gfwuBEUfZbeP6Ybz9p1RWCfqJXXwEID5ZALKV7i+TxzjUZIonAhpWZp86AjKTu6gXij3PPBmLsM5RpMT+Rn+0g==" saltValue="3edNaa798KWKqPvyKQXECw==" spinCount="100000" sqref="J37:J50" name="Alue8"/>
    <protectedRange algorithmName="SHA-512" hashValue="DQiqXgBM4g8xPTwWbpudY3kHoCrEgk6FkrmWAS/1hh3BIUHpP2v8IvRvazmi5CtEOnOM+9G87Slp1PvVXRqMkg==" saltValue="8p/jLgEKmtSUYW657KjlAw==" spinCount="100000" sqref="C37:H50" name="Alue6"/>
    <protectedRange algorithmName="SHA-512" hashValue="2a7/Cfe9nzJc8Ns3FX/DBjUf2omG4McamxlJektPNiiU+gfPxP6Adjr+tcwrW6vaUi3ni0luA0IQ1Z47vhx1gg==" saltValue="AWryGsv+VwtwaSTGgqSMjA==" spinCount="100000" sqref="C26" name="Alue4"/>
    <protectedRange algorithmName="SHA-512" hashValue="o2rzGAbhQTvxp0+P20nCvyoEMzx8U9D0NL59QlJm/LgUFzgEY9MkgzRVqgJOq0hzeQEb10/vkjMOVdEUOQr4bQ==" saltValue="JwIeJAqyDnM0XOL0e/rlFQ==" spinCount="100000" sqref="C14:D15" name="Alue2"/>
    <protectedRange algorithmName="SHA-512" hashValue="iyC866bYWaRm2WfDKvYOR459n2EoFI/Hog2jMRhYaw1jaJxfqRNZ9HUvsV9gTxUoiGM57+Ph0dqItIlVHJW6Mg==" saltValue="pJ0CXN1JzKom9TwWdkrDYA==" spinCount="100000" sqref="C9:D12" name="Alue1"/>
    <protectedRange algorithmName="SHA-512" hashValue="bfuJeJ/nFuRUiLTJGKkgzYRQF2CekEzoLZb9zY2EitXcinzinKwbu5QY7WvSOub1+5urd0P4EFbl7qSiIcBxTg==" saltValue="hgxQOlQgJn+KuiJw7c06mQ==" spinCount="100000" sqref="C17:D20" name="Alue3"/>
    <protectedRange algorithmName="SHA-512" hashValue="TaFvxd6bYUt95RIlJWANj8nStVphcjq3gt8TD/woM4NSk3Myyz/lNZEXxPqBvhAZ37+M6bpxsNG5+TduH4vuKA==" saltValue="Vt2mG6L8cvsI+tl6+i7JIQ==" spinCount="100000" sqref="C32:H35" name="Alue5"/>
    <protectedRange algorithmName="SHA-512" hashValue="lk8YTf15npMnEQFzuWvwodzKsJMZnrCKhPN3DIgkh/cifCGUf5Pys7AonAy7NBV/W/nmByfbG5HZo2uMlCaBig==" saltValue="BU0MKFL+9QAPt7rJjBt1bQ==" spinCount="100000" sqref="J32:J35" name="Alue7"/>
    <protectedRange algorithmName="SHA-512" hashValue="rpi5BPan8NeZjpBLrtCxVN8S73mVCbU85mVyCvTrmEY1gSy3g6vL/DSJUH4p0Li6694v6VbcDWAekuEikbeutw==" saltValue="pIDydNNjJwqfO7yUKzimkw==" spinCount="100000" sqref="C52:H56" name="Alue9"/>
    <protectedRange algorithmName="SHA-512" hashValue="4FFmoMkVSjofUSeRFoQYlvN/62S7rzn0DVNz163h8MZGpVUdU0fnR/zMUtb2fv+bMDB2PvdxpoEy5X5o13i6rA==" saltValue="cRqBptz0NtmCXXpSbUtXgw==" spinCount="100000" sqref="C58:H63" name="Alue11"/>
  </protectedRanges>
  <mergeCells count="68">
    <mergeCell ref="K58:K63"/>
    <mergeCell ref="K32:K35"/>
    <mergeCell ref="K37:K38"/>
    <mergeCell ref="K39:K45"/>
    <mergeCell ref="K46:K49"/>
    <mergeCell ref="K52:K56"/>
    <mergeCell ref="B69:J69"/>
    <mergeCell ref="B70:J70"/>
    <mergeCell ref="B29:J29"/>
    <mergeCell ref="I52:I56"/>
    <mergeCell ref="J52:J56"/>
    <mergeCell ref="I57:J57"/>
    <mergeCell ref="I58:I63"/>
    <mergeCell ref="J58:J63"/>
    <mergeCell ref="D60:E60"/>
    <mergeCell ref="D61:E61"/>
    <mergeCell ref="D62:E62"/>
    <mergeCell ref="D63:E63"/>
    <mergeCell ref="I32:I35"/>
    <mergeCell ref="J32:J35"/>
    <mergeCell ref="D37:E37"/>
    <mergeCell ref="D38:E38"/>
    <mergeCell ref="B67:J67"/>
    <mergeCell ref="B68:J68"/>
    <mergeCell ref="D53:E53"/>
    <mergeCell ref="D54:E54"/>
    <mergeCell ref="J39:J45"/>
    <mergeCell ref="I46:I49"/>
    <mergeCell ref="J46:J49"/>
    <mergeCell ref="I51:J51"/>
    <mergeCell ref="B65:J65"/>
    <mergeCell ref="D55:E55"/>
    <mergeCell ref="D56:E56"/>
    <mergeCell ref="D47:E47"/>
    <mergeCell ref="D48:E48"/>
    <mergeCell ref="D49:E49"/>
    <mergeCell ref="D52:E52"/>
    <mergeCell ref="B66:J66"/>
    <mergeCell ref="J37:J38"/>
    <mergeCell ref="D39:E39"/>
    <mergeCell ref="B1:B2"/>
    <mergeCell ref="C1:F1"/>
    <mergeCell ref="B3:D4"/>
    <mergeCell ref="B24:D24"/>
    <mergeCell ref="B6:D6"/>
    <mergeCell ref="B7:B8"/>
    <mergeCell ref="I36:J36"/>
    <mergeCell ref="I30:J30"/>
    <mergeCell ref="B27:D27"/>
    <mergeCell ref="D30:E30"/>
    <mergeCell ref="D32:E32"/>
    <mergeCell ref="D33:E33"/>
    <mergeCell ref="D34:E34"/>
    <mergeCell ref="D35:E35"/>
    <mergeCell ref="D59:E59"/>
    <mergeCell ref="I39:I45"/>
    <mergeCell ref="B25:D25"/>
    <mergeCell ref="D58:E58"/>
    <mergeCell ref="G7:I7"/>
    <mergeCell ref="D40:E40"/>
    <mergeCell ref="D41:E41"/>
    <mergeCell ref="D50:E50"/>
    <mergeCell ref="D42:E42"/>
    <mergeCell ref="D43:E43"/>
    <mergeCell ref="D44:E44"/>
    <mergeCell ref="D45:E45"/>
    <mergeCell ref="D46:E46"/>
    <mergeCell ref="I37:I38"/>
  </mergeCells>
  <phoneticPr fontId="11" type="noConversion"/>
  <conditionalFormatting sqref="F22">
    <cfRule type="containsText" dxfId="1" priority="12" operator="containsText" text="Raja-arvovaatimus ei täyty.">
      <formula>NOT(ISERROR(SEARCH("Raja-arvovaatimus ei täyty.",F22)))</formula>
    </cfRule>
    <cfRule type="containsText" dxfId="0" priority="13" operator="containsText" text="Raja-arvovaatimus täyttyy.">
      <formula>NOT(ISERROR(SEARCH("Raja-arvovaatimus täyttyy.",F22)))</formula>
    </cfRule>
  </conditionalFormatting>
  <dataValidations count="1">
    <dataValidation type="list" allowBlank="1" showInputMessage="1" showErrorMessage="1" sqref="C58:C64 C37:C50 C32:C35 C52:C56" xr:uid="{F9A5A2CA-6D41-43B5-931C-731D900C66DB}">
      <formula1>"Valitse, Kyllä, Ei"</formula1>
    </dataValidation>
  </dataValidations>
  <pageMargins left="0.7" right="0.7" top="0.75" bottom="0.75" header="0.3" footer="0.3"/>
  <pageSetup paperSize="9" orientation="portrait" horizontalDpi="30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" id="{1DDC764A-BEB6-4326-BF84-C5BB035737F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A9:A22</xm:sqref>
        </x14:conditionalFormatting>
        <x14:conditionalFormatting xmlns:xm="http://schemas.microsoft.com/office/excel/2006/main">
          <x14:cfRule type="iconSet" priority="19" id="{BB780950-9E0F-4B6C-B65C-AC1A0BDA9E4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A26</xm:sqref>
        </x14:conditionalFormatting>
        <x14:conditionalFormatting xmlns:xm="http://schemas.microsoft.com/office/excel/2006/main">
          <x14:cfRule type="iconSet" priority="18" id="{946F08F0-76BB-4D49-BD75-849EA4017A8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A32:A64</xm:sqref>
        </x14:conditionalFormatting>
        <x14:conditionalFormatting xmlns:xm="http://schemas.microsoft.com/office/excel/2006/main">
          <x14:cfRule type="iconSet" priority="14" id="{B8DBF258-1EC9-4F4A-8978-A4AC60EFCFA2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3Symbols" iconId="2"/>
              <x14:cfIcon iconSet="3Symbols" iconId="0"/>
            </x14:iconSet>
          </x14:cfRule>
          <xm:sqref>A22</xm:sqref>
        </x14:conditionalFormatting>
        <x14:conditionalFormatting xmlns:xm="http://schemas.microsoft.com/office/excel/2006/main">
          <x14:cfRule type="iconSet" priority="9" id="{3A72363C-3E4F-44E6-96D5-3F3E161F952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NoIcons" iconId="0"/>
              <x14:cfIcon iconSet="3Symbols" iconId="0"/>
            </x14:iconSet>
          </x14:cfRule>
          <xm:sqref>K46 K50</xm:sqref>
        </x14:conditionalFormatting>
        <x14:conditionalFormatting xmlns:xm="http://schemas.microsoft.com/office/excel/2006/main">
          <x14:cfRule type="iconSet" priority="8" id="{303815E4-42D9-4B8F-B012-FC630B11A0F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K52</xm:sqref>
        </x14:conditionalFormatting>
        <x14:conditionalFormatting xmlns:xm="http://schemas.microsoft.com/office/excel/2006/main">
          <x14:cfRule type="iconSet" priority="7" id="{7BCE34D0-F0CF-45BB-ABCB-E0608892127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K58</xm:sqref>
        </x14:conditionalFormatting>
        <x14:conditionalFormatting xmlns:xm="http://schemas.microsoft.com/office/excel/2006/main">
          <x14:cfRule type="iconSet" priority="21" id="{CCD26F7C-E147-4DE1-AE43-E17DCAE9646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NoIcons" iconId="0"/>
              <x14:cfIcon iconSet="3Symbols" iconId="0"/>
            </x14:iconSet>
          </x14:cfRule>
          <xm:sqref>K37 K39</xm:sqref>
        </x14:conditionalFormatting>
        <x14:conditionalFormatting xmlns:xm="http://schemas.microsoft.com/office/excel/2006/main">
          <x14:cfRule type="iconSet" priority="1" id="{2C38E1FC-ACAA-4AE9-BE9E-933CC6C343C7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K32:K35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D909F-BCB0-4F8F-B76A-0D9B5180738D}">
  <dimension ref="B1:E11"/>
  <sheetViews>
    <sheetView showGridLines="0" workbookViewId="0">
      <selection activeCell="E11" sqref="E11"/>
    </sheetView>
  </sheetViews>
  <sheetFormatPr defaultColWidth="8.85546875" defaultRowHeight="14.45"/>
  <cols>
    <col min="1" max="1" width="3.7109375" style="228" customWidth="1"/>
    <col min="2" max="2" width="17.7109375" style="228" customWidth="1"/>
    <col min="3" max="3" width="25.28515625" style="228" customWidth="1"/>
    <col min="4" max="4" width="13.5703125" style="228" customWidth="1"/>
    <col min="5" max="5" width="15" style="228" customWidth="1"/>
    <col min="6" max="6" width="8.7109375" style="228" customWidth="1"/>
    <col min="7" max="16384" width="8.85546875" style="228"/>
  </cols>
  <sheetData>
    <row r="1" spans="2:5">
      <c r="B1" s="391"/>
      <c r="C1" s="396" t="str">
        <f>'Lähtötiedot 1'!D1</f>
        <v>Hiilijalanjäljen lähtötietojen ja tulosten raportointi</v>
      </c>
      <c r="D1" s="396"/>
      <c r="E1" s="396"/>
    </row>
    <row r="2" spans="2:5">
      <c r="B2" s="391"/>
      <c r="C2" s="229"/>
      <c r="E2" s="230" t="str">
        <f>'Lähtötiedot 1'!D2</f>
        <v>versio 1.7.2024</v>
      </c>
    </row>
    <row r="3" spans="2:5" ht="15" thickBot="1"/>
    <row r="4" spans="2:5" ht="19.899999999999999" customHeight="1" thickBot="1">
      <c r="B4" s="388" t="s">
        <v>206</v>
      </c>
      <c r="C4" s="389"/>
      <c r="D4" s="389"/>
      <c r="E4" s="390"/>
    </row>
    <row r="5" spans="2:5">
      <c r="B5" s="392" t="s">
        <v>94</v>
      </c>
      <c r="C5" s="393"/>
      <c r="D5" s="231" t="s">
        <v>93</v>
      </c>
      <c r="E5" s="232" t="s">
        <v>157</v>
      </c>
    </row>
    <row r="6" spans="2:5" ht="15">
      <c r="B6" s="394"/>
      <c r="C6" s="395"/>
      <c r="D6" s="233" t="s">
        <v>158</v>
      </c>
      <c r="E6" s="234" t="s">
        <v>158</v>
      </c>
    </row>
    <row r="7" spans="2:5" s="237" customFormat="1" ht="19.899999999999999" customHeight="1">
      <c r="B7" s="384" t="s">
        <v>207</v>
      </c>
      <c r="C7" s="385"/>
      <c r="D7" s="235">
        <v>0</v>
      </c>
      <c r="E7" s="236">
        <v>0</v>
      </c>
    </row>
    <row r="8" spans="2:5" s="237" customFormat="1" ht="19.899999999999999" customHeight="1">
      <c r="B8" s="384" t="s">
        <v>208</v>
      </c>
      <c r="C8" s="385"/>
      <c r="D8" s="238">
        <v>0</v>
      </c>
      <c r="E8" s="239">
        <v>0</v>
      </c>
    </row>
    <row r="9" spans="2:5" s="237" customFormat="1" ht="19.899999999999999" customHeight="1">
      <c r="B9" s="384" t="s">
        <v>209</v>
      </c>
      <c r="C9" s="385"/>
      <c r="D9" s="235">
        <v>0</v>
      </c>
      <c r="E9" s="236">
        <v>0</v>
      </c>
    </row>
    <row r="10" spans="2:5" s="237" customFormat="1" ht="19.899999999999999" customHeight="1">
      <c r="B10" s="384" t="s">
        <v>210</v>
      </c>
      <c r="C10" s="385"/>
      <c r="D10" s="235">
        <v>0</v>
      </c>
      <c r="E10" s="236">
        <v>0</v>
      </c>
    </row>
    <row r="11" spans="2:5" s="237" customFormat="1" ht="19.899999999999999" customHeight="1" thickBot="1">
      <c r="B11" s="386" t="s">
        <v>211</v>
      </c>
      <c r="C11" s="387"/>
      <c r="D11" s="240">
        <v>0</v>
      </c>
      <c r="E11" s="241">
        <v>0</v>
      </c>
    </row>
  </sheetData>
  <sheetProtection sheet="1" objects="1" scenarios="1" formatCells="0" formatColumns="0" formatRows="0" selectLockedCells="1"/>
  <protectedRanges>
    <protectedRange algorithmName="SHA-512" hashValue="f21438Toads034ONK8LBX0kJumb/UH1uUpGet2tHXoDnPofxjAUuJ7IJNIu1KDNkti1nhJr0f6hVFnDaPVec1w==" saltValue="29wx7N8TOFABCFgJvlTDQg==" spinCount="100000" sqref="D7:E11" name="Alue1"/>
  </protectedRanges>
  <mergeCells count="9">
    <mergeCell ref="B9:C9"/>
    <mergeCell ref="B10:C10"/>
    <mergeCell ref="B11:C11"/>
    <mergeCell ref="B4:E4"/>
    <mergeCell ref="B1:B2"/>
    <mergeCell ref="B5:C6"/>
    <mergeCell ref="C1:E1"/>
    <mergeCell ref="B7:C7"/>
    <mergeCell ref="B8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45C2-145F-4217-BC97-744479CB9A4B}">
  <dimension ref="B3:C16"/>
  <sheetViews>
    <sheetView tabSelected="1" workbookViewId="0">
      <selection sqref="A1:XFD1048576"/>
    </sheetView>
  </sheetViews>
  <sheetFormatPr defaultColWidth="8.85546875" defaultRowHeight="14.45"/>
  <cols>
    <col min="1" max="1" width="4.85546875" style="243" customWidth="1"/>
    <col min="2" max="2" width="11.7109375" style="243" customWidth="1"/>
    <col min="3" max="3" width="49.42578125" style="243" customWidth="1"/>
    <col min="4" max="16384" width="8.85546875" style="243"/>
  </cols>
  <sheetData>
    <row r="3" spans="2:3">
      <c r="B3" s="242" t="s">
        <v>212</v>
      </c>
      <c r="C3" s="242" t="s">
        <v>213</v>
      </c>
    </row>
    <row r="4" spans="2:3">
      <c r="B4" s="244">
        <v>45237</v>
      </c>
      <c r="C4" s="245" t="s">
        <v>214</v>
      </c>
    </row>
    <row r="5" spans="2:3">
      <c r="B5" s="244">
        <v>45267</v>
      </c>
      <c r="C5" s="245" t="s">
        <v>215</v>
      </c>
    </row>
    <row r="6" spans="2:3" ht="24.6">
      <c r="B6" s="244">
        <v>45474</v>
      </c>
      <c r="C6" s="246" t="s">
        <v>216</v>
      </c>
    </row>
    <row r="7" spans="2:3">
      <c r="B7" s="247"/>
      <c r="C7" s="245"/>
    </row>
    <row r="8" spans="2:3">
      <c r="B8" s="247"/>
      <c r="C8" s="245"/>
    </row>
    <row r="9" spans="2:3">
      <c r="B9" s="247"/>
      <c r="C9" s="245"/>
    </row>
    <row r="10" spans="2:3">
      <c r="B10" s="247"/>
      <c r="C10" s="245"/>
    </row>
    <row r="11" spans="2:3">
      <c r="B11" s="247"/>
      <c r="C11" s="245"/>
    </row>
    <row r="12" spans="2:3">
      <c r="B12" s="247"/>
      <c r="C12" s="245"/>
    </row>
    <row r="13" spans="2:3">
      <c r="B13" s="247"/>
      <c r="C13" s="245"/>
    </row>
    <row r="14" spans="2:3">
      <c r="B14" s="247"/>
      <c r="C14" s="245"/>
    </row>
    <row r="15" spans="2:3">
      <c r="B15" s="247"/>
      <c r="C15" s="245"/>
    </row>
    <row r="16" spans="2:3">
      <c r="B16" s="247"/>
      <c r="C16" s="245"/>
    </row>
  </sheetData>
  <sheetProtection algorithmName="SHA-512" hashValue="EKPAY83eFgziMRHa4ukm4BmgyuKFms80URBf2HSMuX5mbmUA6+YNFPbpdxjkfjgovkHfJIHrMXzv/swKLQ536A==" saltValue="SjmMNMexep4xs1OACu7/GA==" spinCount="100000" sheet="1" objects="1" scenarios="1" selectLockedCells="1" selectUnlockedCells="1"/>
  <pageMargins left="0.7" right="0.7" top="0.75" bottom="0.75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98B8F-64E3-42B0-BC11-8360465B20C3}">
  <dimension ref="B1:P75"/>
  <sheetViews>
    <sheetView topLeftCell="A7" workbookViewId="0">
      <selection activeCell="B76" sqref="B76"/>
    </sheetView>
  </sheetViews>
  <sheetFormatPr defaultRowHeight="14.45"/>
  <cols>
    <col min="1" max="1" width="4.28515625" customWidth="1"/>
    <col min="2" max="2" width="73.7109375" customWidth="1"/>
    <col min="3" max="3" width="3.85546875" customWidth="1"/>
    <col min="4" max="4" width="62.28515625" customWidth="1"/>
    <col min="5" max="5" width="4.5703125" customWidth="1"/>
    <col min="6" max="6" width="44.85546875" customWidth="1"/>
    <col min="7" max="7" width="3" customWidth="1"/>
    <col min="8" max="8" width="36.7109375" customWidth="1"/>
    <col min="9" max="9" width="3.5703125" customWidth="1"/>
    <col min="10" max="10" width="34.7109375" customWidth="1"/>
    <col min="11" max="12" width="3" customWidth="1"/>
    <col min="13" max="13" width="26.85546875" customWidth="1"/>
  </cols>
  <sheetData>
    <row r="1" spans="2:16">
      <c r="B1" s="102" t="s">
        <v>217</v>
      </c>
      <c r="D1" s="100" t="s">
        <v>43</v>
      </c>
      <c r="F1" s="100" t="s">
        <v>218</v>
      </c>
      <c r="H1" s="101" t="s">
        <v>45</v>
      </c>
      <c r="J1" s="100" t="s">
        <v>47</v>
      </c>
      <c r="M1" s="100" t="s">
        <v>89</v>
      </c>
      <c r="P1" t="s">
        <v>219</v>
      </c>
    </row>
    <row r="2" spans="2:16">
      <c r="B2" t="s">
        <v>9</v>
      </c>
      <c r="D2" s="98" t="s">
        <v>9</v>
      </c>
      <c r="F2" s="98" t="s">
        <v>9</v>
      </c>
      <c r="H2" t="s">
        <v>9</v>
      </c>
      <c r="J2" t="s">
        <v>9</v>
      </c>
      <c r="M2" t="s">
        <v>9</v>
      </c>
      <c r="P2" t="s">
        <v>220</v>
      </c>
    </row>
    <row r="3" spans="2:16">
      <c r="B3" t="s">
        <v>221</v>
      </c>
      <c r="D3" s="98" t="s">
        <v>222</v>
      </c>
      <c r="F3" s="98" t="s">
        <v>223</v>
      </c>
      <c r="H3" t="s">
        <v>224</v>
      </c>
      <c r="J3" t="s">
        <v>225</v>
      </c>
      <c r="M3" t="s">
        <v>226</v>
      </c>
      <c r="P3" t="s">
        <v>227</v>
      </c>
    </row>
    <row r="4" spans="2:16">
      <c r="B4" t="s">
        <v>220</v>
      </c>
      <c r="D4" s="98" t="s">
        <v>228</v>
      </c>
      <c r="F4" s="98" t="s">
        <v>229</v>
      </c>
      <c r="H4" t="s">
        <v>230</v>
      </c>
      <c r="J4" t="s">
        <v>231</v>
      </c>
      <c r="M4" t="s">
        <v>232</v>
      </c>
    </row>
    <row r="5" spans="2:16">
      <c r="B5" t="s">
        <v>233</v>
      </c>
      <c r="D5" s="98" t="s">
        <v>234</v>
      </c>
      <c r="F5" s="98" t="s">
        <v>235</v>
      </c>
      <c r="H5" t="s">
        <v>236</v>
      </c>
      <c r="J5" t="s">
        <v>237</v>
      </c>
      <c r="M5" t="s">
        <v>238</v>
      </c>
    </row>
    <row r="6" spans="2:16">
      <c r="B6" t="s">
        <v>239</v>
      </c>
      <c r="D6" s="98" t="s">
        <v>240</v>
      </c>
      <c r="F6" s="98" t="s">
        <v>241</v>
      </c>
      <c r="H6" t="s">
        <v>242</v>
      </c>
      <c r="J6" t="s">
        <v>243</v>
      </c>
      <c r="M6" t="s">
        <v>244</v>
      </c>
    </row>
    <row r="7" spans="2:16" ht="17.25" customHeight="1">
      <c r="B7" s="93" t="s">
        <v>245</v>
      </c>
      <c r="D7" s="99" t="s">
        <v>246</v>
      </c>
      <c r="F7" s="99" t="s">
        <v>247</v>
      </c>
      <c r="H7" t="s">
        <v>248</v>
      </c>
      <c r="J7" t="s">
        <v>249</v>
      </c>
      <c r="M7" t="s">
        <v>250</v>
      </c>
    </row>
    <row r="8" spans="2:16">
      <c r="B8" s="93" t="s">
        <v>251</v>
      </c>
      <c r="F8" s="98" t="s">
        <v>252</v>
      </c>
      <c r="H8" t="s">
        <v>253</v>
      </c>
      <c r="J8" t="s">
        <v>254</v>
      </c>
      <c r="M8" t="s">
        <v>246</v>
      </c>
    </row>
    <row r="9" spans="2:16">
      <c r="B9" s="93" t="s">
        <v>255</v>
      </c>
      <c r="F9" s="98" t="s">
        <v>256</v>
      </c>
      <c r="H9" t="s">
        <v>257</v>
      </c>
      <c r="J9" t="s">
        <v>258</v>
      </c>
    </row>
    <row r="10" spans="2:16">
      <c r="B10" s="93" t="s">
        <v>259</v>
      </c>
      <c r="F10" s="98" t="s">
        <v>260</v>
      </c>
      <c r="H10" t="s">
        <v>261</v>
      </c>
      <c r="J10" t="s">
        <v>262</v>
      </c>
    </row>
    <row r="11" spans="2:16">
      <c r="B11" s="93" t="s">
        <v>263</v>
      </c>
      <c r="F11" s="98" t="s">
        <v>264</v>
      </c>
      <c r="H11" t="s">
        <v>265</v>
      </c>
      <c r="J11" t="s">
        <v>266</v>
      </c>
    </row>
    <row r="12" spans="2:16">
      <c r="B12" t="s">
        <v>267</v>
      </c>
      <c r="F12" s="98" t="s">
        <v>246</v>
      </c>
      <c r="H12" t="s">
        <v>268</v>
      </c>
      <c r="J12" t="s">
        <v>269</v>
      </c>
    </row>
    <row r="13" spans="2:16">
      <c r="B13" t="s">
        <v>270</v>
      </c>
      <c r="H13" t="s">
        <v>246</v>
      </c>
      <c r="J13" t="s">
        <v>246</v>
      </c>
    </row>
    <row r="14" spans="2:16">
      <c r="B14" s="93" t="s">
        <v>271</v>
      </c>
    </row>
    <row r="15" spans="2:16">
      <c r="B15" s="93" t="s">
        <v>272</v>
      </c>
      <c r="F15" t="s">
        <v>226</v>
      </c>
    </row>
    <row r="16" spans="2:16">
      <c r="B16" s="93" t="s">
        <v>273</v>
      </c>
      <c r="F16" t="s">
        <v>274</v>
      </c>
    </row>
    <row r="18" spans="2:10">
      <c r="B18" s="93"/>
    </row>
    <row r="22" spans="2:10">
      <c r="B22" s="103" t="s">
        <v>275</v>
      </c>
      <c r="D22" s="104" t="s">
        <v>276</v>
      </c>
      <c r="F22" s="104" t="s">
        <v>277</v>
      </c>
      <c r="H22" s="100" t="s">
        <v>46</v>
      </c>
      <c r="J22" s="100" t="s">
        <v>48</v>
      </c>
    </row>
    <row r="23" spans="2:10">
      <c r="B23" t="s">
        <v>9</v>
      </c>
      <c r="D23" t="s">
        <v>9</v>
      </c>
      <c r="F23" t="s">
        <v>9</v>
      </c>
      <c r="H23" t="s">
        <v>9</v>
      </c>
      <c r="J23" t="s">
        <v>9</v>
      </c>
    </row>
    <row r="24" spans="2:10">
      <c r="B24" t="s">
        <v>59</v>
      </c>
      <c r="D24" t="s">
        <v>278</v>
      </c>
      <c r="F24" s="92">
        <v>2024</v>
      </c>
      <c r="H24" t="s">
        <v>279</v>
      </c>
      <c r="J24" t="s">
        <v>280</v>
      </c>
    </row>
    <row r="25" spans="2:10">
      <c r="B25" t="s">
        <v>281</v>
      </c>
      <c r="D25" t="s">
        <v>282</v>
      </c>
      <c r="F25" s="92">
        <v>2025</v>
      </c>
      <c r="H25" t="s">
        <v>283</v>
      </c>
      <c r="J25" t="s">
        <v>284</v>
      </c>
    </row>
    <row r="26" spans="2:10">
      <c r="B26" t="s">
        <v>285</v>
      </c>
      <c r="D26" t="s">
        <v>286</v>
      </c>
      <c r="F26" s="92">
        <v>2026</v>
      </c>
      <c r="H26" t="s">
        <v>287</v>
      </c>
      <c r="J26" t="s">
        <v>288</v>
      </c>
    </row>
    <row r="27" spans="2:10">
      <c r="B27" t="s">
        <v>289</v>
      </c>
      <c r="D27" t="s">
        <v>290</v>
      </c>
      <c r="F27" s="92">
        <v>2027</v>
      </c>
      <c r="H27" t="s">
        <v>291</v>
      </c>
      <c r="J27" t="s">
        <v>292</v>
      </c>
    </row>
    <row r="28" spans="2:10">
      <c r="B28" t="s">
        <v>293</v>
      </c>
      <c r="D28" t="s">
        <v>293</v>
      </c>
      <c r="F28" s="92">
        <v>2028</v>
      </c>
      <c r="H28" t="s">
        <v>246</v>
      </c>
      <c r="J28" t="s">
        <v>294</v>
      </c>
    </row>
    <row r="29" spans="2:10">
      <c r="F29" s="92">
        <v>2029</v>
      </c>
      <c r="J29" t="s">
        <v>246</v>
      </c>
    </row>
    <row r="30" spans="2:10">
      <c r="F30" s="92">
        <v>2030</v>
      </c>
    </row>
    <row r="31" spans="2:10">
      <c r="F31" s="92">
        <v>2031</v>
      </c>
    </row>
    <row r="32" spans="2:10">
      <c r="F32" s="92">
        <v>2032</v>
      </c>
    </row>
    <row r="33" spans="2:6">
      <c r="B33" s="103" t="s">
        <v>295</v>
      </c>
      <c r="D33" s="104" t="s">
        <v>296</v>
      </c>
      <c r="F33" s="92">
        <v>2033</v>
      </c>
    </row>
    <row r="34" spans="2:6">
      <c r="B34" t="s">
        <v>9</v>
      </c>
      <c r="D34" t="s">
        <v>9</v>
      </c>
      <c r="F34" s="92">
        <v>2034</v>
      </c>
    </row>
    <row r="35" spans="2:6">
      <c r="B35" t="s">
        <v>297</v>
      </c>
      <c r="D35" s="92">
        <v>1</v>
      </c>
      <c r="F35" s="92">
        <v>2035</v>
      </c>
    </row>
    <row r="36" spans="2:6">
      <c r="B36" t="s">
        <v>60</v>
      </c>
      <c r="D36" s="92">
        <v>2</v>
      </c>
    </row>
    <row r="37" spans="2:6">
      <c r="B37" t="s">
        <v>298</v>
      </c>
      <c r="D37" s="92">
        <v>3</v>
      </c>
    </row>
    <row r="38" spans="2:6">
      <c r="B38" t="s">
        <v>299</v>
      </c>
      <c r="D38" s="92">
        <v>4</v>
      </c>
    </row>
    <row r="39" spans="2:6">
      <c r="B39" t="s">
        <v>300</v>
      </c>
      <c r="D39" s="92">
        <v>5</v>
      </c>
    </row>
    <row r="40" spans="2:6">
      <c r="B40" t="s">
        <v>293</v>
      </c>
      <c r="D40" s="92">
        <v>6</v>
      </c>
    </row>
    <row r="41" spans="2:6">
      <c r="D41" s="92">
        <v>7</v>
      </c>
    </row>
    <row r="42" spans="2:6">
      <c r="D42" s="92">
        <v>8</v>
      </c>
    </row>
    <row r="43" spans="2:6">
      <c r="B43" s="103" t="s">
        <v>301</v>
      </c>
      <c r="D43" s="92">
        <v>9</v>
      </c>
    </row>
    <row r="44" spans="2:6">
      <c r="B44" t="s">
        <v>9</v>
      </c>
      <c r="D44" s="92">
        <v>10</v>
      </c>
    </row>
    <row r="45" spans="2:6">
      <c r="B45" t="s">
        <v>61</v>
      </c>
      <c r="D45" s="92">
        <v>11</v>
      </c>
    </row>
    <row r="46" spans="2:6">
      <c r="B46" t="s">
        <v>302</v>
      </c>
      <c r="D46" s="92">
        <v>12</v>
      </c>
    </row>
    <row r="47" spans="2:6">
      <c r="B47" t="s">
        <v>293</v>
      </c>
      <c r="D47" s="92">
        <v>13</v>
      </c>
    </row>
    <row r="48" spans="2:6">
      <c r="D48" s="92">
        <v>14</v>
      </c>
    </row>
    <row r="49" spans="2:4">
      <c r="D49" s="92">
        <v>15</v>
      </c>
    </row>
    <row r="50" spans="2:4">
      <c r="D50" s="92">
        <v>16</v>
      </c>
    </row>
    <row r="51" spans="2:4">
      <c r="B51" s="104" t="s">
        <v>303</v>
      </c>
      <c r="D51" s="92">
        <v>17</v>
      </c>
    </row>
    <row r="52" spans="2:4">
      <c r="B52" t="s">
        <v>304</v>
      </c>
      <c r="D52" s="92">
        <v>18</v>
      </c>
    </row>
    <row r="53" spans="2:4">
      <c r="B53" t="s">
        <v>305</v>
      </c>
      <c r="D53" s="92">
        <v>19</v>
      </c>
    </row>
    <row r="54" spans="2:4">
      <c r="B54" t="s">
        <v>306</v>
      </c>
      <c r="D54" s="92">
        <v>20</v>
      </c>
    </row>
    <row r="55" spans="2:4">
      <c r="B55" t="s">
        <v>307</v>
      </c>
      <c r="D55" s="92">
        <v>21</v>
      </c>
    </row>
    <row r="56" spans="2:4">
      <c r="B56" t="s">
        <v>308</v>
      </c>
      <c r="D56" s="92">
        <v>22</v>
      </c>
    </row>
    <row r="57" spans="2:4">
      <c r="D57" s="92">
        <v>23</v>
      </c>
    </row>
    <row r="58" spans="2:4">
      <c r="D58" s="92">
        <v>24</v>
      </c>
    </row>
    <row r="59" spans="2:4">
      <c r="D59" s="92">
        <v>25</v>
      </c>
    </row>
    <row r="60" spans="2:4">
      <c r="D60" s="92">
        <v>26</v>
      </c>
    </row>
    <row r="61" spans="2:4">
      <c r="B61" s="104" t="s">
        <v>309</v>
      </c>
      <c r="D61" s="92">
        <v>27</v>
      </c>
    </row>
    <row r="62" spans="2:4">
      <c r="B62" t="s">
        <v>9</v>
      </c>
      <c r="D62" s="92">
        <v>28</v>
      </c>
    </row>
    <row r="63" spans="2:4">
      <c r="B63" t="s">
        <v>310</v>
      </c>
      <c r="D63" s="92">
        <v>29</v>
      </c>
    </row>
    <row r="64" spans="2:4">
      <c r="B64" t="s">
        <v>311</v>
      </c>
      <c r="D64" s="92">
        <v>30</v>
      </c>
    </row>
    <row r="65" spans="2:4">
      <c r="B65" t="s">
        <v>312</v>
      </c>
      <c r="D65" t="s">
        <v>313</v>
      </c>
    </row>
    <row r="66" spans="2:4">
      <c r="B66" t="s">
        <v>314</v>
      </c>
    </row>
    <row r="67" spans="2:4">
      <c r="B67" t="s">
        <v>315</v>
      </c>
    </row>
    <row r="68" spans="2:4">
      <c r="B68" t="s">
        <v>316</v>
      </c>
      <c r="D68" s="104" t="s">
        <v>317</v>
      </c>
    </row>
    <row r="69" spans="2:4">
      <c r="B69" t="s">
        <v>318</v>
      </c>
      <c r="D69" t="s">
        <v>9</v>
      </c>
    </row>
    <row r="70" spans="2:4">
      <c r="B70" t="s">
        <v>319</v>
      </c>
      <c r="D70" s="92">
        <v>0</v>
      </c>
    </row>
    <row r="71" spans="2:4">
      <c r="B71" t="s">
        <v>320</v>
      </c>
      <c r="D71" s="92">
        <v>1</v>
      </c>
    </row>
    <row r="72" spans="2:4">
      <c r="D72" s="92">
        <v>2</v>
      </c>
    </row>
    <row r="73" spans="2:4">
      <c r="D73" s="92">
        <v>3</v>
      </c>
    </row>
    <row r="74" spans="2:4">
      <c r="D74" s="92">
        <v>4</v>
      </c>
    </row>
    <row r="75" spans="2:4">
      <c r="D75" s="92">
        <v>5</v>
      </c>
    </row>
  </sheetData>
  <sheetProtection selectLockedCells="1" selectUnlockedCells="1"/>
  <pageMargins left="0.7" right="0.7" top="0.75" bottom="0.75" header="0.3" footer="0.3"/>
  <pageSetup paperSize="9" orientation="portrait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481F-82AB-4CBF-A7BB-B52F22EE3E60}">
  <dimension ref="A1:EV2"/>
  <sheetViews>
    <sheetView topLeftCell="Z1" workbookViewId="0">
      <selection activeCell="AK22" sqref="AK22"/>
    </sheetView>
  </sheetViews>
  <sheetFormatPr defaultColWidth="9.42578125" defaultRowHeight="14.45"/>
  <cols>
    <col min="4" max="4" width="11.85546875" customWidth="1"/>
    <col min="5" max="5" width="14" customWidth="1"/>
  </cols>
  <sheetData>
    <row r="1" spans="1:152">
      <c r="A1" t="s">
        <v>321</v>
      </c>
      <c r="B1" t="s">
        <v>322</v>
      </c>
      <c r="C1" t="s">
        <v>323</v>
      </c>
      <c r="D1" t="s">
        <v>324</v>
      </c>
      <c r="E1" t="s">
        <v>325</v>
      </c>
      <c r="F1" t="s">
        <v>326</v>
      </c>
      <c r="G1" t="s">
        <v>327</v>
      </c>
      <c r="H1" t="s">
        <v>328</v>
      </c>
      <c r="I1" t="s">
        <v>329</v>
      </c>
      <c r="J1" t="s">
        <v>330</v>
      </c>
      <c r="K1" t="s">
        <v>331</v>
      </c>
      <c r="L1" t="s">
        <v>332</v>
      </c>
      <c r="M1" t="s">
        <v>333</v>
      </c>
      <c r="N1" t="s">
        <v>334</v>
      </c>
      <c r="O1" t="s">
        <v>335</v>
      </c>
      <c r="P1" t="s">
        <v>336</v>
      </c>
      <c r="Q1" t="s">
        <v>337</v>
      </c>
      <c r="R1" t="s">
        <v>338</v>
      </c>
      <c r="S1" t="s">
        <v>339</v>
      </c>
      <c r="T1" t="s">
        <v>340</v>
      </c>
      <c r="U1" t="s">
        <v>341</v>
      </c>
      <c r="V1" t="s">
        <v>342</v>
      </c>
      <c r="W1" t="s">
        <v>343</v>
      </c>
      <c r="X1" t="s">
        <v>344</v>
      </c>
      <c r="Y1" t="s">
        <v>345</v>
      </c>
      <c r="Z1" t="s">
        <v>346</v>
      </c>
      <c r="AA1" t="s">
        <v>347</v>
      </c>
      <c r="AB1" t="s">
        <v>348</v>
      </c>
      <c r="AC1" t="s">
        <v>349</v>
      </c>
      <c r="AD1" t="s">
        <v>350</v>
      </c>
      <c r="AE1" t="s">
        <v>351</v>
      </c>
      <c r="AF1" t="s">
        <v>352</v>
      </c>
      <c r="AG1" t="s">
        <v>353</v>
      </c>
      <c r="AH1" t="s">
        <v>354</v>
      </c>
      <c r="AI1" t="s">
        <v>355</v>
      </c>
      <c r="AJ1" t="s">
        <v>356</v>
      </c>
      <c r="AK1" t="s">
        <v>357</v>
      </c>
      <c r="AL1" t="s">
        <v>358</v>
      </c>
      <c r="AM1" t="s">
        <v>359</v>
      </c>
      <c r="AN1" t="s">
        <v>360</v>
      </c>
      <c r="AO1" t="s">
        <v>361</v>
      </c>
      <c r="AP1" t="s">
        <v>362</v>
      </c>
      <c r="AQ1" t="s">
        <v>363</v>
      </c>
      <c r="AR1" t="s">
        <v>364</v>
      </c>
      <c r="AS1" t="s">
        <v>365</v>
      </c>
      <c r="AT1" t="s">
        <v>366</v>
      </c>
      <c r="AU1" t="s">
        <v>367</v>
      </c>
      <c r="AV1" t="s">
        <v>368</v>
      </c>
      <c r="AW1" t="s">
        <v>369</v>
      </c>
      <c r="AX1" t="s">
        <v>370</v>
      </c>
      <c r="AY1" t="s">
        <v>371</v>
      </c>
      <c r="AZ1" t="s">
        <v>372</v>
      </c>
      <c r="BA1" t="s">
        <v>373</v>
      </c>
      <c r="BB1" t="s">
        <v>374</v>
      </c>
      <c r="BC1" t="s">
        <v>375</v>
      </c>
      <c r="BD1" t="s">
        <v>376</v>
      </c>
      <c r="BE1" t="s">
        <v>377</v>
      </c>
      <c r="BF1" t="s">
        <v>378</v>
      </c>
      <c r="BG1" t="s">
        <v>379</v>
      </c>
      <c r="BH1" t="s">
        <v>380</v>
      </c>
      <c r="BI1" t="s">
        <v>381</v>
      </c>
      <c r="BJ1" t="s">
        <v>382</v>
      </c>
      <c r="BK1" t="s">
        <v>383</v>
      </c>
      <c r="BL1" t="s">
        <v>384</v>
      </c>
      <c r="BM1" t="s">
        <v>385</v>
      </c>
      <c r="BN1" t="s">
        <v>386</v>
      </c>
      <c r="BO1" t="s">
        <v>387</v>
      </c>
      <c r="BP1" t="s">
        <v>388</v>
      </c>
      <c r="BQ1" t="s">
        <v>389</v>
      </c>
      <c r="BR1" t="s">
        <v>390</v>
      </c>
      <c r="BS1" t="s">
        <v>391</v>
      </c>
      <c r="BT1" t="s">
        <v>392</v>
      </c>
      <c r="BU1" t="s">
        <v>393</v>
      </c>
      <c r="BV1" t="s">
        <v>394</v>
      </c>
      <c r="BW1" t="s">
        <v>395</v>
      </c>
      <c r="BX1" t="s">
        <v>396</v>
      </c>
      <c r="BY1" t="s">
        <v>397</v>
      </c>
      <c r="BZ1" t="s">
        <v>398</v>
      </c>
      <c r="CA1" t="s">
        <v>399</v>
      </c>
      <c r="CB1" t="s">
        <v>400</v>
      </c>
      <c r="CC1" t="s">
        <v>401</v>
      </c>
      <c r="CD1" t="s">
        <v>402</v>
      </c>
      <c r="CE1" t="s">
        <v>403</v>
      </c>
      <c r="CF1" t="s">
        <v>404</v>
      </c>
      <c r="CG1" t="s">
        <v>405</v>
      </c>
      <c r="CH1" t="s">
        <v>406</v>
      </c>
      <c r="CI1" t="s">
        <v>407</v>
      </c>
      <c r="CJ1" t="s">
        <v>408</v>
      </c>
      <c r="CK1" t="s">
        <v>409</v>
      </c>
      <c r="CL1" t="s">
        <v>410</v>
      </c>
      <c r="CM1" t="s">
        <v>411</v>
      </c>
      <c r="CN1" t="s">
        <v>412</v>
      </c>
      <c r="CO1" t="s">
        <v>413</v>
      </c>
      <c r="CP1" t="s">
        <v>414</v>
      </c>
      <c r="CQ1" t="s">
        <v>415</v>
      </c>
      <c r="CR1" t="s">
        <v>416</v>
      </c>
      <c r="CS1" t="s">
        <v>417</v>
      </c>
      <c r="CT1" t="s">
        <v>418</v>
      </c>
      <c r="CU1" t="s">
        <v>419</v>
      </c>
      <c r="CV1" t="s">
        <v>420</v>
      </c>
      <c r="CW1" t="s">
        <v>421</v>
      </c>
      <c r="CX1" t="s">
        <v>422</v>
      </c>
      <c r="CY1" t="s">
        <v>423</v>
      </c>
      <c r="CZ1" t="s">
        <v>424</v>
      </c>
      <c r="DA1" t="s">
        <v>425</v>
      </c>
      <c r="DB1" t="s">
        <v>426</v>
      </c>
      <c r="DC1" t="s">
        <v>427</v>
      </c>
      <c r="DD1" t="s">
        <v>428</v>
      </c>
      <c r="DE1" t="s">
        <v>429</v>
      </c>
      <c r="DF1" t="s">
        <v>430</v>
      </c>
      <c r="DG1" t="s">
        <v>431</v>
      </c>
      <c r="DH1" t="s">
        <v>432</v>
      </c>
      <c r="DI1" t="s">
        <v>433</v>
      </c>
      <c r="DJ1" t="s">
        <v>434</v>
      </c>
      <c r="DK1" t="s">
        <v>435</v>
      </c>
      <c r="DL1" t="s">
        <v>436</v>
      </c>
      <c r="DM1" t="s">
        <v>437</v>
      </c>
      <c r="DN1" t="s">
        <v>438</v>
      </c>
      <c r="DO1" t="s">
        <v>439</v>
      </c>
      <c r="DP1" t="s">
        <v>440</v>
      </c>
      <c r="DQ1" t="s">
        <v>441</v>
      </c>
      <c r="DR1" t="s">
        <v>442</v>
      </c>
      <c r="DS1" t="s">
        <v>443</v>
      </c>
      <c r="DT1" t="s">
        <v>444</v>
      </c>
      <c r="DU1" t="s">
        <v>445</v>
      </c>
      <c r="DV1" t="s">
        <v>446</v>
      </c>
      <c r="DW1" t="s">
        <v>447</v>
      </c>
      <c r="DX1" t="s">
        <v>448</v>
      </c>
      <c r="DY1" t="s">
        <v>449</v>
      </c>
      <c r="DZ1" t="s">
        <v>450</v>
      </c>
      <c r="EA1" t="s">
        <v>451</v>
      </c>
      <c r="EB1" t="s">
        <v>452</v>
      </c>
      <c r="EC1" t="s">
        <v>453</v>
      </c>
      <c r="ED1" t="s">
        <v>454</v>
      </c>
      <c r="EE1" t="s">
        <v>455</v>
      </c>
      <c r="EF1" t="s">
        <v>456</v>
      </c>
      <c r="EG1" t="s">
        <v>457</v>
      </c>
      <c r="EH1" t="s">
        <v>458</v>
      </c>
      <c r="EI1" t="s">
        <v>459</v>
      </c>
      <c r="EJ1" t="s">
        <v>460</v>
      </c>
      <c r="EK1" t="s">
        <v>461</v>
      </c>
      <c r="EL1" t="s">
        <v>462</v>
      </c>
      <c r="EM1" t="s">
        <v>463</v>
      </c>
      <c r="EN1" t="s">
        <v>464</v>
      </c>
      <c r="EO1" t="s">
        <v>465</v>
      </c>
      <c r="EP1" t="s">
        <v>466</v>
      </c>
      <c r="EQ1" t="s">
        <v>467</v>
      </c>
      <c r="ER1" t="s">
        <v>468</v>
      </c>
      <c r="ES1" t="s">
        <v>469</v>
      </c>
      <c r="ET1" t="s">
        <v>470</v>
      </c>
      <c r="EU1" t="s">
        <v>471</v>
      </c>
      <c r="EV1" t="s">
        <v>472</v>
      </c>
    </row>
    <row r="2" spans="1:152">
      <c r="A2" s="96" cm="1">
        <f t="array" aca="1" ref="A2" ca="1">INDIRECT("'Lähtötiedot 1'!D7")</f>
        <v>0</v>
      </c>
      <c r="B2" cm="1">
        <f t="array" aca="1" ref="B2" ca="1">INDIRECT("'Lähtötiedot 1'!D8")</f>
        <v>0</v>
      </c>
      <c r="C2" cm="1">
        <f t="array" aca="1" ref="C2" ca="1">INDIRECT("'Lähtötiedot 1'!D9")</f>
        <v>0</v>
      </c>
      <c r="D2" cm="1">
        <f t="array" aca="1" ref="D2" ca="1">INDIRECT("'Lähtötiedot 1'!D10")</f>
        <v>0</v>
      </c>
      <c r="E2" t="str" cm="1">
        <f t="array" aca="1" ref="E2" ca="1">INDIRECT("'Lähtötiedot 1'!D11")</f>
        <v>Valitse</v>
      </c>
      <c r="F2" t="str" cm="1">
        <f t="array" aca="1" ref="F2" ca="1">INDIRECT("'Lähtötiedot 1'!D12")</f>
        <v>Valitse</v>
      </c>
      <c r="G2" cm="1">
        <f t="array" aca="1" ref="G2" ca="1">INDIRECT("'Lähtötiedot 1'!D13")</f>
        <v>0</v>
      </c>
      <c r="H2" s="97" cm="1">
        <f t="array" aca="1" ref="H2" ca="1">INDIRECT("'Lähtötiedot 1'!D14")</f>
        <v>0</v>
      </c>
      <c r="I2" cm="1">
        <f t="array" aca="1" ref="I2" ca="1">INDIRECT("'Lähtötiedot 1'!D15")</f>
        <v>0</v>
      </c>
      <c r="J2" t="str" cm="1">
        <f t="array" aca="1" ref="J2" ca="1">INDIRECT("'Lähtötiedot 1'!D16")</f>
        <v>Valitse</v>
      </c>
      <c r="K2" t="str" cm="1">
        <f t="array" aca="1" ref="K2" ca="1">INDIRECT("'Lähtötiedot 1'!D17")</f>
        <v>Valitse</v>
      </c>
      <c r="L2" t="str" cm="1">
        <f t="array" aca="1" ref="L2" ca="1">INDIRECT("'Lähtötiedot 1'!D18")</f>
        <v>Valitse</v>
      </c>
      <c r="M2" t="str" cm="1">
        <f t="array" aca="1" ref="M2" ca="1">INDIRECT("'Lähtötiedot 1'!D19")</f>
        <v>Valitse</v>
      </c>
      <c r="N2" t="str" cm="1">
        <f t="array" aca="1" ref="N2" ca="1">INDIRECT("'Lähtötiedot 1'!D22")</f>
        <v>Valitse</v>
      </c>
      <c r="O2" t="str" cm="1">
        <f t="array" aca="1" ref="O2" ca="1">INDIRECT("'Lähtötiedot 1'!D23")</f>
        <v>Valitse</v>
      </c>
      <c r="P2" cm="1">
        <f t="array" aca="1" ref="P2" ca="1">INDIRECT("'Lähtötiedot 1'!D24")</f>
        <v>0</v>
      </c>
      <c r="Q2" t="str" cm="1">
        <f t="array" aca="1" ref="Q2" ca="1">INDIRECT("'Lähtötiedot 1'!D25")</f>
        <v>Valitse</v>
      </c>
      <c r="R2" t="str" cm="1">
        <f t="array" aca="1" ref="R2" ca="1">INDIRECT("'Lähtötiedot 1'!D26")</f>
        <v>Valitse</v>
      </c>
      <c r="S2" t="str" cm="1">
        <f t="array" aca="1" ref="S2" ca="1">INDIRECT("'Lähtötiedot 1'!D27")</f>
        <v>Valitse</v>
      </c>
      <c r="T2" t="str" cm="1">
        <f t="array" aca="1" ref="T2" ca="1">INDIRECT("'Lähtötiedot 1'!D28")</f>
        <v>Valitse</v>
      </c>
      <c r="U2" cm="1">
        <f t="array" aca="1" ref="U2" ca="1">INDIRECT("'Lähtötiedot 1'!D29")</f>
        <v>0</v>
      </c>
      <c r="V2" cm="1">
        <f t="array" aca="1" ref="V2" ca="1">INDIRECT("'Lähtötiedot 1'!D30")</f>
        <v>0</v>
      </c>
      <c r="W2" cm="1">
        <f t="array" aca="1" ref="W2" ca="1">INDIRECT("'Lähtötiedot 1'!D31")</f>
        <v>0</v>
      </c>
      <c r="X2" cm="1">
        <f t="array" aca="1" ref="X2" ca="1">INDIRECT("'Lähtötiedot 1'!D32")</f>
        <v>0</v>
      </c>
      <c r="Y2" cm="1">
        <f t="array" aca="1" ref="Y2" ca="1">INDIRECT("'Lähtötiedot 1'!D33")</f>
        <v>0</v>
      </c>
      <c r="Z2" cm="1">
        <f t="array" aca="1" ref="Z2" ca="1">INDIRECT("'Lähtötiedot 1'!D34")</f>
        <v>0</v>
      </c>
      <c r="AA2" cm="1">
        <f t="array" aca="1" ref="AA2" ca="1">INDIRECT("'Lähtötiedot 1'!D35")</f>
        <v>0</v>
      </c>
      <c r="AB2" t="str" cm="1">
        <f t="array" aca="1" ref="AB2" ca="1">INDIRECT("'Lähtötiedot 1'!D36")</f>
        <v>Valitse</v>
      </c>
      <c r="AC2" t="str" cm="1">
        <f t="array" aca="1" ref="AC2" ca="1">INDIRECT("'Lähtötiedot 1'!D37")</f>
        <v>Valitse</v>
      </c>
      <c r="AD2" t="str" cm="1">
        <f t="array" aca="1" ref="AD2" ca="1">INDIRECT("'Lähtötiedot 1'!D38")</f>
        <v>Valitse</v>
      </c>
      <c r="AE2" t="str" cm="1">
        <f t="array" aca="1" ref="AE2" ca="1">INDIRECT("'Lähtötiedot 1'!D41")</f>
        <v>Valitse</v>
      </c>
      <c r="AF2" t="str" cm="1">
        <f t="array" aca="1" ref="AF2" ca="1">INDIRECT("'Lähtötiedot 1'!D42")</f>
        <v>Valitse</v>
      </c>
      <c r="AG2" t="str" cm="1">
        <f t="array" aca="1" ref="AG2" ca="1">INDIRECT("'Lähtötiedot 1'!D43")</f>
        <v>Valitse</v>
      </c>
      <c r="AH2" t="str" cm="1">
        <f t="array" aca="1" ref="AH2" ca="1">INDIRECT("'Lähtötiedot 1'!D44")</f>
        <v>Valitse</v>
      </c>
      <c r="AI2" t="str" cm="1">
        <f t="array" aca="1" ref="AI2" ca="1">INDIRECT("'Lähtötiedot 1'!D45")</f>
        <v>Valitse</v>
      </c>
      <c r="AJ2" t="str" cm="1">
        <f t="array" aca="1" ref="AJ2" ca="1">INDIRECT("'Lähtötiedot 1'!D46")</f>
        <v>Valitse</v>
      </c>
      <c r="AK2" t="str" cm="1">
        <f t="array" aca="1" ref="AK2" ca="1">INDIRECT("'Lähtötiedot 1'!D47")</f>
        <v>Valitse</v>
      </c>
      <c r="AL2" t="str" cm="1">
        <f t="array" aca="1" ref="AL2" ca="1">INDIRECT("'Lähtötiedot 1'!D50")</f>
        <v>Valitse</v>
      </c>
      <c r="AM2" t="str" cm="1">
        <f t="array" aca="1" ref="AM2" ca="1">INDIRECT("'Lähtötiedot 1'!D51")</f>
        <v>Valitse</v>
      </c>
      <c r="AN2" t="str" cm="1">
        <f t="array" aca="1" ref="AN2" ca="1">INDIRECT("'Lähtötiedot 1'!D52")</f>
        <v>Valitse</v>
      </c>
      <c r="AO2" cm="1">
        <f t="array" aca="1" ref="AO2" ca="1">INDIRECT("'Lähtötiedot 1'!D53")</f>
        <v>0</v>
      </c>
      <c r="AP2" cm="1">
        <f t="array" aca="1" ref="AP2" ca="1">INDIRECT("'Lähtötiedot 1'!D54")</f>
        <v>0</v>
      </c>
      <c r="AQ2" cm="1">
        <f t="array" aca="1" ref="AQ2" ca="1">INDIRECT("'Lähtötiedot 1'!D55")</f>
        <v>0</v>
      </c>
      <c r="AR2" cm="1">
        <f t="array" aca="1" ref="AR2" ca="1">INDIRECT("'Lähtötiedot 1'!D56")</f>
        <v>0</v>
      </c>
      <c r="AS2" cm="1">
        <f t="array" aca="1" ref="AS2" ca="1">INDIRECT("'Lähtötiedot 1'!D57")</f>
        <v>0</v>
      </c>
      <c r="AT2" cm="1">
        <f t="array" aca="1" ref="AT2" ca="1">INDIRECT("'Lähtötiedot 1'!D58")</f>
        <v>0</v>
      </c>
      <c r="AU2" cm="1">
        <f t="array" aca="1" ref="AU2" ca="1">INDIRECT("'Lähtötiedot 1'!D59")</f>
        <v>0</v>
      </c>
      <c r="AV2" cm="1">
        <f t="array" aca="1" ref="AV2" ca="1">INDIRECT("'Lähtötiedot 1'!D60")</f>
        <v>0</v>
      </c>
      <c r="AW2" cm="1">
        <f t="array" aca="1" ref="AW2" ca="1">INDIRECT("'Tulokset hiilijalanjälki'!C9")</f>
        <v>0</v>
      </c>
      <c r="AX2" cm="1">
        <f t="array" aca="1" ref="AX2" ca="1">INDIRECT("'Tulokset hiilijalanjälki'!C10")</f>
        <v>0</v>
      </c>
      <c r="AY2" cm="1">
        <f t="array" aca="1" ref="AY2" ca="1">INDIRECT("'Tulokset hiilijalanjälki'!C11")</f>
        <v>0</v>
      </c>
      <c r="AZ2" cm="1">
        <f t="array" aca="1" ref="AZ2" ca="1">INDIRECT("'Tulokset hiilijalanjälki'!C12")</f>
        <v>0</v>
      </c>
      <c r="BA2" cm="1">
        <f t="array" aca="1" ref="BA2" ca="1">INDIRECT("'Tulokset hiilijalanjälki'!C13")</f>
        <v>0</v>
      </c>
      <c r="BB2" cm="1">
        <f t="array" aca="1" ref="BB2" ca="1">INDIRECT("'Tulokset hiilijalanjälki'!C14")</f>
        <v>0</v>
      </c>
      <c r="BC2" cm="1">
        <f t="array" aca="1" ref="BC2" ca="1">INDIRECT("'Tulokset hiilijalanjälki'!C15")</f>
        <v>0</v>
      </c>
      <c r="BD2" cm="1">
        <f t="array" aca="1" ref="BD2" ca="1">INDIRECT("'Tulokset hiilijalanjälki'!C16")</f>
        <v>0</v>
      </c>
      <c r="BE2" cm="1">
        <f t="array" aca="1" ref="BE2" ca="1">INDIRECT("'Tulokset hiilijalanjälki'!C17")</f>
        <v>0</v>
      </c>
      <c r="BF2" cm="1">
        <f t="array" aca="1" ref="BF2" ca="1">INDIRECT("'Tulokset hiilijalanjälki'!C18")</f>
        <v>0</v>
      </c>
      <c r="BG2" cm="1">
        <f t="array" aca="1" ref="BG2" ca="1">INDIRECT("'Tulokset hiilijalanjälki'!C19")</f>
        <v>0</v>
      </c>
      <c r="BH2" cm="1">
        <f t="array" aca="1" ref="BH2" ca="1">INDIRECT("'Tulokset hiilijalanjälki'!C20")</f>
        <v>0</v>
      </c>
      <c r="BI2" cm="1">
        <f t="array" aca="1" ref="BI2" ca="1">INDIRECT("'Tulokset hiilijalanjälki'!C21")</f>
        <v>0</v>
      </c>
      <c r="BJ2" cm="1">
        <f t="array" aca="1" ref="BJ2" ca="1">INDIRECT("'Tulokset hiilijalanjälki'!C22")</f>
        <v>0</v>
      </c>
      <c r="BK2" cm="1">
        <f t="array" aca="1" ref="BK2" ca="1">INDIRECT("'Tulokset hiilijalanjälki'!C26")</f>
        <v>0</v>
      </c>
      <c r="BL2" cm="1">
        <f t="array" aca="1" ref="BL2" ca="1">INDIRECT("'Tulokset hiilijalanjälki'!D9")</f>
        <v>0</v>
      </c>
      <c r="BM2" cm="1">
        <f t="array" aca="1" ref="BM2" ca="1">INDIRECT("'Tulokset hiilijalanjälki'!D10")</f>
        <v>0</v>
      </c>
      <c r="BN2" cm="1">
        <f t="array" aca="1" ref="BN2" ca="1">INDIRECT("'Tulokset hiilijalanjälki'!D11")</f>
        <v>0</v>
      </c>
      <c r="BO2" cm="1">
        <f t="array" aca="1" ref="BO2" ca="1">INDIRECT("'Tulokset hiilijalanjälki'!D12")</f>
        <v>0</v>
      </c>
      <c r="BP2" cm="1">
        <f t="array" aca="1" ref="BP2" ca="1">INDIRECT("'Tulokset hiilijalanjälki'!D13")</f>
        <v>0</v>
      </c>
      <c r="BQ2" cm="1">
        <f t="array" aca="1" ref="BQ2" ca="1">INDIRECT("'Tulokset hiilijalanjälki'!D14")</f>
        <v>0</v>
      </c>
      <c r="BR2" cm="1">
        <f t="array" aca="1" ref="BR2" ca="1">INDIRECT("'Tulokset hiilijalanjälki'!D15")</f>
        <v>0</v>
      </c>
      <c r="BS2" cm="1">
        <f t="array" aca="1" ref="BS2" ca="1">INDIRECT("'Tulokset hiilijalanjälki'!D16")</f>
        <v>0</v>
      </c>
      <c r="BT2" cm="1">
        <f t="array" aca="1" ref="BT2" ca="1">INDIRECT("'Tulokset hiilijalanjälki'!D17")</f>
        <v>0</v>
      </c>
      <c r="BU2" cm="1">
        <f t="array" aca="1" ref="BU2" ca="1">INDIRECT("'Tulokset hiilijalanjälki'!D18")</f>
        <v>0</v>
      </c>
      <c r="BV2" cm="1">
        <f t="array" aca="1" ref="BV2" ca="1">INDIRECT("'Tulokset hiilijalanjälki'!D19")</f>
        <v>0</v>
      </c>
      <c r="BW2" cm="1">
        <f t="array" aca="1" ref="BW2" ca="1">INDIRECT("'Tulokset hiilijalanjälki'!D20")</f>
        <v>0</v>
      </c>
      <c r="BX2" cm="1">
        <f t="array" aca="1" ref="BX2" ca="1">INDIRECT("'Tulokset hiilijalanjälki'!D21")</f>
        <v>0</v>
      </c>
      <c r="BY2" cm="1">
        <f t="array" aca="1" ref="BY2" ca="1">INDIRECT("'Tulokset hiilijalanjälki'!D22")</f>
        <v>0</v>
      </c>
      <c r="BZ2" cm="1">
        <f t="array" aca="1" ref="BZ2" ca="1">INDIRECT("'Tulokset hiilijalanjälki'!G32")</f>
        <v>0</v>
      </c>
      <c r="CA2" cm="1">
        <f t="array" aca="1" ref="CA2" ca="1">INDIRECT("'Tulokset hiilijalanjälki'!H32")</f>
        <v>0</v>
      </c>
      <c r="CB2" cm="1">
        <f t="array" aca="1" ref="CB2" ca="1">INDIRECT("'Tulokset hiilijalanjälki'!G33")</f>
        <v>0</v>
      </c>
      <c r="CC2" cm="1">
        <f t="array" aca="1" ref="CC2" ca="1">INDIRECT("'Tulokset hiilijalanjälki'!H33")</f>
        <v>0</v>
      </c>
      <c r="CD2" cm="1">
        <f t="array" aca="1" ref="CD2" ca="1">INDIRECT("'Tulokset hiilijalanjälki'!G34")</f>
        <v>0</v>
      </c>
      <c r="CE2" cm="1">
        <f t="array" aca="1" ref="CE2" ca="1">INDIRECT("'Tulokset hiilijalanjälki'!H34")</f>
        <v>0</v>
      </c>
      <c r="CF2" cm="1">
        <f t="array" aca="1" ref="CF2" ca="1">INDIRECT("'Tulokset hiilijalanjälki'!G35")</f>
        <v>0</v>
      </c>
      <c r="CG2" cm="1">
        <f t="array" aca="1" ref="CG2" ca="1">INDIRECT("'Tulokset hiilijalanjälki'!H35")</f>
        <v>0</v>
      </c>
      <c r="CH2" cm="1">
        <f t="array" aca="1" ref="CH2" ca="1">INDIRECT("'Tulokset hiilijalanjälki'!J32")</f>
        <v>0</v>
      </c>
      <c r="CI2" cm="1">
        <f t="array" aca="1" ref="CI2" ca="1">INDIRECT("'Tulokset hiilijalanjälki'!G37")</f>
        <v>0</v>
      </c>
      <c r="CJ2" cm="1">
        <f t="array" aca="1" ref="CJ2" ca="1">INDIRECT("'Tulokset hiilijalanjälki'!H37")</f>
        <v>0</v>
      </c>
      <c r="CK2" cm="1">
        <f t="array" aca="1" ref="CK2" ca="1">INDIRECT("'Tulokset hiilijalanjälki'!G38")</f>
        <v>0</v>
      </c>
      <c r="CL2" cm="1">
        <f t="array" aca="1" ref="CL2" ca="1">INDIRECT("'Tulokset hiilijalanjälki'!H38")</f>
        <v>0</v>
      </c>
      <c r="CM2" cm="1">
        <f t="array" aca="1" ref="CM2" ca="1">INDIRECT("'Tulokset hiilijalanjälki'!J37")</f>
        <v>0</v>
      </c>
      <c r="CN2" cm="1">
        <f t="array" aca="1" ref="CN2" ca="1">INDIRECT("'Tulokset hiilijalanjälki'!G39")</f>
        <v>0</v>
      </c>
      <c r="CO2" cm="1">
        <f t="array" aca="1" ref="CO2" ca="1">INDIRECT("'Tulokset hiilijalanjälki'!H39")</f>
        <v>0</v>
      </c>
      <c r="CP2" cm="1">
        <f t="array" aca="1" ref="CP2" ca="1">INDIRECT("'Tulokset hiilijalanjälki'!G40")</f>
        <v>0</v>
      </c>
      <c r="CQ2" cm="1">
        <f t="array" aca="1" ref="CQ2" ca="1">INDIRECT("'Tulokset hiilijalanjälki'!H40")</f>
        <v>0</v>
      </c>
      <c r="CR2" cm="1">
        <f t="array" aca="1" ref="CR2" ca="1">INDIRECT("'Tulokset hiilijalanjälki'!G41")</f>
        <v>0</v>
      </c>
      <c r="CS2" cm="1">
        <f t="array" aca="1" ref="CS2" ca="1">INDIRECT("'Tulokset hiilijalanjälki'!H41")</f>
        <v>0</v>
      </c>
      <c r="CT2" cm="1">
        <f t="array" aca="1" ref="CT2" ca="1">INDIRECT("'Tulokset hiilijalanjälki'!G42")</f>
        <v>0</v>
      </c>
      <c r="CU2" cm="1">
        <f t="array" aca="1" ref="CU2" ca="1">INDIRECT("'Tulokset hiilijalanjälki'!H42")</f>
        <v>0</v>
      </c>
      <c r="CV2" cm="1">
        <f t="array" aca="1" ref="CV2" ca="1">INDIRECT("'Tulokset hiilijalanjälki'!G43")</f>
        <v>0</v>
      </c>
      <c r="CW2" cm="1">
        <f t="array" aca="1" ref="CW2" ca="1">INDIRECT("'Tulokset hiilijalanjälki'!H43")</f>
        <v>0</v>
      </c>
      <c r="CX2" cm="1">
        <f t="array" aca="1" ref="CX2" ca="1">INDIRECT("'Tulokset hiilijalanjälki'!G44")</f>
        <v>0</v>
      </c>
      <c r="CY2" cm="1">
        <f t="array" aca="1" ref="CY2" ca="1">INDIRECT("'Tulokset hiilijalanjälki'!H44")</f>
        <v>0</v>
      </c>
      <c r="CZ2" cm="1">
        <f t="array" aca="1" ref="CZ2" ca="1">INDIRECT("'Tulokset hiilijalanjälki'!G45")</f>
        <v>0</v>
      </c>
      <c r="DA2" cm="1">
        <f t="array" aca="1" ref="DA2" ca="1">INDIRECT("'Tulokset hiilijalanjälki'!H45")</f>
        <v>0</v>
      </c>
      <c r="DB2" cm="1">
        <f t="array" aca="1" ref="DB2" ca="1">INDIRECT("'Tulokset hiilijalanjälki'!J39")</f>
        <v>0</v>
      </c>
      <c r="DC2" cm="1">
        <f t="array" aca="1" ref="DC2" ca="1">INDIRECT("'Tulokset hiilijalanjälki'!G46")</f>
        <v>0</v>
      </c>
      <c r="DD2" cm="1">
        <f t="array" aca="1" ref="DD2" ca="1">INDIRECT("'Tulokset hiilijalanjälki'!H46")</f>
        <v>0</v>
      </c>
      <c r="DE2" cm="1">
        <f t="array" aca="1" ref="DE2" ca="1">INDIRECT("'Tulokset hiilijalanjälki'!G47")</f>
        <v>0</v>
      </c>
      <c r="DF2" cm="1">
        <f t="array" aca="1" ref="DF2" ca="1">INDIRECT("'Tulokset hiilijalanjälki'!H47")</f>
        <v>0</v>
      </c>
      <c r="DG2" cm="1">
        <f t="array" aca="1" ref="DG2" ca="1">INDIRECT("'Tulokset hiilijalanjälki'!G48")</f>
        <v>0</v>
      </c>
      <c r="DH2" cm="1">
        <f t="array" aca="1" ref="DH2" ca="1">INDIRECT("'Tulokset hiilijalanjälki'!H48")</f>
        <v>0</v>
      </c>
      <c r="DI2" cm="1">
        <f t="array" aca="1" ref="DI2" ca="1">INDIRECT("'Tulokset hiilijalanjälki'!G49")</f>
        <v>0</v>
      </c>
      <c r="DJ2" cm="1">
        <f t="array" aca="1" ref="DJ2" ca="1">INDIRECT("'Tulokset hiilijalanjälki'!H49")</f>
        <v>0</v>
      </c>
      <c r="DK2" cm="1">
        <f t="array" aca="1" ref="DK2" ca="1">INDIRECT("'Tulokset hiilijalanjälki'!J46")</f>
        <v>0</v>
      </c>
      <c r="DL2" cm="1">
        <f t="array" aca="1" ref="DL2" ca="1">INDIRECT("'Tulokset hiilijalanjälki'!G50")</f>
        <v>0</v>
      </c>
      <c r="DM2" cm="1">
        <f t="array" aca="1" ref="DM2" ca="1">INDIRECT("'Tulokset hiilijalanjälki'!H50")</f>
        <v>0</v>
      </c>
      <c r="DN2" cm="1">
        <f t="array" aca="1" ref="DN2" ca="1">INDIRECT("'Tulokset hiilijalanjälki'!J50")</f>
        <v>0</v>
      </c>
      <c r="DO2" cm="1">
        <f t="array" aca="1" ref="DO2" ca="1">INDIRECT("'Tulokset hiilijalanjälki'!G52")</f>
        <v>0</v>
      </c>
      <c r="DP2" cm="1">
        <f t="array" aca="1" ref="DP2" ca="1">INDIRECT("'Tulokset hiilijalanjälki'!H52")</f>
        <v>0</v>
      </c>
      <c r="DQ2" cm="1">
        <f t="array" aca="1" ref="DQ2" ca="1">INDIRECT("'Tulokset hiilijalanjälki'!G53")</f>
        <v>0</v>
      </c>
      <c r="DR2" cm="1">
        <f t="array" aca="1" ref="DR2" ca="1">INDIRECT("'Tulokset hiilijalanjälki'!H53")</f>
        <v>0</v>
      </c>
      <c r="DS2" cm="1">
        <f t="array" aca="1" ref="DS2" ca="1">INDIRECT("'Tulokset hiilijalanjälki'!G54")</f>
        <v>0</v>
      </c>
      <c r="DT2" cm="1">
        <f t="array" aca="1" ref="DT2" ca="1">INDIRECT("'Tulokset hiilijalanjälki'!H54")</f>
        <v>0</v>
      </c>
      <c r="DU2" cm="1">
        <f t="array" aca="1" ref="DU2" ca="1">INDIRECT("'Tulokset hiilijalanjälki'!G55")</f>
        <v>0</v>
      </c>
      <c r="DV2" cm="1">
        <f t="array" aca="1" ref="DV2" ca="1">INDIRECT("'Tulokset hiilijalanjälki'!H55")</f>
        <v>0</v>
      </c>
      <c r="DW2" cm="1">
        <f t="array" aca="1" ref="DW2" ca="1">INDIRECT("'Tulokset hiilijalanjälki'!G56")</f>
        <v>0</v>
      </c>
      <c r="DX2" cm="1">
        <f t="array" aca="1" ref="DX2" ca="1">INDIRECT("'Tulokset hiilijalanjälki'!H56")</f>
        <v>0</v>
      </c>
      <c r="DY2" cm="1">
        <f t="array" aca="1" ref="DY2" ca="1">INDIRECT("'Tulokset hiilijalanjälki'!J52")</f>
        <v>0</v>
      </c>
      <c r="DZ2" cm="1">
        <f t="array" aca="1" ref="DZ2" ca="1">INDIRECT("'Tulokset hiilijalanjälki'!G58")</f>
        <v>0</v>
      </c>
      <c r="EA2" cm="1">
        <f t="array" aca="1" ref="EA2" ca="1">INDIRECT("'Tulokset hiilijalanjälki'!H58")</f>
        <v>0</v>
      </c>
      <c r="EB2" cm="1">
        <f t="array" aca="1" ref="EB2" ca="1">INDIRECT("'Tulokset hiilijalanjälki'!G59")</f>
        <v>0</v>
      </c>
      <c r="EC2" cm="1">
        <f t="array" aca="1" ref="EC2" ca="1">INDIRECT("'Tulokset hiilijalanjälki'!H59")</f>
        <v>0</v>
      </c>
      <c r="ED2" cm="1">
        <f t="array" aca="1" ref="ED2" ca="1">INDIRECT("'Tulokset hiilijalanjälki'!G60")</f>
        <v>0</v>
      </c>
      <c r="EE2" cm="1">
        <f t="array" aca="1" ref="EE2" ca="1">INDIRECT("'Tulokset hiilijalanjälki'!H60")</f>
        <v>0</v>
      </c>
      <c r="EF2" cm="1">
        <f t="array" aca="1" ref="EF2" ca="1">INDIRECT("'Tulokset hiilijalanjälki'!G61")</f>
        <v>0</v>
      </c>
      <c r="EG2" cm="1">
        <f t="array" aca="1" ref="EG2" ca="1">INDIRECT("'Tulokset hiilijalanjälki'!H61")</f>
        <v>0</v>
      </c>
      <c r="EH2" cm="1">
        <f t="array" aca="1" ref="EH2" ca="1">INDIRECT("'Tulokset hiilijalanjälki'!G62")</f>
        <v>0</v>
      </c>
      <c r="EI2" cm="1">
        <f t="array" aca="1" ref="EI2" ca="1">INDIRECT("'Tulokset hiilijalanjälki'!H62")</f>
        <v>0</v>
      </c>
      <c r="EJ2" cm="1">
        <f t="array" aca="1" ref="EJ2" ca="1">INDIRECT("'Tulokset hiilijalanjälki'!G63")</f>
        <v>0</v>
      </c>
      <c r="EK2" cm="1">
        <f t="array" aca="1" ref="EK2" ca="1">INDIRECT("'Tulokset hiilijalanjälki'!H63")</f>
        <v>0</v>
      </c>
      <c r="EL2" cm="1">
        <f t="array" aca="1" ref="EL2" ca="1">INDIRECT("'Tulokset hiilijalanjälki'!J58")</f>
        <v>0</v>
      </c>
      <c r="EM2" cm="1">
        <f t="array" aca="1" ref="EM2" ca="1">INDIRECT("'Tulokset hiilikädenjälki'!D7")</f>
        <v>0</v>
      </c>
      <c r="EN2" cm="1">
        <f t="array" aca="1" ref="EN2" ca="1">INDIRECT("'Tulokset hiilikädenjälki'!D8")</f>
        <v>0</v>
      </c>
      <c r="EO2" cm="1">
        <f t="array" aca="1" ref="EO2" ca="1">INDIRECT("'Tulokset hiilikädenjälki'!D9")</f>
        <v>0</v>
      </c>
      <c r="EP2" cm="1">
        <f t="array" aca="1" ref="EP2" ca="1">INDIRECT("'Tulokset hiilikädenjälki'!D10")</f>
        <v>0</v>
      </c>
      <c r="EQ2" cm="1">
        <f t="array" aca="1" ref="EQ2" ca="1">INDIRECT("'Tulokset hiilikädenjälki'!D11")</f>
        <v>0</v>
      </c>
      <c r="ER2" cm="1">
        <f t="array" aca="1" ref="ER2" ca="1">INDIRECT("'Tulokset hiilikädenjälki'!E7")</f>
        <v>0</v>
      </c>
      <c r="ES2" cm="1">
        <f t="array" aca="1" ref="ES2" ca="1">INDIRECT("'Tulokset hiilikädenjälki'!E8")</f>
        <v>0</v>
      </c>
      <c r="ET2" cm="1">
        <f t="array" aca="1" ref="ET2" ca="1">INDIRECT("'Tulokset hiilikädenjälki'!E9")</f>
        <v>0</v>
      </c>
      <c r="EU2" cm="1">
        <f t="array" aca="1" ref="EU2" ca="1">INDIRECT("'Tulokset hiilikädenjälki'!E10")</f>
        <v>0</v>
      </c>
      <c r="EV2" cm="1">
        <f t="array" aca="1" ref="EV2" ca="1">INDIRECT("'Tulokset hiilikädenjälki'!E11")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FCF5-9BF9-4072-823A-04B180AA8359}">
  <dimension ref="B2:E40"/>
  <sheetViews>
    <sheetView workbookViewId="0">
      <selection activeCell="C10" sqref="C10"/>
    </sheetView>
  </sheetViews>
  <sheetFormatPr defaultRowHeight="14.45"/>
  <cols>
    <col min="1" max="1" width="4.28515625" customWidth="1"/>
    <col min="2" max="2" width="56" customWidth="1"/>
    <col min="3" max="3" width="10.42578125" customWidth="1"/>
    <col min="5" max="5" width="63.42578125" customWidth="1"/>
  </cols>
  <sheetData>
    <row r="2" spans="2:5" ht="28.9">
      <c r="C2" s="113" t="s">
        <v>473</v>
      </c>
      <c r="D2" s="113" t="s">
        <v>474</v>
      </c>
      <c r="E2" s="112" t="s">
        <v>475</v>
      </c>
    </row>
    <row r="3" spans="2:5">
      <c r="B3" s="106" t="s">
        <v>159</v>
      </c>
      <c r="C3" s="109" t="s">
        <v>476</v>
      </c>
      <c r="D3" s="107"/>
      <c r="E3" s="115" t="s">
        <v>477</v>
      </c>
    </row>
    <row r="4" spans="2:5" ht="42" customHeight="1">
      <c r="B4" s="106" t="s">
        <v>160</v>
      </c>
      <c r="C4" s="107"/>
      <c r="D4" s="107"/>
      <c r="E4" s="116" t="s">
        <v>478</v>
      </c>
    </row>
    <row r="5" spans="2:5">
      <c r="B5" s="106" t="s">
        <v>161</v>
      </c>
      <c r="C5" s="109" t="s">
        <v>476</v>
      </c>
      <c r="D5" s="107"/>
      <c r="E5" s="115" t="s">
        <v>477</v>
      </c>
    </row>
    <row r="6" spans="2:5">
      <c r="B6" s="106" t="s">
        <v>162</v>
      </c>
      <c r="C6" s="109" t="s">
        <v>476</v>
      </c>
      <c r="D6" s="107"/>
      <c r="E6" s="115" t="s">
        <v>477</v>
      </c>
    </row>
    <row r="7" spans="2:5">
      <c r="B7" s="106" t="s">
        <v>164</v>
      </c>
      <c r="C7" s="109" t="s">
        <v>476</v>
      </c>
      <c r="D7" s="107"/>
      <c r="E7" s="115" t="s">
        <v>477</v>
      </c>
    </row>
    <row r="8" spans="2:5">
      <c r="B8" s="106" t="s">
        <v>165</v>
      </c>
      <c r="C8" s="109" t="s">
        <v>476</v>
      </c>
      <c r="D8" s="107"/>
      <c r="E8" s="115" t="s">
        <v>477</v>
      </c>
    </row>
    <row r="9" spans="2:5">
      <c r="B9" s="106" t="s">
        <v>479</v>
      </c>
      <c r="C9" s="109" t="s">
        <v>476</v>
      </c>
      <c r="D9" s="107"/>
      <c r="E9" s="115" t="s">
        <v>477</v>
      </c>
    </row>
    <row r="10" spans="2:5" ht="33" customHeight="1"/>
    <row r="11" spans="2:5" ht="28.9">
      <c r="C11" s="113" t="s">
        <v>480</v>
      </c>
      <c r="D11" s="113" t="s">
        <v>481</v>
      </c>
      <c r="E11" s="114" t="s">
        <v>475</v>
      </c>
    </row>
    <row r="12" spans="2:5" ht="15" customHeight="1">
      <c r="B12" s="105" t="s">
        <v>112</v>
      </c>
      <c r="C12" s="108"/>
      <c r="D12" s="108"/>
      <c r="E12" s="116" t="s">
        <v>482</v>
      </c>
    </row>
    <row r="13" spans="2:5" ht="15" customHeight="1">
      <c r="B13" s="105" t="s">
        <v>114</v>
      </c>
      <c r="C13" s="108"/>
      <c r="D13" s="108"/>
      <c r="E13" s="116" t="s">
        <v>482</v>
      </c>
    </row>
    <row r="14" spans="2:5" ht="15" customHeight="1">
      <c r="B14" s="105" t="s">
        <v>115</v>
      </c>
      <c r="C14" s="108"/>
      <c r="D14" s="108"/>
      <c r="E14" s="116" t="s">
        <v>482</v>
      </c>
    </row>
    <row r="15" spans="2:5" ht="15" customHeight="1">
      <c r="B15" s="105" t="s">
        <v>116</v>
      </c>
      <c r="C15" s="108"/>
      <c r="D15" s="108"/>
      <c r="E15" s="116" t="s">
        <v>482</v>
      </c>
    </row>
    <row r="16" spans="2:5" ht="15" customHeight="1">
      <c r="B16" s="105" t="s">
        <v>118</v>
      </c>
      <c r="C16" s="109" t="s">
        <v>476</v>
      </c>
      <c r="D16" s="108"/>
      <c r="E16" s="115" t="s">
        <v>483</v>
      </c>
    </row>
    <row r="17" spans="2:5" ht="15" customHeight="1">
      <c r="B17" s="105" t="s">
        <v>120</v>
      </c>
      <c r="C17" s="109" t="s">
        <v>476</v>
      </c>
      <c r="D17" s="108"/>
      <c r="E17" s="115" t="s">
        <v>483</v>
      </c>
    </row>
    <row r="18" spans="2:5" ht="15" customHeight="1">
      <c r="B18" s="105" t="s">
        <v>121</v>
      </c>
      <c r="C18" s="109" t="s">
        <v>476</v>
      </c>
      <c r="D18" s="108"/>
      <c r="E18" s="115" t="s">
        <v>483</v>
      </c>
    </row>
    <row r="19" spans="2:5" ht="15" customHeight="1">
      <c r="B19" s="105" t="s">
        <v>123</v>
      </c>
      <c r="C19" s="109" t="s">
        <v>476</v>
      </c>
      <c r="D19" s="108"/>
      <c r="E19" s="115" t="s">
        <v>483</v>
      </c>
    </row>
    <row r="20" spans="2:5" ht="15" customHeight="1">
      <c r="B20" s="105" t="s">
        <v>124</v>
      </c>
      <c r="C20" s="109" t="s">
        <v>476</v>
      </c>
      <c r="D20" s="108"/>
      <c r="E20" s="115" t="s">
        <v>483</v>
      </c>
    </row>
    <row r="21" spans="2:5" ht="15" customHeight="1">
      <c r="B21" s="105" t="s">
        <v>125</v>
      </c>
      <c r="C21" s="109" t="s">
        <v>476</v>
      </c>
      <c r="D21" s="108"/>
      <c r="E21" s="115" t="s">
        <v>483</v>
      </c>
    </row>
    <row r="22" spans="2:5" ht="15" customHeight="1">
      <c r="B22" s="105" t="s">
        <v>126</v>
      </c>
      <c r="C22" s="109" t="s">
        <v>476</v>
      </c>
      <c r="D22" s="108"/>
      <c r="E22" s="115" t="s">
        <v>483</v>
      </c>
    </row>
    <row r="23" spans="2:5" ht="15" customHeight="1">
      <c r="B23" s="105" t="s">
        <v>127</v>
      </c>
      <c r="C23" s="109" t="s">
        <v>476</v>
      </c>
      <c r="D23" s="108"/>
      <c r="E23" s="115" t="s">
        <v>483</v>
      </c>
    </row>
    <row r="24" spans="2:5" ht="15" customHeight="1">
      <c r="B24" s="105" t="s">
        <v>128</v>
      </c>
      <c r="C24" s="108"/>
      <c r="D24" s="108"/>
      <c r="E24" s="116" t="s">
        <v>482</v>
      </c>
    </row>
    <row r="25" spans="2:5" ht="15" customHeight="1">
      <c r="B25" s="105" t="s">
        <v>129</v>
      </c>
      <c r="C25" s="109" t="s">
        <v>476</v>
      </c>
      <c r="D25" s="108"/>
      <c r="E25" s="115" t="s">
        <v>483</v>
      </c>
    </row>
    <row r="26" spans="2:5" ht="15" customHeight="1">
      <c r="B26" s="105" t="s">
        <v>131</v>
      </c>
      <c r="C26" s="109" t="s">
        <v>476</v>
      </c>
      <c r="D26" s="108"/>
      <c r="E26" s="115" t="s">
        <v>483</v>
      </c>
    </row>
    <row r="27" spans="2:5" ht="15" customHeight="1">
      <c r="B27" s="105" t="s">
        <v>132</v>
      </c>
      <c r="C27" s="109" t="s">
        <v>476</v>
      </c>
      <c r="D27" s="108"/>
      <c r="E27" s="115" t="s">
        <v>483</v>
      </c>
    </row>
    <row r="28" spans="2:5" ht="15" customHeight="1">
      <c r="B28" s="105" t="s">
        <v>133</v>
      </c>
      <c r="C28" s="110"/>
      <c r="D28" s="108"/>
      <c r="E28" s="116" t="s">
        <v>482</v>
      </c>
    </row>
    <row r="29" spans="2:5" ht="15" customHeight="1">
      <c r="B29" s="105" t="s">
        <v>134</v>
      </c>
      <c r="C29" s="109" t="s">
        <v>476</v>
      </c>
      <c r="D29" s="108"/>
      <c r="E29" s="115" t="s">
        <v>483</v>
      </c>
    </row>
    <row r="30" spans="2:5" ht="15" customHeight="1">
      <c r="B30" s="105" t="s">
        <v>484</v>
      </c>
      <c r="C30" s="109" t="s">
        <v>476</v>
      </c>
      <c r="D30" s="109" t="s">
        <v>476</v>
      </c>
      <c r="E30" s="117" t="s">
        <v>485</v>
      </c>
    </row>
    <row r="31" spans="2:5" ht="15" customHeight="1">
      <c r="B31" s="105" t="s">
        <v>486</v>
      </c>
      <c r="C31" s="109" t="s">
        <v>476</v>
      </c>
      <c r="D31" s="109" t="s">
        <v>476</v>
      </c>
      <c r="E31" s="117" t="s">
        <v>485</v>
      </c>
    </row>
    <row r="32" spans="2:5" ht="15" customHeight="1">
      <c r="B32" s="105" t="s">
        <v>487</v>
      </c>
      <c r="C32" s="109" t="s">
        <v>476</v>
      </c>
      <c r="D32" s="109" t="s">
        <v>476</v>
      </c>
      <c r="E32" s="117" t="s">
        <v>485</v>
      </c>
    </row>
    <row r="33" spans="2:5" ht="15" customHeight="1">
      <c r="B33" s="105" t="s">
        <v>141</v>
      </c>
      <c r="C33" s="110"/>
      <c r="D33" s="108"/>
      <c r="E33" s="116" t="s">
        <v>482</v>
      </c>
    </row>
    <row r="34" spans="2:5" ht="15" customHeight="1">
      <c r="B34" s="105" t="s">
        <v>488</v>
      </c>
      <c r="C34" s="110"/>
      <c r="D34" s="108"/>
      <c r="E34" s="116" t="s">
        <v>482</v>
      </c>
    </row>
    <row r="35" spans="2:5" ht="15" customHeight="1">
      <c r="B35" s="105" t="s">
        <v>193</v>
      </c>
      <c r="C35" s="111" t="s">
        <v>476</v>
      </c>
      <c r="D35" s="111" t="s">
        <v>476</v>
      </c>
      <c r="E35" s="117" t="s">
        <v>485</v>
      </c>
    </row>
    <row r="36" spans="2:5" ht="15" customHeight="1">
      <c r="B36" s="105" t="s">
        <v>195</v>
      </c>
      <c r="C36" s="111" t="s">
        <v>476</v>
      </c>
      <c r="D36" s="108"/>
      <c r="E36" s="115" t="s">
        <v>483</v>
      </c>
    </row>
    <row r="37" spans="2:5" ht="15" customHeight="1">
      <c r="B37" s="105" t="s">
        <v>196</v>
      </c>
      <c r="C37" s="110"/>
      <c r="D37" s="108"/>
      <c r="E37" s="116" t="s">
        <v>482</v>
      </c>
    </row>
    <row r="38" spans="2:5" ht="15" customHeight="1">
      <c r="B38" s="105" t="s">
        <v>197</v>
      </c>
      <c r="C38" s="110"/>
      <c r="D38" s="108"/>
      <c r="E38" s="116" t="s">
        <v>482</v>
      </c>
    </row>
    <row r="39" spans="2:5" ht="15" customHeight="1">
      <c r="B39" s="105" t="s">
        <v>489</v>
      </c>
      <c r="C39" s="110"/>
      <c r="D39" s="108"/>
      <c r="E39" s="116" t="s">
        <v>482</v>
      </c>
    </row>
    <row r="40" spans="2:5" ht="15" customHeight="1">
      <c r="B40" s="105" t="s">
        <v>199</v>
      </c>
      <c r="C40" s="110"/>
      <c r="D40" s="108"/>
      <c r="E40" s="116" t="s">
        <v>482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B08C6-AD56-495C-B113-A28FC5C788EF}">
  <dimension ref="A1:C41"/>
  <sheetViews>
    <sheetView zoomScaleNormal="100" workbookViewId="0">
      <selection activeCell="B13" sqref="B13"/>
    </sheetView>
  </sheetViews>
  <sheetFormatPr defaultRowHeight="14.45"/>
  <cols>
    <col min="1" max="1" width="28.7109375" customWidth="1"/>
    <col min="2" max="2" width="17.42578125" customWidth="1"/>
    <col min="3" max="3" width="17" customWidth="1"/>
    <col min="4" max="4" width="8.7109375" customWidth="1"/>
  </cols>
  <sheetData>
    <row r="1" spans="1:3" ht="15" thickBot="1"/>
    <row r="2" spans="1:3" ht="43.15">
      <c r="A2" s="397" t="s">
        <v>94</v>
      </c>
      <c r="B2" s="88" t="s">
        <v>490</v>
      </c>
      <c r="C2" s="81" t="s">
        <v>157</v>
      </c>
    </row>
    <row r="3" spans="1:3" ht="16.149999999999999" thickBot="1">
      <c r="A3" s="398"/>
      <c r="B3" s="80" t="s">
        <v>491</v>
      </c>
      <c r="C3" s="79" t="s">
        <v>491</v>
      </c>
    </row>
    <row r="4" spans="1:3" ht="15" thickBot="1">
      <c r="A4" s="82" t="s">
        <v>159</v>
      </c>
      <c r="B4" s="83">
        <f>'Tulokset hiilijalanjälki'!C9+'Tulokset hiilijalanjälki'!C10</f>
        <v>0</v>
      </c>
      <c r="C4" s="83">
        <f>'Tulokset hiilijalanjälki'!D9</f>
        <v>0</v>
      </c>
    </row>
    <row r="5" spans="1:3" ht="15" thickBot="1">
      <c r="A5" s="84" t="s">
        <v>161</v>
      </c>
      <c r="B5" s="83">
        <f>'Tulokset hiilijalanjälki'!C11</f>
        <v>0</v>
      </c>
      <c r="C5" s="83">
        <f>'Tulokset hiilijalanjälki'!D11</f>
        <v>0</v>
      </c>
    </row>
    <row r="6" spans="1:3">
      <c r="A6" s="84" t="s">
        <v>162</v>
      </c>
      <c r="B6" s="83">
        <f>'Tulokset hiilijalanjälki'!C12</f>
        <v>0</v>
      </c>
      <c r="C6" s="83">
        <f>'Tulokset hiilijalanjälki'!D12</f>
        <v>0</v>
      </c>
    </row>
    <row r="7" spans="1:3">
      <c r="A7" s="85" t="s">
        <v>164</v>
      </c>
      <c r="B7" s="86">
        <f>'Tulokset hiilijalanjälki'!C14</f>
        <v>0</v>
      </c>
      <c r="C7" s="86">
        <f>'Tulokset hiilijalanjälki'!D14</f>
        <v>0</v>
      </c>
    </row>
    <row r="8" spans="1:3">
      <c r="A8" s="84" t="s">
        <v>165</v>
      </c>
      <c r="B8" s="86">
        <f>'Tulokset hiilijalanjälki'!C15</f>
        <v>0</v>
      </c>
      <c r="C8" s="86">
        <f>'Tulokset hiilijalanjälki'!D15</f>
        <v>0</v>
      </c>
    </row>
    <row r="9" spans="1:3">
      <c r="A9" s="87" t="s">
        <v>492</v>
      </c>
      <c r="B9" s="86">
        <f>'Tulokset hiilijalanjälki'!C21</f>
        <v>0</v>
      </c>
      <c r="C9" s="86">
        <f>'Tulokset hiilijalanjälki'!D17</f>
        <v>0</v>
      </c>
    </row>
    <row r="12" spans="1:3">
      <c r="B12" t="s">
        <v>493</v>
      </c>
      <c r="C12" t="s">
        <v>494</v>
      </c>
    </row>
    <row r="13" spans="1:3">
      <c r="A13" t="s">
        <v>112</v>
      </c>
      <c r="B13">
        <f>'Tulokset hiilijalanjälki'!G32</f>
        <v>0</v>
      </c>
      <c r="C13">
        <f>'Tulokset hiilijalanjälki'!H32</f>
        <v>0</v>
      </c>
    </row>
    <row r="14" spans="1:3">
      <c r="A14" t="s">
        <v>114</v>
      </c>
      <c r="B14">
        <f>'Tulokset hiilijalanjälki'!G33</f>
        <v>0</v>
      </c>
      <c r="C14">
        <f>'Tulokset hiilijalanjälki'!H33</f>
        <v>0</v>
      </c>
    </row>
    <row r="15" spans="1:3">
      <c r="A15" t="s">
        <v>115</v>
      </c>
      <c r="B15">
        <f>'Tulokset hiilijalanjälki'!G34</f>
        <v>0</v>
      </c>
      <c r="C15">
        <f>'Tulokset hiilijalanjälki'!H34</f>
        <v>0</v>
      </c>
    </row>
    <row r="16" spans="1:3">
      <c r="A16" t="s">
        <v>116</v>
      </c>
      <c r="B16">
        <f>'Tulokset hiilijalanjälki'!G35</f>
        <v>0</v>
      </c>
      <c r="C16">
        <f>'Tulokset hiilijalanjälki'!H35</f>
        <v>0</v>
      </c>
    </row>
    <row r="17" spans="1:3">
      <c r="A17" t="s">
        <v>118</v>
      </c>
      <c r="B17">
        <f>'Tulokset hiilijalanjälki'!G37</f>
        <v>0</v>
      </c>
      <c r="C17">
        <f>'Tulokset hiilijalanjälki'!H37</f>
        <v>0</v>
      </c>
    </row>
    <row r="18" spans="1:3">
      <c r="A18" t="s">
        <v>120</v>
      </c>
      <c r="B18">
        <f>'Tulokset hiilijalanjälki'!G38</f>
        <v>0</v>
      </c>
      <c r="C18">
        <f>'Tulokset hiilijalanjälki'!H38</f>
        <v>0</v>
      </c>
    </row>
    <row r="19" spans="1:3">
      <c r="A19" t="s">
        <v>121</v>
      </c>
      <c r="B19">
        <f>'Tulokset hiilijalanjälki'!G39</f>
        <v>0</v>
      </c>
      <c r="C19">
        <f>'Tulokset hiilijalanjälki'!H39</f>
        <v>0</v>
      </c>
    </row>
    <row r="20" spans="1:3">
      <c r="A20" t="s">
        <v>123</v>
      </c>
      <c r="B20">
        <f>'Tulokset hiilijalanjälki'!G40</f>
        <v>0</v>
      </c>
      <c r="C20">
        <f>'Tulokset hiilijalanjälki'!H40</f>
        <v>0</v>
      </c>
    </row>
    <row r="21" spans="1:3">
      <c r="A21" t="s">
        <v>124</v>
      </c>
      <c r="B21">
        <f>'Tulokset hiilijalanjälki'!G41</f>
        <v>0</v>
      </c>
      <c r="C21">
        <f>'Tulokset hiilijalanjälki'!H41</f>
        <v>0</v>
      </c>
    </row>
    <row r="22" spans="1:3">
      <c r="A22" t="s">
        <v>125</v>
      </c>
      <c r="B22">
        <f>'Tulokset hiilijalanjälki'!G42</f>
        <v>0</v>
      </c>
      <c r="C22">
        <f>'Tulokset hiilijalanjälki'!H42</f>
        <v>0</v>
      </c>
    </row>
    <row r="23" spans="1:3">
      <c r="A23" t="s">
        <v>126</v>
      </c>
      <c r="B23">
        <f>'Tulokset hiilijalanjälki'!G43</f>
        <v>0</v>
      </c>
      <c r="C23">
        <f>'Tulokset hiilijalanjälki'!H43</f>
        <v>0</v>
      </c>
    </row>
    <row r="24" spans="1:3">
      <c r="A24" t="s">
        <v>127</v>
      </c>
      <c r="B24">
        <f>'Tulokset hiilijalanjälki'!G44</f>
        <v>0</v>
      </c>
      <c r="C24">
        <f>'Tulokset hiilijalanjälki'!H44</f>
        <v>0</v>
      </c>
    </row>
    <row r="25" spans="1:3">
      <c r="A25" t="s">
        <v>128</v>
      </c>
      <c r="B25">
        <f>'Tulokset hiilijalanjälki'!G45</f>
        <v>0</v>
      </c>
      <c r="C25">
        <f>'Tulokset hiilijalanjälki'!H45</f>
        <v>0</v>
      </c>
    </row>
    <row r="26" spans="1:3">
      <c r="A26" t="s">
        <v>129</v>
      </c>
      <c r="B26">
        <f>'Tulokset hiilijalanjälki'!G46</f>
        <v>0</v>
      </c>
      <c r="C26">
        <f>'Tulokset hiilijalanjälki'!H46</f>
        <v>0</v>
      </c>
    </row>
    <row r="27" spans="1:3">
      <c r="A27" t="s">
        <v>131</v>
      </c>
      <c r="B27">
        <f>'Tulokset hiilijalanjälki'!G47</f>
        <v>0</v>
      </c>
      <c r="C27">
        <f>'Tulokset hiilijalanjälki'!H47</f>
        <v>0</v>
      </c>
    </row>
    <row r="28" spans="1:3">
      <c r="A28" t="s">
        <v>132</v>
      </c>
      <c r="B28">
        <f>'Tulokset hiilijalanjälki'!G48</f>
        <v>0</v>
      </c>
      <c r="C28">
        <f>'Tulokset hiilijalanjälki'!H48</f>
        <v>0</v>
      </c>
    </row>
    <row r="29" spans="1:3">
      <c r="A29" t="s">
        <v>133</v>
      </c>
      <c r="B29">
        <f>'Tulokset hiilijalanjälki'!G49</f>
        <v>0</v>
      </c>
      <c r="C29">
        <f>'Tulokset hiilijalanjälki'!H49</f>
        <v>0</v>
      </c>
    </row>
    <row r="30" spans="1:3">
      <c r="A30" t="s">
        <v>134</v>
      </c>
      <c r="B30">
        <f>'Tulokset hiilijalanjälki'!G50</f>
        <v>0</v>
      </c>
      <c r="C30">
        <f>'Tulokset hiilijalanjälki'!H50</f>
        <v>0</v>
      </c>
    </row>
    <row r="31" spans="1:3">
      <c r="A31" t="s">
        <v>137</v>
      </c>
      <c r="B31">
        <f>'Tulokset hiilijalanjälki'!G52</f>
        <v>0</v>
      </c>
      <c r="C31">
        <f>'Tulokset hiilijalanjälki'!H52</f>
        <v>0</v>
      </c>
    </row>
    <row r="32" spans="1:3">
      <c r="A32" t="s">
        <v>139</v>
      </c>
      <c r="B32">
        <f>'Tulokset hiilijalanjälki'!G53</f>
        <v>0</v>
      </c>
      <c r="C32">
        <f>'Tulokset hiilijalanjälki'!H53</f>
        <v>0</v>
      </c>
    </row>
    <row r="33" spans="1:3">
      <c r="A33" t="s">
        <v>140</v>
      </c>
      <c r="B33">
        <f>'Tulokset hiilijalanjälki'!G54</f>
        <v>0</v>
      </c>
      <c r="C33">
        <f>'Tulokset hiilijalanjälki'!H54</f>
        <v>0</v>
      </c>
    </row>
    <row r="34" spans="1:3">
      <c r="A34" t="s">
        <v>141</v>
      </c>
      <c r="B34">
        <f>'Tulokset hiilijalanjälki'!G55</f>
        <v>0</v>
      </c>
      <c r="C34">
        <f>'Tulokset hiilijalanjälki'!H55</f>
        <v>0</v>
      </c>
    </row>
    <row r="35" spans="1:3">
      <c r="A35" t="s">
        <v>142</v>
      </c>
      <c r="B35">
        <f>'Tulokset hiilijalanjälki'!G56</f>
        <v>0</v>
      </c>
      <c r="C35">
        <f>'Tulokset hiilijalanjälki'!H56</f>
        <v>0</v>
      </c>
    </row>
    <row r="36" spans="1:3">
      <c r="A36" t="s">
        <v>143</v>
      </c>
      <c r="B36">
        <f>'Tulokset hiilijalanjälki'!G58</f>
        <v>0</v>
      </c>
      <c r="C36">
        <f>'Tulokset hiilijalanjälki'!H58</f>
        <v>0</v>
      </c>
    </row>
    <row r="37" spans="1:3">
      <c r="A37" t="s">
        <v>495</v>
      </c>
      <c r="B37">
        <f>'Tulokset hiilijalanjälki'!G59</f>
        <v>0</v>
      </c>
      <c r="C37">
        <f>'Tulokset hiilijalanjälki'!H59</f>
        <v>0</v>
      </c>
    </row>
    <row r="38" spans="1:3">
      <c r="A38" t="s">
        <v>496</v>
      </c>
      <c r="B38">
        <f>'Tulokset hiilijalanjälki'!G60</f>
        <v>0</v>
      </c>
      <c r="C38">
        <f>'Tulokset hiilijalanjälki'!H60</f>
        <v>0</v>
      </c>
    </row>
    <row r="39" spans="1:3">
      <c r="A39" t="s">
        <v>497</v>
      </c>
      <c r="B39">
        <f>'Tulokset hiilijalanjälki'!G61</f>
        <v>0</v>
      </c>
      <c r="C39">
        <f>'Tulokset hiilijalanjälki'!H61</f>
        <v>0</v>
      </c>
    </row>
    <row r="40" spans="1:3">
      <c r="A40" t="s">
        <v>149</v>
      </c>
      <c r="B40">
        <f>'Tulokset hiilijalanjälki'!G62</f>
        <v>0</v>
      </c>
      <c r="C40">
        <f>'Tulokset hiilijalanjälki'!H62</f>
        <v>0</v>
      </c>
    </row>
    <row r="41" spans="1:3">
      <c r="A41" t="s">
        <v>498</v>
      </c>
      <c r="B41">
        <f>'Tulokset hiilijalanjälki'!G63</f>
        <v>0</v>
      </c>
      <c r="C41">
        <f>'Tulokset hiilijalanjälki'!H63</f>
        <v>0</v>
      </c>
    </row>
  </sheetData>
  <mergeCells count="1">
    <mergeCell ref="A2:A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E44083C0BF6184CA441166AA20322D3" ma:contentTypeVersion="6" ma:contentTypeDescription="Luo uusi asiakirja." ma:contentTypeScope="" ma:versionID="7dec0af65ce14efa8990fb1b5b48a45e">
  <xsd:schema xmlns:xsd="http://www.w3.org/2001/XMLSchema" xmlns:xs="http://www.w3.org/2001/XMLSchema" xmlns:p="http://schemas.microsoft.com/office/2006/metadata/properties" xmlns:ns2="3e42f481-bf49-45ab-9042-a0b2f61040f6" xmlns:ns3="3231cb59-10a0-4ccc-959b-bf0f19f3ca64" targetNamespace="http://schemas.microsoft.com/office/2006/metadata/properties" ma:root="true" ma:fieldsID="03e9b356da5a3bfb6f49c80399ec07ad" ns2:_="" ns3:_="">
    <xsd:import namespace="3e42f481-bf49-45ab-9042-a0b2f61040f6"/>
    <xsd:import namespace="3231cb59-10a0-4ccc-959b-bf0f19f3c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2f481-bf49-45ab-9042-a0b2f61040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1cb59-10a0-4ccc-959b-bf0f19f3c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6BF98F-F24A-435E-B561-7E5733A6EF89}"/>
</file>

<file path=customXml/itemProps2.xml><?xml version="1.0" encoding="utf-8"?>
<ds:datastoreItem xmlns:ds="http://schemas.openxmlformats.org/officeDocument/2006/customXml" ds:itemID="{31199C89-845B-4F59-89DC-0DAF215AC002}"/>
</file>

<file path=customXml/itemProps3.xml><?xml version="1.0" encoding="utf-8"?>
<ds:datastoreItem xmlns:ds="http://schemas.openxmlformats.org/officeDocument/2006/customXml" ds:itemID="{8744B278-53A0-46EB-92D5-E84838FC23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Helsingin kaupunki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Rantala Tomi</dc:creator>
  <cp:keywords/>
  <dc:description/>
  <cp:lastModifiedBy>Tyni Anni</cp:lastModifiedBy>
  <cp:revision/>
  <dcterms:created xsi:type="dcterms:W3CDTF">2022-10-24T06:17:44Z</dcterms:created>
  <dcterms:modified xsi:type="dcterms:W3CDTF">2024-07-01T10:19:47Z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2023-08-29T09:40:29Z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4f6adfb1-fc50-402c-a2e7-472551418c1c</vt:lpwstr>
  </property>
  <property fmtid="{D5CDD505-2E9C-101B-9397-08002B2CF9AE}" pid="8" name="MSIP_Label_f35e945f-875f-47b7-87fa-10b3524d17f5_ContentBits">
    <vt:lpwstr>0</vt:lpwstr>
  </property>
  <property fmtid="{D5CDD505-2E9C-101B-9397-08002B2CF9AE}" pid="9" name="ContentTypeId">
    <vt:lpwstr>0x0101002E44083C0BF6184CA441166AA20322D3</vt:lpwstr>
  </property>
</Properties>
</file>