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1020" windowWidth="12384" windowHeight="9312" tabRatio="481" activeTab="0"/>
  </bookViews>
  <sheets>
    <sheet name="SÄÄSTÖ05" sheetId="1" r:id="rId1"/>
  </sheets>
  <definedNames>
    <definedName name="_xlnm.Print_Area" localSheetId="0">'SÄÄSTÖ05'!$A$1:$S$38</definedName>
  </definedNames>
  <calcPr fullCalcOnLoad="1"/>
</workbook>
</file>

<file path=xl/sharedStrings.xml><?xml version="1.0" encoding="utf-8"?>
<sst xmlns="http://schemas.openxmlformats.org/spreadsheetml/2006/main" count="99" uniqueCount="33">
  <si>
    <t>HELSINGIN ENERGIA</t>
  </si>
  <si>
    <t xml:space="preserve">HELSINGIN ENERGIAN TUOTTAMA POLTTOAINESÄÄSTÖ HELSINGISSÄ KAUKOLÄMMITYKSEN </t>
  </si>
  <si>
    <t>JA YHTEISTUOTANNON AVULLA, LUVUT GWH (JA %)</t>
  </si>
  <si>
    <t>Luvut perustuvat SKY:n tilastoihin, Helsingin Energian toimintakertomuksiin</t>
  </si>
  <si>
    <t>ja TK:n polttoaineraportteihin)</t>
  </si>
  <si>
    <t>|</t>
  </si>
  <si>
    <t>Vuosi</t>
  </si>
  <si>
    <t>----------</t>
  </si>
  <si>
    <t>-----------</t>
  </si>
  <si>
    <t>---------</t>
  </si>
  <si>
    <t>Yhteensä</t>
  </si>
  <si>
    <t>Tuotannon kokonaishyötysuhde</t>
  </si>
  <si>
    <t>Tuotettu nettosähkö-pumppuenergia</t>
  </si>
  <si>
    <t>Vastaava kokonaishyötysuhde</t>
  </si>
  <si>
    <t>Kaukolämpöä vastaava polttoaine</t>
  </si>
  <si>
    <t>keskuslämmityksessä  n=0.75</t>
  </si>
  <si>
    <t>Sähköä vastaava polttoaine</t>
  </si>
  <si>
    <t>lauhdetuotannossa n=0.36</t>
  </si>
  <si>
    <t>Eo.polttoaineet yhteensä</t>
  </si>
  <si>
    <t>Yhteistuotannon säästö</t>
  </si>
  <si>
    <t>Säästö ktoe (11.28 TWh/Mtoe)</t>
  </si>
  <si>
    <t>Oma tuotanto</t>
  </si>
  <si>
    <t>nettotuotanto</t>
  </si>
  <si>
    <t>Erotus</t>
  </si>
  <si>
    <t>------------</t>
  </si>
  <si>
    <t>Kaukolämmön nettotuotanto (GWh)</t>
  </si>
  <si>
    <t>Kaukolämpöverkkojen häviöt (GWh)</t>
  </si>
  <si>
    <t>Kaukolämmön pumppuenergia (GWh)</t>
  </si>
  <si>
    <t>Vastaava polttoaine (GWh)</t>
  </si>
  <si>
    <t>Kaukolämpö netto kuluttajilla (GWh)</t>
  </si>
  <si>
    <t>Sähkön nettotuotanto (GWh)</t>
  </si>
  <si>
    <t>HelenLämpö</t>
  </si>
  <si>
    <t>1330/Hakonen/Aaltonen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</si>
</sst>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#,##0.0_);\(#,##0.0\)"/>
    <numFmt numFmtId="174" formatCode="0.0_)"/>
    <numFmt numFmtId="175" formatCode="0_)"/>
    <numFmt numFmtId="176" formatCode="0.0"/>
    <numFmt numFmtId="177" formatCode="#,##0.0\ _€;[Red]\-#,##0.0\ _€"/>
    <numFmt numFmtId="178" formatCode="#,##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29">
    <xf numFmtId="172" fontId="0" fillId="0" borderId="0" xfId="0" applyAlignment="1">
      <alignment/>
    </xf>
    <xf numFmtId="172" fontId="8" fillId="0" borderId="0" xfId="0" applyFont="1" applyAlignment="1" applyProtection="1">
      <alignment horizontal="left"/>
      <protection/>
    </xf>
    <xf numFmtId="172" fontId="8" fillId="0" borderId="0" xfId="0" applyFont="1" applyAlignment="1">
      <alignment/>
    </xf>
    <xf numFmtId="172" fontId="8" fillId="0" borderId="0" xfId="0" applyFont="1" applyAlignment="1">
      <alignment horizontal="center"/>
    </xf>
    <xf numFmtId="172" fontId="9" fillId="0" borderId="0" xfId="0" applyFont="1" applyAlignment="1" applyProtection="1">
      <alignment horizontal="left"/>
      <protection/>
    </xf>
    <xf numFmtId="172" fontId="9" fillId="0" borderId="0" xfId="0" applyFont="1" applyAlignment="1">
      <alignment/>
    </xf>
    <xf numFmtId="172" fontId="8" fillId="0" borderId="0" xfId="0" applyFont="1" applyAlignment="1" applyProtection="1" quotePrefix="1">
      <alignment horizontal="left"/>
      <protection/>
    </xf>
    <xf numFmtId="172" fontId="8" fillId="0" borderId="0" xfId="0" applyFont="1" applyAlignment="1" applyProtection="1">
      <alignment/>
      <protection/>
    </xf>
    <xf numFmtId="172" fontId="8" fillId="0" borderId="0" xfId="0" applyFont="1" applyAlignment="1" quotePrefix="1">
      <alignment/>
    </xf>
    <xf numFmtId="172" fontId="8" fillId="0" borderId="0" xfId="0" applyFont="1" applyAlignment="1" quotePrefix="1">
      <alignment horizontal="left"/>
    </xf>
    <xf numFmtId="172" fontId="8" fillId="0" borderId="0" xfId="0" applyFont="1" applyAlignment="1" quotePrefix="1">
      <alignment horizontal="center"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>
      <alignment/>
    </xf>
    <xf numFmtId="172" fontId="8" fillId="0" borderId="0" xfId="0" applyFont="1" applyFill="1" applyAlignment="1">
      <alignment horizontal="center"/>
    </xf>
    <xf numFmtId="0" fontId="8" fillId="0" borderId="0" xfId="16" applyNumberFormat="1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center"/>
      <protection/>
    </xf>
    <xf numFmtId="173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5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>
      <alignment horizontal="center"/>
    </xf>
    <xf numFmtId="175" fontId="8" fillId="0" borderId="0" xfId="0" applyNumberFormat="1" applyFont="1" applyAlignment="1" applyProtection="1">
      <alignment horizontal="center"/>
      <protection/>
    </xf>
    <xf numFmtId="172" fontId="8" fillId="0" borderId="0" xfId="0" applyFont="1" applyAlignment="1" applyProtection="1">
      <alignment/>
      <protection locked="0"/>
    </xf>
    <xf numFmtId="172" fontId="9" fillId="0" borderId="0" xfId="0" applyFont="1" applyAlignment="1">
      <alignment horizontal="center"/>
    </xf>
    <xf numFmtId="172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"/>
  <sheetViews>
    <sheetView tabSelected="1" workbookViewId="0" topLeftCell="A1">
      <pane xSplit="18288" topLeftCell="A1" activePane="topLeft" state="split"/>
      <selection pane="topLeft" activeCell="P5" sqref="P5"/>
      <selection pane="topRight" activeCell="A1" sqref="A1"/>
    </sheetView>
  </sheetViews>
  <sheetFormatPr defaultColWidth="9.625" defaultRowHeight="12.75"/>
  <cols>
    <col min="1" max="1" width="1.625" style="2" customWidth="1"/>
    <col min="2" max="4" width="9.625" style="2" customWidth="1"/>
    <col min="5" max="5" width="5.50390625" style="2" customWidth="1"/>
    <col min="6" max="6" width="1.625" style="2" customWidth="1"/>
    <col min="7" max="15" width="6.875" style="2" customWidth="1"/>
    <col min="16" max="17" width="7.25390625" style="3" customWidth="1"/>
    <col min="18" max="18" width="7.00390625" style="3" customWidth="1"/>
    <col min="19" max="19" width="7.75390625" style="2" customWidth="1"/>
    <col min="20" max="16384" width="9.625" style="2" customWidth="1"/>
  </cols>
  <sheetData>
    <row r="1" spans="1:19" ht="17.25">
      <c r="A1" s="1" t="s">
        <v>0</v>
      </c>
      <c r="R1" s="28"/>
      <c r="S1" s="27"/>
    </row>
    <row r="2" ht="13.5">
      <c r="A2" s="1" t="s">
        <v>31</v>
      </c>
    </row>
    <row r="3" ht="13.5">
      <c r="A3" s="1" t="s">
        <v>32</v>
      </c>
    </row>
    <row r="5" spans="1:6" ht="13.5">
      <c r="A5" s="4" t="s">
        <v>1</v>
      </c>
      <c r="B5" s="5"/>
      <c r="C5" s="5"/>
      <c r="D5" s="5"/>
      <c r="E5" s="5"/>
      <c r="F5" s="5"/>
    </row>
    <row r="6" spans="1:6" ht="13.5">
      <c r="A6" s="4" t="s">
        <v>2</v>
      </c>
      <c r="B6" s="5"/>
      <c r="C6" s="5"/>
      <c r="D6" s="5"/>
      <c r="E6" s="5"/>
      <c r="F6" s="5"/>
    </row>
    <row r="8" ht="13.5">
      <c r="A8" s="1" t="s">
        <v>3</v>
      </c>
    </row>
    <row r="9" ht="13.5">
      <c r="A9" s="1" t="s">
        <v>4</v>
      </c>
    </row>
    <row r="10" spans="1:19" ht="13.5">
      <c r="A10" s="6" t="s">
        <v>5</v>
      </c>
      <c r="E10" s="1" t="s">
        <v>6</v>
      </c>
      <c r="F10" s="6" t="s">
        <v>5</v>
      </c>
      <c r="G10" s="2">
        <v>1993</v>
      </c>
      <c r="H10" s="2">
        <v>1994</v>
      </c>
      <c r="I10" s="2">
        <v>1995</v>
      </c>
      <c r="J10" s="2">
        <v>1996</v>
      </c>
      <c r="K10" s="2">
        <v>1997</v>
      </c>
      <c r="L10" s="2">
        <v>1998</v>
      </c>
      <c r="M10" s="2">
        <v>1999</v>
      </c>
      <c r="N10" s="2">
        <v>2000</v>
      </c>
      <c r="O10" s="2">
        <v>2001</v>
      </c>
      <c r="P10" s="3">
        <v>2002</v>
      </c>
      <c r="Q10" s="3">
        <v>2003</v>
      </c>
      <c r="R10" s="3">
        <v>2004</v>
      </c>
      <c r="S10" s="3">
        <v>2005</v>
      </c>
    </row>
    <row r="11" spans="1:19" ht="13.5">
      <c r="A11" s="6" t="s">
        <v>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8</v>
      </c>
      <c r="G11" s="1" t="s">
        <v>9</v>
      </c>
      <c r="H11" s="8" t="s">
        <v>9</v>
      </c>
      <c r="I11" s="8" t="s">
        <v>9</v>
      </c>
      <c r="J11" s="9" t="s">
        <v>24</v>
      </c>
      <c r="K11" s="8" t="s">
        <v>8</v>
      </c>
      <c r="L11" s="8" t="s">
        <v>8</v>
      </c>
      <c r="M11" s="8" t="s">
        <v>7</v>
      </c>
      <c r="N11" s="8" t="s">
        <v>9</v>
      </c>
      <c r="O11" s="8" t="s">
        <v>9</v>
      </c>
      <c r="P11" s="10" t="s">
        <v>9</v>
      </c>
      <c r="Q11" s="10" t="s">
        <v>9</v>
      </c>
      <c r="R11" s="10" t="s">
        <v>9</v>
      </c>
      <c r="S11" s="10" t="s">
        <v>9</v>
      </c>
    </row>
    <row r="12" spans="1:19" ht="13.5">
      <c r="A12" s="6" t="s">
        <v>5</v>
      </c>
      <c r="B12" s="1" t="s">
        <v>25</v>
      </c>
      <c r="F12" s="6" t="s">
        <v>5</v>
      </c>
      <c r="G12" s="11">
        <v>6133.1</v>
      </c>
      <c r="H12" s="12">
        <v>6464</v>
      </c>
      <c r="I12" s="2">
        <v>6303</v>
      </c>
      <c r="J12" s="2">
        <v>6837</v>
      </c>
      <c r="K12" s="2">
        <v>6625</v>
      </c>
      <c r="L12" s="2">
        <v>7031.5</v>
      </c>
      <c r="M12" s="2">
        <v>6910</v>
      </c>
      <c r="N12" s="2">
        <v>6491.4</v>
      </c>
      <c r="O12" s="2">
        <v>7153</v>
      </c>
      <c r="P12" s="3">
        <v>7218.4</v>
      </c>
      <c r="Q12" s="3">
        <v>7484.2</v>
      </c>
      <c r="R12" s="3">
        <v>7212.8</v>
      </c>
      <c r="S12" s="13">
        <v>7060.1</v>
      </c>
    </row>
    <row r="13" spans="1:19" ht="13.5">
      <c r="A13" s="6" t="s">
        <v>5</v>
      </c>
      <c r="B13" s="1" t="s">
        <v>30</v>
      </c>
      <c r="F13" s="6" t="s">
        <v>5</v>
      </c>
      <c r="G13" s="11">
        <v>3030.1</v>
      </c>
      <c r="H13" s="12">
        <v>3544.9</v>
      </c>
      <c r="I13" s="2">
        <v>3534</v>
      </c>
      <c r="J13" s="2">
        <v>3596</v>
      </c>
      <c r="K13" s="2">
        <v>3721</v>
      </c>
      <c r="L13" s="2">
        <v>4630</v>
      </c>
      <c r="M13" s="2">
        <v>4908</v>
      </c>
      <c r="N13" s="2">
        <v>5033.5</v>
      </c>
      <c r="O13" s="2">
        <v>5396.8</v>
      </c>
      <c r="P13" s="14">
        <v>5671</v>
      </c>
      <c r="Q13" s="3">
        <v>6874.7</v>
      </c>
      <c r="R13" s="3">
        <v>6451.7</v>
      </c>
      <c r="S13" s="13">
        <v>5477.3</v>
      </c>
    </row>
    <row r="14" spans="1:19" ht="13.5">
      <c r="A14" s="6" t="s">
        <v>5</v>
      </c>
      <c r="F14" s="6" t="s">
        <v>5</v>
      </c>
      <c r="G14" s="12"/>
      <c r="H14" s="12"/>
      <c r="S14" s="13"/>
    </row>
    <row r="15" spans="1:19" ht="13.5">
      <c r="A15" s="6" t="s">
        <v>5</v>
      </c>
      <c r="B15" s="1" t="s">
        <v>10</v>
      </c>
      <c r="F15" s="6" t="s">
        <v>5</v>
      </c>
      <c r="G15" s="11">
        <f aca="true" t="shared" si="0" ref="G15:L15">G12+G13</f>
        <v>9163.2</v>
      </c>
      <c r="H15" s="11">
        <f t="shared" si="0"/>
        <v>10008.9</v>
      </c>
      <c r="I15" s="11">
        <f t="shared" si="0"/>
        <v>9837</v>
      </c>
      <c r="J15" s="11">
        <f t="shared" si="0"/>
        <v>10433</v>
      </c>
      <c r="K15" s="15">
        <f t="shared" si="0"/>
        <v>10346</v>
      </c>
      <c r="L15" s="15">
        <f t="shared" si="0"/>
        <v>11661.5</v>
      </c>
      <c r="M15" s="2">
        <v>11818</v>
      </c>
      <c r="N15" s="2">
        <v>11524.9</v>
      </c>
      <c r="O15" s="15">
        <f>O12+O13</f>
        <v>12549.8</v>
      </c>
      <c r="P15" s="15">
        <f>P12+P13</f>
        <v>12889.4</v>
      </c>
      <c r="Q15" s="15">
        <f>Q12+Q13</f>
        <v>14358.9</v>
      </c>
      <c r="R15" s="15">
        <f>R12+R13</f>
        <v>13664.5</v>
      </c>
      <c r="S15" s="16">
        <f>S12+S13</f>
        <v>12537.400000000001</v>
      </c>
    </row>
    <row r="16" spans="1:19" ht="13.5">
      <c r="A16" s="6" t="s">
        <v>5</v>
      </c>
      <c r="F16" s="6" t="s">
        <v>5</v>
      </c>
      <c r="G16" s="12"/>
      <c r="H16" s="12"/>
      <c r="S16" s="13"/>
    </row>
    <row r="17" spans="1:19" ht="13.5">
      <c r="A17" s="6" t="s">
        <v>5</v>
      </c>
      <c r="B17" s="1" t="s">
        <v>28</v>
      </c>
      <c r="F17" s="6" t="s">
        <v>5</v>
      </c>
      <c r="G17" s="11">
        <v>10688.7</v>
      </c>
      <c r="H17" s="12">
        <v>12114</v>
      </c>
      <c r="I17" s="2">
        <v>11831</v>
      </c>
      <c r="J17" s="2">
        <v>12553</v>
      </c>
      <c r="K17" s="2">
        <v>12614</v>
      </c>
      <c r="L17" s="2">
        <v>13687</v>
      </c>
      <c r="M17" s="2">
        <v>13645</v>
      </c>
      <c r="N17" s="2">
        <v>13208.7</v>
      </c>
      <c r="O17" s="2">
        <v>14752.1</v>
      </c>
      <c r="P17" s="3">
        <v>15238.97</v>
      </c>
      <c r="Q17" s="15">
        <v>18342</v>
      </c>
      <c r="R17" s="15">
        <v>16746</v>
      </c>
      <c r="S17" s="16">
        <v>14220</v>
      </c>
    </row>
    <row r="18" spans="1:19" ht="13.5">
      <c r="A18" s="6" t="s">
        <v>5</v>
      </c>
      <c r="B18" s="1" t="s">
        <v>11</v>
      </c>
      <c r="F18" s="6" t="s">
        <v>5</v>
      </c>
      <c r="G18" s="17">
        <f aca="true" t="shared" si="1" ref="G18:L18">G15/G17*100</f>
        <v>85.72791826882596</v>
      </c>
      <c r="H18" s="17">
        <f t="shared" si="1"/>
        <v>82.6225854383358</v>
      </c>
      <c r="I18" s="17">
        <f t="shared" si="1"/>
        <v>83.1459724452709</v>
      </c>
      <c r="J18" s="17">
        <f t="shared" si="1"/>
        <v>83.11160678722219</v>
      </c>
      <c r="K18" s="17">
        <f t="shared" si="1"/>
        <v>82.01997780244173</v>
      </c>
      <c r="L18" s="17">
        <f t="shared" si="1"/>
        <v>85.20128589172207</v>
      </c>
      <c r="M18" s="2">
        <v>86.6</v>
      </c>
      <c r="N18" s="2">
        <v>87.3</v>
      </c>
      <c r="O18" s="17">
        <f>O15/O17*100</f>
        <v>85.07127798754075</v>
      </c>
      <c r="P18" s="18">
        <f>P15/P17*100</f>
        <v>84.58183197420823</v>
      </c>
      <c r="Q18" s="18">
        <f>Q15/Q17*100</f>
        <v>78.28426561988879</v>
      </c>
      <c r="R18" s="18">
        <f>R15/R17*100</f>
        <v>81.59859070822884</v>
      </c>
      <c r="S18" s="19">
        <f>S15/S17*100</f>
        <v>88.16736990154713</v>
      </c>
    </row>
    <row r="19" spans="1:19" ht="13.5">
      <c r="A19" s="6" t="s">
        <v>5</v>
      </c>
      <c r="F19" s="6" t="s">
        <v>5</v>
      </c>
      <c r="H19" s="20"/>
      <c r="S19" s="13"/>
    </row>
    <row r="20" spans="1:19" ht="13.5">
      <c r="A20" s="6" t="s">
        <v>5</v>
      </c>
      <c r="B20" s="1" t="s">
        <v>26</v>
      </c>
      <c r="F20" s="6" t="s">
        <v>5</v>
      </c>
      <c r="G20" s="7">
        <v>182</v>
      </c>
      <c r="H20" s="20">
        <v>359</v>
      </c>
      <c r="I20" s="2">
        <v>410.6</v>
      </c>
      <c r="J20" s="2">
        <v>377.7</v>
      </c>
      <c r="K20" s="2">
        <v>447</v>
      </c>
      <c r="L20" s="2">
        <v>429</v>
      </c>
      <c r="M20" s="2">
        <v>429.9</v>
      </c>
      <c r="N20" s="2">
        <v>395.6</v>
      </c>
      <c r="O20" s="2">
        <v>423</v>
      </c>
      <c r="P20" s="3">
        <v>477.9</v>
      </c>
      <c r="Q20" s="3">
        <v>508.4</v>
      </c>
      <c r="R20" s="21">
        <v>487.5</v>
      </c>
      <c r="S20" s="22">
        <v>491.6</v>
      </c>
    </row>
    <row r="21" spans="1:19" ht="13.5">
      <c r="A21" s="6" t="s">
        <v>5</v>
      </c>
      <c r="B21" s="1" t="s">
        <v>27</v>
      </c>
      <c r="F21" s="6" t="s">
        <v>5</v>
      </c>
      <c r="G21" s="7">
        <v>34.9</v>
      </c>
      <c r="H21" s="20">
        <v>36.4</v>
      </c>
      <c r="I21" s="2">
        <v>38.8</v>
      </c>
      <c r="J21" s="2">
        <v>40.2</v>
      </c>
      <c r="K21" s="2">
        <v>35.2</v>
      </c>
      <c r="L21" s="2">
        <v>35.2</v>
      </c>
      <c r="M21" s="2">
        <v>40.2</v>
      </c>
      <c r="N21" s="2">
        <v>37.5</v>
      </c>
      <c r="O21" s="2">
        <v>40.6</v>
      </c>
      <c r="P21" s="3">
        <v>42.5</v>
      </c>
      <c r="Q21" s="3">
        <v>48.4</v>
      </c>
      <c r="R21" s="21">
        <v>41.974</v>
      </c>
      <c r="S21" s="22">
        <v>43.95</v>
      </c>
    </row>
    <row r="22" spans="1:19" ht="13.5">
      <c r="A22" s="6" t="s">
        <v>5</v>
      </c>
      <c r="F22" s="6" t="s">
        <v>5</v>
      </c>
      <c r="H22" s="20"/>
      <c r="S22" s="13"/>
    </row>
    <row r="23" spans="1:19" ht="13.5">
      <c r="A23" s="6" t="s">
        <v>5</v>
      </c>
      <c r="B23" s="1" t="s">
        <v>29</v>
      </c>
      <c r="F23" s="6" t="s">
        <v>5</v>
      </c>
      <c r="G23" s="23">
        <f aca="true" t="shared" si="2" ref="G23:K24">G12-G20</f>
        <v>5951.1</v>
      </c>
      <c r="H23" s="23">
        <f t="shared" si="2"/>
        <v>6105</v>
      </c>
      <c r="I23" s="23">
        <f t="shared" si="2"/>
        <v>5892.4</v>
      </c>
      <c r="J23" s="23">
        <f t="shared" si="2"/>
        <v>6459.3</v>
      </c>
      <c r="K23" s="23">
        <f t="shared" si="2"/>
        <v>6178</v>
      </c>
      <c r="L23" s="23">
        <f>L12-L20</f>
        <v>6602.5</v>
      </c>
      <c r="M23" s="2">
        <v>6480</v>
      </c>
      <c r="N23" s="2">
        <v>6095.8</v>
      </c>
      <c r="O23" s="23">
        <f>O12-O20</f>
        <v>6730</v>
      </c>
      <c r="P23" s="3">
        <v>6737.7</v>
      </c>
      <c r="Q23" s="3">
        <v>6979.8</v>
      </c>
      <c r="R23" s="24">
        <v>6725.3</v>
      </c>
      <c r="S23" s="22">
        <f>S12-S20</f>
        <v>6568.5</v>
      </c>
    </row>
    <row r="24" spans="1:19" ht="13.5">
      <c r="A24" s="6" t="s">
        <v>5</v>
      </c>
      <c r="B24" s="1" t="s">
        <v>12</v>
      </c>
      <c r="F24" s="6" t="s">
        <v>5</v>
      </c>
      <c r="G24" s="23">
        <f t="shared" si="2"/>
        <v>2995.2</v>
      </c>
      <c r="H24" s="23">
        <f t="shared" si="2"/>
        <v>3508.5</v>
      </c>
      <c r="I24" s="23">
        <f t="shared" si="2"/>
        <v>3495.2</v>
      </c>
      <c r="J24" s="23">
        <f t="shared" si="2"/>
        <v>3555.8</v>
      </c>
      <c r="K24" s="23">
        <f t="shared" si="2"/>
        <v>3685.8</v>
      </c>
      <c r="L24" s="23">
        <f>L13-L21</f>
        <v>4594.8</v>
      </c>
      <c r="M24" s="2">
        <v>4868</v>
      </c>
      <c r="N24" s="2">
        <v>4996</v>
      </c>
      <c r="O24" s="23">
        <f>O13-O21</f>
        <v>5356.2</v>
      </c>
      <c r="P24" s="25">
        <f>P13-P21</f>
        <v>5628.5</v>
      </c>
      <c r="Q24" s="3">
        <f>Q13-Q21</f>
        <v>6826.3</v>
      </c>
      <c r="R24" s="3">
        <f>R13-R21</f>
        <v>6409.726</v>
      </c>
      <c r="S24" s="13">
        <f>S13-S21</f>
        <v>5433.35</v>
      </c>
    </row>
    <row r="25" spans="1:19" ht="13.5">
      <c r="A25" s="6" t="s">
        <v>5</v>
      </c>
      <c r="F25" s="6" t="s">
        <v>5</v>
      </c>
      <c r="H25" s="20"/>
      <c r="S25" s="13"/>
    </row>
    <row r="26" spans="1:19" ht="13.5">
      <c r="A26" s="6" t="s">
        <v>5</v>
      </c>
      <c r="B26" s="1" t="s">
        <v>13</v>
      </c>
      <c r="F26" s="6" t="s">
        <v>5</v>
      </c>
      <c r="G26" s="17">
        <f aca="true" t="shared" si="3" ref="G26:L26">(G23+G24)*100/G17</f>
        <v>83.69867242976225</v>
      </c>
      <c r="H26" s="17">
        <f t="shared" si="3"/>
        <v>79.35859336305101</v>
      </c>
      <c r="I26" s="17">
        <f t="shared" si="3"/>
        <v>79.34747696728931</v>
      </c>
      <c r="J26" s="17">
        <f t="shared" si="3"/>
        <v>79.78252210626941</v>
      </c>
      <c r="K26" s="17">
        <f t="shared" si="3"/>
        <v>78.19724116061518</v>
      </c>
      <c r="L26" s="17">
        <f t="shared" si="3"/>
        <v>81.80974647475706</v>
      </c>
      <c r="M26" s="2">
        <v>83.2</v>
      </c>
      <c r="N26" s="2">
        <v>84</v>
      </c>
      <c r="O26" s="17">
        <f>(O23+O24)*100/O17</f>
        <v>81.92867456158784</v>
      </c>
      <c r="P26" s="18">
        <f>(P23+P24)*100/P17</f>
        <v>81.14852906725324</v>
      </c>
      <c r="Q26" s="18">
        <f>(Q23+Q24)*100/Q17</f>
        <v>75.2704176207611</v>
      </c>
      <c r="R26" s="18">
        <f>(R23+R24)*100/R17</f>
        <v>78.43679684700825</v>
      </c>
      <c r="S26" s="19">
        <f>(S23+S24)*100/S17</f>
        <v>84.40119549929676</v>
      </c>
    </row>
    <row r="27" spans="1:19" ht="13.5">
      <c r="A27" s="6" t="s">
        <v>5</v>
      </c>
      <c r="F27" s="6" t="s">
        <v>5</v>
      </c>
      <c r="H27" s="20"/>
      <c r="S27" s="13"/>
    </row>
    <row r="28" spans="1:19" ht="13.5">
      <c r="A28" s="6" t="s">
        <v>5</v>
      </c>
      <c r="B28" s="1" t="s">
        <v>14</v>
      </c>
      <c r="F28" s="6" t="s">
        <v>5</v>
      </c>
      <c r="H28" s="20"/>
      <c r="S28" s="3"/>
    </row>
    <row r="29" spans="1:19" ht="13.5">
      <c r="A29" s="6" t="s">
        <v>5</v>
      </c>
      <c r="B29" s="1" t="s">
        <v>15</v>
      </c>
      <c r="F29" s="6" t="s">
        <v>5</v>
      </c>
      <c r="G29" s="23">
        <f aca="true" t="shared" si="4" ref="G29:L29">G23/0.75</f>
        <v>7934.8</v>
      </c>
      <c r="H29" s="23">
        <f t="shared" si="4"/>
        <v>8140</v>
      </c>
      <c r="I29" s="23">
        <f t="shared" si="4"/>
        <v>7856.533333333333</v>
      </c>
      <c r="J29" s="23">
        <f t="shared" si="4"/>
        <v>8612.4</v>
      </c>
      <c r="K29" s="23">
        <f t="shared" si="4"/>
        <v>8237.333333333334</v>
      </c>
      <c r="L29" s="23">
        <f t="shared" si="4"/>
        <v>8803.333333333334</v>
      </c>
      <c r="M29" s="2">
        <v>8640</v>
      </c>
      <c r="N29" s="2">
        <v>8127.7</v>
      </c>
      <c r="O29" s="23">
        <f>O23/0.75</f>
        <v>8973.333333333334</v>
      </c>
      <c r="P29" s="25">
        <f>P23/0.75</f>
        <v>8983.6</v>
      </c>
      <c r="Q29" s="25">
        <f>Q23/0.75</f>
        <v>9306.4</v>
      </c>
      <c r="R29" s="25">
        <f>R23/0.75</f>
        <v>8967.066666666668</v>
      </c>
      <c r="S29" s="25">
        <f>S23/0.75</f>
        <v>8758</v>
      </c>
    </row>
    <row r="30" spans="1:19" ht="13.5">
      <c r="A30" s="6" t="s">
        <v>5</v>
      </c>
      <c r="B30" s="1" t="s">
        <v>16</v>
      </c>
      <c r="F30" s="6" t="s">
        <v>5</v>
      </c>
      <c r="H30" s="20"/>
      <c r="S30" s="3"/>
    </row>
    <row r="31" spans="1:19" ht="13.5">
      <c r="A31" s="6" t="s">
        <v>5</v>
      </c>
      <c r="B31" s="1" t="s">
        <v>17</v>
      </c>
      <c r="F31" s="6" t="s">
        <v>5</v>
      </c>
      <c r="G31" s="23">
        <f aca="true" t="shared" si="5" ref="G31:L31">G24/0.36</f>
        <v>8320</v>
      </c>
      <c r="H31" s="23">
        <f t="shared" si="5"/>
        <v>9745.833333333334</v>
      </c>
      <c r="I31" s="23">
        <f t="shared" si="5"/>
        <v>9708.888888888889</v>
      </c>
      <c r="J31" s="23">
        <f t="shared" si="5"/>
        <v>9877.222222222223</v>
      </c>
      <c r="K31" s="23">
        <f t="shared" si="5"/>
        <v>10238.333333333334</v>
      </c>
      <c r="L31" s="23">
        <f t="shared" si="5"/>
        <v>12763.333333333334</v>
      </c>
      <c r="M31" s="2">
        <v>13522</v>
      </c>
      <c r="N31" s="2">
        <v>13877.8</v>
      </c>
      <c r="O31" s="23">
        <f>O24/0.36</f>
        <v>14878.333333333334</v>
      </c>
      <c r="P31" s="25">
        <f>P24/0.36</f>
        <v>15634.722222222223</v>
      </c>
      <c r="Q31" s="25">
        <f>Q24/0.36</f>
        <v>18961.944444444445</v>
      </c>
      <c r="R31" s="25">
        <f>R24/0.36</f>
        <v>17804.794444444444</v>
      </c>
      <c r="S31" s="25">
        <f>S24/0.36</f>
        <v>15092.63888888889</v>
      </c>
    </row>
    <row r="32" spans="1:19" ht="13.5">
      <c r="A32" s="6" t="s">
        <v>5</v>
      </c>
      <c r="F32" s="6" t="s">
        <v>5</v>
      </c>
      <c r="H32" s="20"/>
      <c r="S32" s="3"/>
    </row>
    <row r="33" spans="1:19" ht="13.5">
      <c r="A33" s="6" t="s">
        <v>5</v>
      </c>
      <c r="B33" s="1" t="s">
        <v>18</v>
      </c>
      <c r="F33" s="6" t="s">
        <v>5</v>
      </c>
      <c r="G33" s="23">
        <f aca="true" t="shared" si="6" ref="G33:L33">G29+G31</f>
        <v>16254.8</v>
      </c>
      <c r="H33" s="23">
        <f t="shared" si="6"/>
        <v>17885.833333333336</v>
      </c>
      <c r="I33" s="23">
        <f t="shared" si="6"/>
        <v>17565.422222222223</v>
      </c>
      <c r="J33" s="23">
        <f t="shared" si="6"/>
        <v>18489.62222222222</v>
      </c>
      <c r="K33" s="23">
        <f t="shared" si="6"/>
        <v>18475.666666666668</v>
      </c>
      <c r="L33" s="23">
        <f t="shared" si="6"/>
        <v>21566.666666666668</v>
      </c>
      <c r="M33" s="2">
        <v>22162</v>
      </c>
      <c r="N33" s="2">
        <v>22005.5</v>
      </c>
      <c r="O33" s="23">
        <f>O29+O31</f>
        <v>23851.666666666668</v>
      </c>
      <c r="P33" s="25">
        <f>P29+P31</f>
        <v>24618.322222222225</v>
      </c>
      <c r="Q33" s="25">
        <f>Q29+Q31</f>
        <v>28268.344444444447</v>
      </c>
      <c r="R33" s="25">
        <f>R29+R31</f>
        <v>26771.86111111111</v>
      </c>
      <c r="S33" s="25">
        <f>S29+S31</f>
        <v>23850.63888888889</v>
      </c>
    </row>
    <row r="34" spans="1:19" ht="13.5">
      <c r="A34" s="6" t="s">
        <v>5</v>
      </c>
      <c r="F34" s="6" t="s">
        <v>5</v>
      </c>
      <c r="H34" s="20"/>
      <c r="S34" s="3"/>
    </row>
    <row r="35" spans="1:19" ht="13.5">
      <c r="A35" s="6" t="s">
        <v>5</v>
      </c>
      <c r="B35" s="1" t="s">
        <v>19</v>
      </c>
      <c r="F35" s="6" t="s">
        <v>5</v>
      </c>
      <c r="G35" s="23">
        <f aca="true" t="shared" si="7" ref="G35:L35">G33-G17</f>
        <v>5566.0999999999985</v>
      </c>
      <c r="H35" s="23">
        <f t="shared" si="7"/>
        <v>5771.833333333336</v>
      </c>
      <c r="I35" s="23">
        <f t="shared" si="7"/>
        <v>5734.422222222223</v>
      </c>
      <c r="J35" s="23">
        <f t="shared" si="7"/>
        <v>5936.62222222222</v>
      </c>
      <c r="K35" s="23">
        <f t="shared" si="7"/>
        <v>5861.666666666668</v>
      </c>
      <c r="L35" s="23">
        <f t="shared" si="7"/>
        <v>7879.666666666668</v>
      </c>
      <c r="M35" s="2">
        <v>8517</v>
      </c>
      <c r="N35" s="2">
        <v>8796.8</v>
      </c>
      <c r="O35" s="23">
        <f>O33-O17</f>
        <v>9099.566666666668</v>
      </c>
      <c r="P35" s="25">
        <f>P33-P17</f>
        <v>9379.352222222225</v>
      </c>
      <c r="Q35" s="25">
        <f>Q33-Q17</f>
        <v>9926.344444444447</v>
      </c>
      <c r="R35" s="25">
        <f>R33-R17</f>
        <v>10025.86111111111</v>
      </c>
      <c r="S35" s="25">
        <f>S33-S17</f>
        <v>9630.63888888889</v>
      </c>
    </row>
    <row r="36" spans="1:19" ht="13.5">
      <c r="A36" s="6" t="s">
        <v>5</v>
      </c>
      <c r="B36" s="1" t="s">
        <v>20</v>
      </c>
      <c r="F36" s="6" t="s">
        <v>5</v>
      </c>
      <c r="G36" s="23">
        <f aca="true" t="shared" si="8" ref="G36:L36">G35/11.28</f>
        <v>493.44858156028357</v>
      </c>
      <c r="H36" s="23">
        <f t="shared" si="8"/>
        <v>511.6873522458631</v>
      </c>
      <c r="I36" s="23">
        <f t="shared" si="8"/>
        <v>508.3707643814028</v>
      </c>
      <c r="J36" s="23">
        <f t="shared" si="8"/>
        <v>526.2962962962962</v>
      </c>
      <c r="K36" s="23">
        <f t="shared" si="8"/>
        <v>519.6513002364068</v>
      </c>
      <c r="L36" s="23">
        <f t="shared" si="8"/>
        <v>698.552009456265</v>
      </c>
      <c r="M36" s="2">
        <v>755</v>
      </c>
      <c r="N36" s="2">
        <v>779.9</v>
      </c>
      <c r="O36" s="23">
        <f>O35/11.28</f>
        <v>806.6991725768323</v>
      </c>
      <c r="P36" s="25">
        <f>P35/11.28</f>
        <v>831.5028565799846</v>
      </c>
      <c r="Q36" s="25">
        <f>Q35/11.28</f>
        <v>879.9950748620964</v>
      </c>
      <c r="R36" s="25">
        <f>R35/11.28</f>
        <v>888.8174743892828</v>
      </c>
      <c r="S36" s="25">
        <f>S35/11.28</f>
        <v>853.7800433412137</v>
      </c>
    </row>
    <row r="41" spans="2:10" ht="13.5">
      <c r="B41" s="2" t="s">
        <v>21</v>
      </c>
      <c r="I41" s="2">
        <v>3712.3</v>
      </c>
      <c r="J41" s="2">
        <v>3879.2</v>
      </c>
    </row>
    <row r="42" spans="2:10" ht="13.5">
      <c r="B42" s="26" t="s">
        <v>22</v>
      </c>
      <c r="I42" s="2">
        <f>I13</f>
        <v>3534</v>
      </c>
      <c r="J42" s="2">
        <f>J13</f>
        <v>3596</v>
      </c>
    </row>
    <row r="44" spans="2:10" ht="13.5">
      <c r="B44" s="2" t="s">
        <v>23</v>
      </c>
      <c r="I44" s="2">
        <f>I41-I42</f>
        <v>178.30000000000018</v>
      </c>
      <c r="J44" s="2">
        <f>J41-J42</f>
        <v>283.1999999999998</v>
      </c>
    </row>
  </sheetData>
  <printOptions gridLines="1"/>
  <pageMargins left="0.4724409448818898" right="0.35433070866141736" top="0.75" bottom="0.3937007874015748" header="0.74" footer="0.4921259845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matikkr</cp:lastModifiedBy>
  <cp:lastPrinted>2006-06-16T06:44:57Z</cp:lastPrinted>
  <dcterms:created xsi:type="dcterms:W3CDTF">2000-05-19T07:26:03Z</dcterms:created>
  <dcterms:modified xsi:type="dcterms:W3CDTF">2006-06-16T06:45:23Z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