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HRI\Aineistot\sote\"/>
    </mc:Choice>
  </mc:AlternateContent>
  <bookViews>
    <workbookView xWindow="4620" yWindow="30" windowWidth="15870" windowHeight="7590" tabRatio="944"/>
  </bookViews>
  <sheets>
    <sheet name="Esipuhe" sheetId="1" r:id="rId1"/>
    <sheet name="Sisällysluettelo" sheetId="2" r:id="rId2"/>
    <sheet name="ASIAKKAAT" sheetId="3" r:id="rId3"/>
    <sheet name="SUORITTEET" sheetId="4" r:id="rId4"/>
    <sheet name="PAIKAT" sheetId="5" r:id="rId5"/>
    <sheet name="luettelo" sheetId="6" r:id="rId6"/>
    <sheet name="Määritelmät 2017" sheetId="7" r:id="rId7"/>
    <sheet name="Sostyjen kohdentaminen" sheetId="8" r:id="rId8"/>
  </sheets>
  <definedNames>
    <definedName name="Z_08689B06_2693_11D6_8FA5_000102B585BC_.wvu.PrintTitles" localSheetId="3" hidden="1">SUORITTEET!$1:$3</definedName>
    <definedName name="Z_0E5BF64D_275A_11D6_8FA5_000102B585BC_.wvu.PrintTitles" localSheetId="4" hidden="1">PAIKAT!$1:$3</definedName>
    <definedName name="Z_1475302D_146B_4A7B_9BBD_0D92DA19C896_.wvu.PrintTitles" localSheetId="2" hidden="1">ASIAKKAAT!$1:$3</definedName>
    <definedName name="Z_1475302D_146B_4A7B_9BBD_0D92DA19C896_.wvu.PrintTitles" localSheetId="4" hidden="1">PAIKAT!$1:$3</definedName>
    <definedName name="Z_1475302D_146B_4A7B_9BBD_0D92DA19C896_.wvu.PrintTitles" localSheetId="3" hidden="1">SUORITTEET!$1:$3</definedName>
    <definedName name="Z_1B11A7CD_6306_4B98_9F41_C7E424102C6C_.wvu.PrintTitles" localSheetId="2" hidden="1">ASIAKKAAT!$1:$3</definedName>
    <definedName name="Z_1B11A7CD_6306_4B98_9F41_C7E424102C6C_.wvu.PrintTitles" localSheetId="5" hidden="1">luettelo!$1:$3</definedName>
    <definedName name="Z_1B11A7CD_6306_4B98_9F41_C7E424102C6C_.wvu.PrintTitles" localSheetId="4" hidden="1">PAIKAT!$1:$3</definedName>
    <definedName name="Z_1B11A7CD_6306_4B98_9F41_C7E424102C6C_.wvu.PrintTitles" localSheetId="3" hidden="1">SUORITTEET!$1:$3</definedName>
    <definedName name="Z_24D68F87_5BE1_47C0_8CFE_7C91D963547E_.wvu.PrintTitles" localSheetId="2" hidden="1">ASIAKKAAT!$1:$3</definedName>
    <definedName name="Z_24D68F87_5BE1_47C0_8CFE_7C91D963547E_.wvu.PrintTitles" localSheetId="5" hidden="1">luettelo!$1:$3</definedName>
    <definedName name="Z_24D68F87_5BE1_47C0_8CFE_7C91D963547E_.wvu.PrintTitles" localSheetId="4" hidden="1">PAIKAT!$1:$3</definedName>
    <definedName name="Z_24D68F87_5BE1_47C0_8CFE_7C91D963547E_.wvu.PrintTitles" localSheetId="3" hidden="1">SUORITTEET!$1:$3</definedName>
    <definedName name="Z_4AE1EA96_D20F_4F46_8743_92802E2B7F86_.wvu.PrintTitles" localSheetId="2" hidden="1">ASIAKKAAT!$1:$3</definedName>
    <definedName name="Z_4AE1EA96_D20F_4F46_8743_92802E2B7F86_.wvu.PrintTitles" localSheetId="5" hidden="1">luettelo!$3:$3</definedName>
    <definedName name="Z_4AE1EA96_D20F_4F46_8743_92802E2B7F86_.wvu.PrintTitles" localSheetId="4" hidden="1">PAIKAT!$1:$3</definedName>
    <definedName name="Z_4AE1EA96_D20F_4F46_8743_92802E2B7F86_.wvu.PrintTitles" localSheetId="3" hidden="1">SUORITTEET!$1:$3</definedName>
    <definedName name="Z_A68449F2_D87A_11D3_921B_0000834A09AC_.wvu.PrintTitles" localSheetId="3" hidden="1">SUORITTEET!$1:$3</definedName>
    <definedName name="Z_AA027273_128D_4FEC_B2A9_7FBF5E4634ED_.wvu.PrintTitles" localSheetId="2" hidden="1">ASIAKKAAT!$1:$3</definedName>
    <definedName name="Z_AA027273_128D_4FEC_B2A9_7FBF5E4634ED_.wvu.PrintTitles" localSheetId="5" hidden="1">luettelo!$1:$3</definedName>
    <definedName name="Z_AA027273_128D_4FEC_B2A9_7FBF5E4634ED_.wvu.PrintTitles" localSheetId="4" hidden="1">PAIKAT!$1:$3</definedName>
    <definedName name="Z_AA027273_128D_4FEC_B2A9_7FBF5E4634ED_.wvu.PrintTitles" localSheetId="3" hidden="1">SUORITTEET!$1:$3</definedName>
    <definedName name="Z_B6E88751_16DE_11D6_8FA4_000102B585BC_.wvu.PrintTitles" localSheetId="2" hidden="1">ASIAKKAAT!$1:$3</definedName>
    <definedName name="Z_D1A29F3A_ADEC_492C_BEFA_18A8379765E2_.wvu.PrintTitles" localSheetId="2" hidden="1">ASIAKKAAT!$1:$3</definedName>
    <definedName name="Z_D1A29F3A_ADEC_492C_BEFA_18A8379765E2_.wvu.PrintTitles" localSheetId="3" hidden="1">SUORITTEET!$1:$3</definedName>
    <definedName name="Z_DF4C14A1_3F1E_11D7_8FBF_000102B585BC_.wvu.PrintTitles" localSheetId="4" hidden="1">PAIKAT!$1:$3</definedName>
    <definedName name="Z_DF4C14A6_3F1E_11D7_8FBF_000102B585BC_.wvu.PrintTitles" localSheetId="2" hidden="1">ASIAKKAAT!$1:$3</definedName>
    <definedName name="Z_DF4C14A6_3F1E_11D7_8FBF_000102B585BC_.wvu.PrintTitles" localSheetId="4" hidden="1">PAIKAT!$1:$3</definedName>
    <definedName name="Z_DF4C14A6_3F1E_11D7_8FBF_000102B585BC_.wvu.PrintTitles" localSheetId="3" hidden="1">SUORITTEET!$1:$3</definedName>
    <definedName name="Z_E1DB7F60_8D97_4384_A34E_4A16F5E89C94_.wvu.PrintTitles" localSheetId="5" hidden="1">luettelo!$1:$3</definedName>
    <definedName name="Z_E9D8435D_1357_4DC0_9C1D_CD0CECD4050A_.wvu.PrintTitles" localSheetId="2" hidden="1">ASIAKKAAT!$1:$3</definedName>
    <definedName name="Z_E9D8435D_1357_4DC0_9C1D_CD0CECD4050A_.wvu.PrintTitles" localSheetId="5" hidden="1">luettelo!$3:$3</definedName>
    <definedName name="Z_E9D8435D_1357_4DC0_9C1D_CD0CECD4050A_.wvu.PrintTitles" localSheetId="4" hidden="1">PAIKAT!$1:$3</definedName>
    <definedName name="Z_E9D8435D_1357_4DC0_9C1D_CD0CECD4050A_.wvu.PrintTitles" localSheetId="3" hidden="1">SUORITTEET!$1:$3</definedName>
    <definedName name="Z_F87247CD_CEFE_11D3_821E_0000836C577E_.wvu.PrintTitles" localSheetId="3" hidden="1">SUORITTEET!$1:$3</definedName>
    <definedName name="Z_F87247D8_CEFE_11D3_821E_0000836C577E_.wvu.PrintTitles" localSheetId="2" hidden="1">ASIAKKAAT!$1:$3</definedName>
  </definedNames>
  <calcPr calcId="162913"/>
  <customWorkbookViews>
    <customWorkbookView name="Mäkinen Sisko Sinikka - Oma näkymä" guid="{A7F03C41-20CF-4E65-9158-C11DE5EB82EA}" mergeInterval="0" personalView="1" maximized="1" xWindow="-8" yWindow="-8" windowWidth="1696" windowHeight="1026" tabRatio="944" activeSheetId="3" showComments="commIndAndComment"/>
    <customWorkbookView name="Lemander Helinä - Oma näkymä" guid="{8DDB457E-891D-4393-806C-3802F934E279}" mergeInterval="0" personalView="1" xWindow="20" yWindow="135" windowWidth="1221" windowHeight="903" tabRatio="864" activeSheetId="3"/>
    <customWorkbookView name="Lappalainen Anne - Oma näkymä" guid="{6EF33418-FA88-44FB-8E4D-E916CC606730}" mergeInterval="0" personalView="1" maximized="1" xWindow="-8" yWindow="-8" windowWidth="1696" windowHeight="1026" tabRatio="947" activeSheetId="6"/>
    <customWorkbookView name="Aro Maria - Oma näkymä" guid="{06196402-4B4E-4DBD-8C5A-A0C28FCA1EE0}" mergeInterval="0" personalView="1" maximized="1" xWindow="-4" yWindow="-4" windowWidth="1928" windowHeight="1156" tabRatio="947" activeSheetId="4"/>
    <customWorkbookView name="Söder Sirpa - Oma näkymä" guid="{334FAC76-A57E-4D32-B99D-D8AF2CDD286E}" mergeInterval="0" personalView="1" maximized="1" xWindow="-8" yWindow="-8" windowWidth="1382" windowHeight="744" tabRatio="947" activeSheetId="2"/>
    <customWorkbookView name="Savander Helinä Maaria - Oma näkymä" guid="{ED2CEC82-401A-4CFA-8397-0B86AFDB9DDA}" mergeInterval="0" personalView="1" xWindow="345" yWindow="159" windowWidth="683" windowHeight="765" tabRatio="947" activeSheetId="4"/>
    <customWorkbookView name="Hyvärinen Katja - Oma näkymä" guid="{D0E6D7FE-7B4A-4CDD-B8A6-552C4FE1AA9A}" mergeInterval="0" personalView="1" xWindow="7" windowWidth="799" windowHeight="1010" tabRatio="944" activeSheetId="3"/>
    <customWorkbookView name="Haapamäki Elise - Oma näkymä" guid="{7F3F07B6-A4CE-4289-8E41-A85BECD19C7A}" mergeInterval="0" personalView="1" maximized="1" xWindow="-8" yWindow="-8" windowWidth="1382" windowHeight="744" tabRatio="891" activeSheetId="6"/>
    <customWorkbookView name="Honni Sirpa Anneli - Oma näkymä" guid="{1E5DD3EF-5970-4D1E-872F-4E76A3C977A9}" mergeInterval="0" personalView="1" maximized="1" xWindow="-8" yWindow="-8" windowWidth="1936" windowHeight="1056" tabRatio="947" activeSheetId="4"/>
    <customWorkbookView name="Anne Sofia Siipola - Oma näkymä" guid="{BD37F809-4984-4590-997E-6EA1E4187FE5}" mergeInterval="0" personalView="1" maximized="1" xWindow="1" yWindow="1" windowWidth="1676" windowHeight="816" tabRatio="944" activeSheetId="1"/>
    <customWorkbookView name="Marko Kettunen - Oma näkymä" guid="{3A8ECBB0-1CB4-410B-B903-DCAA77825D57}" mergeInterval="0" personalView="1" maximized="1" xWindow="1" yWindow="1" windowWidth="1916" windowHeight="889" tabRatio="944" activeSheetId="5"/>
    <customWorkbookView name="leppaan - Oma näkymä" guid="{98DF4F80-3A27-49B9-AB34-5D15D5FFF75A}" mergeInterval="0" personalView="1" xWindow="54" yWindow="43" windowWidth="1168" windowHeight="975" tabRatio="992" activeSheetId="3"/>
    <customWorkbookView name="Anne Leppänen - Oma näkymä" guid="{89826D40-5A93-46DE-A5D4-80981AF6BDA2}" mergeInterval="0" personalView="1" maximized="1" xWindow="1" yWindow="1" windowWidth="1843" windowHeight="785" tabRatio="947" activeSheetId="3"/>
    <customWorkbookView name="SIUKOHA - Oma näkymä" guid="{CD742125-E64B-4672-86BA-40A0799566BA}" mergeInterval="0" personalView="1" xWindow="5" yWindow="24" windowWidth="1712" windowHeight="893" tabRatio="944" activeSheetId="4"/>
    <customWorkbookView name="HONNISI - Oma näkymä" guid="{AF20526F-EA42-45C9-8FB4-EAB83CB180DD}" mergeInterval="0" personalView="1" maximized="1" xWindow="1" yWindow="1" windowWidth="1916" windowHeight="860" tabRatio="947" activeSheetId="3"/>
    <customWorkbookView name="Niemeel - Oma näkymä" guid="{5964723E-6490-41C1-9477-FB8BF8B6D140}" mergeInterval="0" personalView="1" maximized="1" xWindow="1" yWindow="1" windowWidth="1676" windowHeight="832" tabRatio="947" activeSheetId="3"/>
    <customWorkbookView name="summama - Oma näkymä" guid="{A4C8D53C-6523-40FA-A0E5-A68F21DD2C60}" mergeInterval="0" personalView="1" xWindow="5" yWindow="24" windowWidth="1672" windowHeight="384" tabRatio="944" activeSheetId="3"/>
    <customWorkbookView name="POKKINI - Oma näkymä" guid="{27CF5BBD-6BD0-4CBF-B69F-43767042D491}" mergeInterval="0" personalView="1" maximized="1" windowWidth="1233" windowHeight="753" tabRatio="755" activeSheetId="5" showComments="commIndAndComment"/>
    <customWorkbookView name="IMPONMA - Oma näkymä" guid="{B55403BD-70DF-40C3-AA25-C8E2C59CD23B}" mergeInterval="0" personalView="1" maximized="1" windowWidth="1276" windowHeight="809" tabRatio="944" activeSheetId="3"/>
    <customWorkbookView name="skrufle - Oma näkymä" guid="{BBB5DDBE-2F5A-4634-98DD-3397C9C0AC2B}" mergeInterval="0" personalView="1" xWindow="5" yWindow="25" windowWidth="1002" windowHeight="557" tabRatio="944" activeSheetId="4"/>
    <customWorkbookView name="Merja Aaltonen - Oma näkymä" guid="{58EC2664-05A7-4FE5-B4E9-931202836515}" mergeInterval="0" personalView="1" maximized="1" windowWidth="1020" windowHeight="577" tabRatio="947" activeSheetId="3"/>
    <customWorkbookView name="Siukola Hannu - Oma näkymä" guid="{1B11A7CD-6306-4B98-9F41-C7E424102C6C}" mergeInterval="0" personalView="1" xWindow="5" yWindow="24" windowWidth="1266" windowHeight="776" tabRatio="992" activeSheetId="4"/>
    <customWorkbookView name="AALTOMER - Oma näkymä" guid="{B3922338-8BAF-45B0-B08F-79305D140D28}" mergeInterval="0" personalView="1" maximized="1" windowWidth="1020" windowHeight="553" tabRatio="992" activeSheetId="4"/>
    <customWorkbookView name="Anne Siipola - Oma näkymä" guid="{FBF9D45E-10AE-4F4C-A24D-CC23FE10CBCA}" mergeInterval="0" personalView="1" maximized="1" windowWidth="1276" windowHeight="806" tabRatio="947" activeSheetId="7"/>
    <customWorkbookView name="Sisko Mäkinen - Oma näkymä" guid="{84CA6BBE-BC44-4054-8A99-3368B2028592}" mergeInterval="0" personalView="1" maximized="1" windowWidth="1276" windowHeight="859" tabRatio="944" activeSheetId="3"/>
    <customWorkbookView name="virtasa2 - Oma näkymä" guid="{8C09BE92-B110-4AA6-97F0-7D9CFBD1BC51}" mergeInterval="0" personalView="1" maximized="1" windowWidth="1276" windowHeight="885" tabRatio="944" activeSheetId="1"/>
    <customWorkbookView name="AHOKATU - Oma näkymä" guid="{E8725092-8740-4F96-97EF-6F4AFDA2F708}" mergeInterval="0" personalView="1" maximized="1" xWindow="1" yWindow="1" windowWidth="1676" windowHeight="830" tabRatio="947" activeSheetId="3"/>
    <customWorkbookView name="tikkapau - Oma näkymä" guid="{CEE58B9A-B7C7-4ACF-9CEC-00B4271B9A74}" mergeInterval="0" personalView="1" maximized="1" xWindow="1" yWindow="1" windowWidth="1676" windowHeight="830" tabRatio="947" activeSheetId="3"/>
    <customWorkbookView name="Hannu Siukola - Oma näkymä" guid="{2DCD264F-56EA-4436-A0C2-F9547DF2B0C8}" mergeInterval="0" personalView="1" xWindow="5" yWindow="24" windowWidth="1335" windowHeight="837" tabRatio="944" activeSheetId="7"/>
    <customWorkbookView name="hyvarka2 - Oma näkymä" guid="{0F357347-0509-47AA-96F0-BB1B3FAD68A1}" mergeInterval="0" personalView="1" maximized="1" xWindow="1" yWindow="1" windowWidth="1676" windowHeight="830" tabRatio="944" activeSheetId="4"/>
    <customWorkbookView name="makinsi - Oma näkymä" guid="{8F109A73-9AB9-46E1-94EA-D41ECD58F71F}" mergeInterval="0" personalView="1" maximized="1" xWindow="1" yWindow="1" windowWidth="1454" windowHeight="518" tabRatio="947" activeSheetId="6"/>
    <customWorkbookView name="aromari - Oma näkymä" guid="{1E48BEC3-8D95-4C28-9275-1C74C6AC64CE}" mergeInterval="0" personalView="1" maximized="1" xWindow="1" yWindow="1" windowWidth="1547" windowHeight="886" tabRatio="947" activeSheetId="4"/>
    <customWorkbookView name="tikanmi - Oma näkymä" guid="{E7BC3159-902B-4018-A222-A11CFAAB614D}" mergeInterval="0" personalView="1" maximized="1" xWindow="1" yWindow="1" windowWidth="1676" windowHeight="820" tabRatio="944" activeSheetId="1"/>
    <customWorkbookView name="SAVANHE - Oma näkymä" guid="{D1A29F3A-ADEC-492C-BEFA-18A8379765E2}" mergeInterval="0" personalView="1" maximized="1" xWindow="1" yWindow="1" windowWidth="1362" windowHeight="538" tabRatio="947" activeSheetId="4"/>
    <customWorkbookView name="siipoan - Oma näkymä" guid="{B16CB3F1-F8C8-4A8B-8D34-03B1762D301A}" mergeInterval="0" personalView="1" maximized="1" windowWidth="1676" windowHeight="825" tabRatio="944" activeSheetId="1"/>
    <customWorkbookView name="Savander Helinä - Oma näkymä" guid="{24D68F87-5BE1-47C0-8CFE-7C91D963547E}" mergeInterval="0" personalView="1" maximized="1" windowWidth="1341" windowHeight="789" tabRatio="947" activeSheetId="6"/>
    <customWorkbookView name="lappaan - Oma näkymä" guid="{669B2726-6F59-479C-8DA1-DBA65BB6A293}" mergeInterval="0" personalView="1" maximized="1" xWindow="-8" yWindow="-8" windowWidth="1382" windowHeight="754" tabRatio="947" activeSheetId="5"/>
    <customWorkbookView name="Leppänen Anne Maarit - Oma näkymä" guid="{017ABE52-F553-4C67-A674-374CD35572E7}" mergeInterval="0" personalView="1" maximized="1" xWindow="-8" yWindow="-8" windowWidth="1936" windowHeight="1056" tabRatio="947" activeSheetId="8"/>
    <customWorkbookView name="Sironen Akhilleus - Oma näkymä" guid="{4AE1EA96-D20F-4F46-8743-92802E2B7F86}" mergeInterval="0" personalView="1" xWindow="63" yWindow="89" windowWidth="1857" windowHeight="951" tabRatio="947" activeSheetId="3"/>
    <customWorkbookView name="ma - Oma näkymä" guid="{E9D8435D-1357-4DC0-9C1D-CD0CECD4050A}" mergeInterval="0" personalView="1" maximized="1" xWindow="-5" yWindow="-5" windowWidth="1930" windowHeight="1028" tabRatio="947" activeSheetId="4"/>
    <customWorkbookView name="Ikonen Jaakko - Oma näkymä" guid="{C567124E-4184-4DEF-810B-49DF13083415}" mergeInterval="0" personalView="1" maximized="1" xWindow="-8" yWindow="-8" windowWidth="1936" windowHeight="1056" tabRatio="947" activeSheetId="4"/>
    <customWorkbookView name="Tossavainen Päivi Irene - Oma näkymä" guid="{5A7D453D-E2F2-4CA2-8C77-8465675ED015}" mergeInterval="0" personalView="1" maximized="1" xWindow="-8" yWindow="-8" windowWidth="1696" windowHeight="1026" tabRatio="947" activeSheetId="5"/>
  </customWorkbookViews>
  <fileRecoveryPr autoRecover="0"/>
</workbook>
</file>

<file path=xl/calcChain.xml><?xml version="1.0" encoding="utf-8"?>
<calcChain xmlns="http://schemas.openxmlformats.org/spreadsheetml/2006/main">
  <c r="I76" i="4" l="1"/>
  <c r="H56" i="4" l="1"/>
  <c r="H55" i="4"/>
  <c r="G56" i="4"/>
  <c r="G55" i="4"/>
  <c r="G271" i="3" l="1"/>
  <c r="I73" i="5" l="1"/>
  <c r="H71" i="5"/>
  <c r="I271" i="3"/>
  <c r="H282" i="4"/>
  <c r="E282" i="4"/>
  <c r="D255" i="3"/>
  <c r="E255" i="3"/>
  <c r="G127" i="4" l="1"/>
  <c r="H11" i="4" l="1"/>
  <c r="H9" i="4"/>
  <c r="H8" i="4"/>
  <c r="H12" i="4" l="1"/>
  <c r="G81" i="4"/>
  <c r="G66" i="4"/>
  <c r="H51" i="4" l="1"/>
  <c r="H64" i="4"/>
  <c r="H63" i="4"/>
  <c r="G76" i="4"/>
  <c r="I9" i="5" l="1"/>
  <c r="I17" i="5"/>
  <c r="H17" i="5"/>
  <c r="G17" i="5" s="1"/>
  <c r="I14" i="5"/>
  <c r="G14" i="5" s="1"/>
  <c r="H10" i="3"/>
  <c r="H9" i="3"/>
  <c r="G9" i="3" s="1"/>
  <c r="G37" i="4"/>
  <c r="G34" i="4"/>
  <c r="H26" i="4"/>
  <c r="G26" i="4" s="1"/>
  <c r="H23" i="4"/>
  <c r="G18" i="4"/>
  <c r="H18" i="4"/>
  <c r="F14" i="5" l="1"/>
  <c r="F17" i="5" l="1"/>
  <c r="F9" i="5"/>
  <c r="E11" i="4" l="1"/>
  <c r="E71" i="5" l="1"/>
  <c r="E296" i="4" l="1"/>
  <c r="D14" i="5" l="1"/>
  <c r="D17" i="5" l="1"/>
  <c r="E8" i="4"/>
  <c r="E9" i="4"/>
  <c r="D9" i="3"/>
  <c r="F41" i="4"/>
  <c r="D41" i="4" s="1"/>
  <c r="D37" i="4"/>
  <c r="D34" i="4"/>
  <c r="E12" i="4" l="1"/>
  <c r="E26" i="4"/>
  <c r="F271" i="3" l="1"/>
  <c r="D271" i="3"/>
  <c r="E15" i="4" l="1"/>
  <c r="E18" i="4" s="1"/>
  <c r="E21" i="4" l="1"/>
  <c r="E23" i="4" s="1"/>
</calcChain>
</file>

<file path=xl/comments1.xml><?xml version="1.0" encoding="utf-8"?>
<comments xmlns="http://schemas.openxmlformats.org/spreadsheetml/2006/main">
  <authors>
    <author>Mäkinen Sisko Sinikka</author>
    <author>Söder Sirpa</author>
  </authors>
  <commentList>
    <comment ref="D44" authorId="0" shapeId="0">
      <text>
        <r>
          <rPr>
            <sz val="9"/>
            <color indexed="81"/>
            <rFont val="Tahoma"/>
            <family val="2"/>
          </rPr>
          <t>sisältää 44 ostopalveluasiakasta, joilla ei asiakkuutta omassa toiminnassa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4" authorId="0" shapeId="0">
      <text>
        <r>
          <rPr>
            <sz val="9"/>
            <color indexed="81"/>
            <rFont val="Tahoma"/>
            <family val="2"/>
          </rPr>
          <t xml:space="preserve">sisältää 32 ostopalveluasiakasta, joilla ei asiakkuutta omassa toiminnassa
</t>
        </r>
      </text>
    </comment>
    <comment ref="G45" authorId="0" shapeId="0">
      <text>
        <r>
          <rPr>
            <sz val="9"/>
            <color indexed="81"/>
            <rFont val="Tahoma"/>
            <family val="2"/>
          </rPr>
          <t>sisältää 32 ostopalveluasiakasta, joilla ei asiakkuutta omassa toiminnassa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D50" authorId="0" shapeId="0">
      <text>
        <r>
          <rPr>
            <sz val="9"/>
            <color indexed="81"/>
            <rFont val="Tahoma"/>
            <family val="2"/>
          </rPr>
          <t xml:space="preserve">
sisältää 44 ostopalveluasiakasta, joilla ei asiakkuutta omassa toiminnassa
</t>
        </r>
      </text>
    </comment>
    <comment ref="G50" authorId="0" shapeId="0">
      <text>
        <r>
          <rPr>
            <sz val="9"/>
            <color indexed="81"/>
            <rFont val="Tahoma"/>
            <family val="2"/>
          </rPr>
          <t>sisältää 18 ostopalveluasiakasta, joilla ei oman toiminnan asiakkuutta</t>
        </r>
      </text>
    </comment>
    <comment ref="D159" authorId="1" shapeId="0">
      <text>
        <r>
          <rPr>
            <b/>
            <sz val="9"/>
            <color indexed="81"/>
            <rFont val="Tahoma"/>
            <family val="2"/>
          </rPr>
          <t>Söder Sirpa:</t>
        </r>
        <r>
          <rPr>
            <sz val="9"/>
            <color indexed="81"/>
            <rFont val="Tahoma"/>
            <family val="2"/>
          </rPr>
          <t xml:space="preserve">
V 2016 lukua muutettu
</t>
        </r>
      </text>
    </comment>
    <comment ref="D162" authorId="1" shapeId="0">
      <text>
        <r>
          <rPr>
            <b/>
            <sz val="9"/>
            <color indexed="81"/>
            <rFont val="Tahoma"/>
            <family val="2"/>
          </rPr>
          <t>Söder Sirpa:</t>
        </r>
        <r>
          <rPr>
            <sz val="9"/>
            <color indexed="81"/>
            <rFont val="Tahoma"/>
            <family val="2"/>
          </rPr>
          <t xml:space="preserve">
V 2016 lukua muutettu
</t>
        </r>
      </text>
    </comment>
  </commentList>
</comments>
</file>

<file path=xl/comments2.xml><?xml version="1.0" encoding="utf-8"?>
<comments xmlns="http://schemas.openxmlformats.org/spreadsheetml/2006/main">
  <authors>
    <author>Mäkinen Sisko Sinikka</author>
  </authors>
  <commentList>
    <comment ref="E12" authorId="0" shapeId="0">
      <text>
        <r>
          <rPr>
            <sz val="9"/>
            <color indexed="81"/>
            <rFont val="Tahoma"/>
            <family val="2"/>
          </rPr>
          <t>luvusta puuttuvat ls-arviointiyksikön suoritteet, koska tietoja ei ole voitu kirjata YPHEfficaan lastensuojelun asiakkaaksi tulonprosessin vaihduttua v. 2015 (taustalla lakimuutos 1.4.2015 lukien - ls-asiakkaaksituloprosessin muutos)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1" authorId="0" shapeId="0">
      <text>
        <r>
          <rPr>
            <sz val="9"/>
            <color indexed="81"/>
            <rFont val="Tahoma"/>
            <family val="2"/>
          </rPr>
          <t xml:space="preserve">
perheoikeudelliset asiat
</t>
        </r>
      </text>
    </comment>
  </commentList>
</comments>
</file>

<file path=xl/comments3.xml><?xml version="1.0" encoding="utf-8"?>
<comments xmlns="http://schemas.openxmlformats.org/spreadsheetml/2006/main">
  <authors>
    <author>Mäkinen Sisko Sinikka</author>
  </authors>
  <commentList>
    <comment ref="G9" authorId="0" shapeId="0">
      <text>
        <r>
          <rPr>
            <sz val="9"/>
            <color indexed="81"/>
            <rFont val="Tahoma"/>
            <family val="2"/>
          </rPr>
          <t xml:space="preserve">laskennallinen paikkaluku 16470/365=45
</t>
        </r>
      </text>
    </comment>
    <comment ref="E14" authorId="0" shapeId="0">
      <text>
        <r>
          <rPr>
            <sz val="9"/>
            <color indexed="81"/>
            <rFont val="Tahoma"/>
            <family val="2"/>
          </rPr>
          <t xml:space="preserve">vuoden 2016 alun paikkaluku, vuoden 2017 alun paikkaluku 272
Luvuissa ei ole mukana ympärivuorokautisen perhekuntoutuksen 6 paikkaa
</t>
        </r>
      </text>
    </comment>
    <comment ref="F14" authorId="0" shapeId="0">
      <text>
        <r>
          <rPr>
            <sz val="9"/>
            <color indexed="81"/>
            <rFont val="Tahoma"/>
            <family val="2"/>
          </rPr>
          <t xml:space="preserve">laskennalliset paikat =83452/366=228
</t>
        </r>
      </text>
    </comment>
    <comment ref="I14" authorId="0" shapeId="0">
      <text>
        <r>
          <rPr>
            <sz val="9"/>
            <color indexed="81"/>
            <rFont val="Tahoma"/>
            <family val="2"/>
          </rPr>
          <t>laskennallinen paikkaluku:</t>
        </r>
        <r>
          <rPr>
            <sz val="9"/>
            <color indexed="81"/>
            <rFont val="Tahoma"/>
            <charset val="1"/>
          </rPr>
          <t xml:space="preserve">
94335/365=258</t>
        </r>
      </text>
    </comment>
    <comment ref="D17" authorId="0" shapeId="0">
      <text>
        <r>
          <rPr>
            <sz val="9"/>
            <color indexed="81"/>
            <rFont val="Tahoma"/>
            <family val="2"/>
          </rPr>
          <t xml:space="preserve">laskennalliset paikat yhteensä 275444 vrk + 48578 vrk=324022/366=885
</t>
        </r>
      </text>
    </comment>
    <comment ref="E17" authorId="0" shapeId="0">
      <text>
        <r>
          <rPr>
            <sz val="9"/>
            <color indexed="81"/>
            <rFont val="Tahoma"/>
            <family val="2"/>
          </rPr>
          <t xml:space="preserve">
laskennalliset paikat 275444vrk/366=752, ei huomioitu sijaishuolto läheisverkostossa vuorokausia
</t>
        </r>
      </text>
    </comment>
    <comment ref="F17" authorId="0" shapeId="0">
      <text>
        <r>
          <rPr>
            <sz val="9"/>
            <color indexed="81"/>
            <rFont val="Tahoma"/>
            <family val="2"/>
          </rPr>
          <t xml:space="preserve">
laskennalliset paikat 48578 vrk/366=133 paikkaa
</t>
        </r>
      </text>
    </comment>
    <comment ref="H17" authorId="0" shapeId="0">
      <text>
        <r>
          <rPr>
            <sz val="9"/>
            <color indexed="81"/>
            <rFont val="Tahoma"/>
            <family val="2"/>
          </rPr>
          <t xml:space="preserve">laskennallinen paikkaluku: 263625/365=722
</t>
        </r>
      </text>
    </comment>
    <comment ref="I17" authorId="0" shapeId="0">
      <text>
        <r>
          <rPr>
            <sz val="9"/>
            <color indexed="81"/>
            <rFont val="Tahoma"/>
            <family val="2"/>
          </rPr>
          <t>laskennallinen paikkaluku: 61867/365= 169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<sst xmlns="http://schemas.openxmlformats.org/spreadsheetml/2006/main" count="2019" uniqueCount="625">
  <si>
    <t xml:space="preserve">muu päivätoiminta </t>
  </si>
  <si>
    <t>vammaisten työtoiminta</t>
  </si>
  <si>
    <t>Hoito- ja terapiapalvelut (02)</t>
  </si>
  <si>
    <t xml:space="preserve">oma     </t>
  </si>
  <si>
    <t>asiakas</t>
  </si>
  <si>
    <t>suorite</t>
  </si>
  <si>
    <t xml:space="preserve">ostopalvelu </t>
  </si>
  <si>
    <t>asiakaskäynti</t>
  </si>
  <si>
    <t>kotitalous</t>
  </si>
  <si>
    <t>VAMMAISPALVELU</t>
  </si>
  <si>
    <t>Vammaispalvelulain mukaiset palvelut ja tukimuodot.</t>
  </si>
  <si>
    <t>henkilö</t>
  </si>
  <si>
    <t xml:space="preserve">Asiakkaan käyntikerrat </t>
  </si>
  <si>
    <t>Asumisvuorokausiin lasketaan kirjoillaolopäivät</t>
  </si>
  <si>
    <t>Toteutuneet matkat yhteensä vuoden aikana</t>
  </si>
  <si>
    <t>muu vammaispalvelu</t>
  </si>
  <si>
    <t>neuvonta</t>
  </si>
  <si>
    <t>hoitopäivä</t>
  </si>
  <si>
    <t>apuvälineet/laitteet</t>
  </si>
  <si>
    <t>KEHITYSVAMMAHUOLTO</t>
  </si>
  <si>
    <t>Kehitysvammaisten erityishuoltolain mukaiset palvelut</t>
  </si>
  <si>
    <t>Työpäivät</t>
  </si>
  <si>
    <t>Laitospalvelu (11)</t>
  </si>
  <si>
    <t>Ne hoitopäivät, joista on maksettu hoitopalkkiota.</t>
  </si>
  <si>
    <t>VANHUSPALVELU</t>
  </si>
  <si>
    <t>PÄIHDEHUOLTO</t>
  </si>
  <si>
    <t>Päihdehuoltolain mukaiset palvelut</t>
  </si>
  <si>
    <t>Käyntikerrat päivätoiminnassa</t>
  </si>
  <si>
    <t>TOIMEENTULOTUKI</t>
  </si>
  <si>
    <t>talous</t>
  </si>
  <si>
    <t>MUU SOSIAALIHUOLTO</t>
  </si>
  <si>
    <t>Muut palvelut (41)</t>
  </si>
  <si>
    <t>Sisällöllisiä määritelmiä ja tilastojen tietolähteet</t>
  </si>
  <si>
    <t>Sovitteluneuvotteluihin osallistuneiden käyntikerrat</t>
  </si>
  <si>
    <t>muu taloudellinen tuki</t>
  </si>
  <si>
    <t>sovittelutoiminta</t>
  </si>
  <si>
    <t>Hoitovuorokausiin lasketaan kirjoillaolopäivät</t>
  </si>
  <si>
    <t>Organisaatio</t>
  </si>
  <si>
    <t>22</t>
  </si>
  <si>
    <t>23</t>
  </si>
  <si>
    <t>25</t>
  </si>
  <si>
    <t xml:space="preserve">Muu sosiaalihuolto </t>
  </si>
  <si>
    <t>Kehitysvammahuolto</t>
  </si>
  <si>
    <t>0651</t>
  </si>
  <si>
    <t>0653</t>
  </si>
  <si>
    <t>Henkilöitä 31.12.</t>
  </si>
  <si>
    <t>Palvelujen käyttökerrat</t>
  </si>
  <si>
    <t xml:space="preserve">henkilö </t>
  </si>
  <si>
    <t>(Työvoiman palvelukeskus)</t>
  </si>
  <si>
    <t xml:space="preserve">autettu asuminen </t>
  </si>
  <si>
    <t>lapsiperheiden kotipalvelu</t>
  </si>
  <si>
    <t>01</t>
  </si>
  <si>
    <t>02</t>
  </si>
  <si>
    <t>03</t>
  </si>
  <si>
    <t>05</t>
  </si>
  <si>
    <t>06</t>
  </si>
  <si>
    <t>63</t>
  </si>
  <si>
    <t>66</t>
  </si>
  <si>
    <t>72</t>
  </si>
  <si>
    <t>89</t>
  </si>
  <si>
    <t>07</t>
  </si>
  <si>
    <t>08</t>
  </si>
  <si>
    <t>10</t>
  </si>
  <si>
    <t>76</t>
  </si>
  <si>
    <t>42</t>
  </si>
  <si>
    <t>53</t>
  </si>
  <si>
    <t>69</t>
  </si>
  <si>
    <t>70</t>
  </si>
  <si>
    <t>80</t>
  </si>
  <si>
    <t>81</t>
  </si>
  <si>
    <t>84</t>
  </si>
  <si>
    <t>85</t>
  </si>
  <si>
    <t>86</t>
  </si>
  <si>
    <t>04</t>
  </si>
  <si>
    <t>46</t>
  </si>
  <si>
    <t>52</t>
  </si>
  <si>
    <t>55</t>
  </si>
  <si>
    <t>56</t>
  </si>
  <si>
    <t>40</t>
  </si>
  <si>
    <t>09</t>
  </si>
  <si>
    <t>45</t>
  </si>
  <si>
    <t>50</t>
  </si>
  <si>
    <t>90</t>
  </si>
  <si>
    <t>47</t>
  </si>
  <si>
    <t>49</t>
  </si>
  <si>
    <t>51</t>
  </si>
  <si>
    <t>57</t>
  </si>
  <si>
    <t>58</t>
  </si>
  <si>
    <t>71</t>
  </si>
  <si>
    <t>87</t>
  </si>
  <si>
    <t>98</t>
  </si>
  <si>
    <t>99</t>
  </si>
  <si>
    <t xml:space="preserve">itsenäinen asuminen </t>
  </si>
  <si>
    <t>perustoimeentulotuki</t>
  </si>
  <si>
    <t>täydentävä toimeentulotuki</t>
  </si>
  <si>
    <t>91</t>
  </si>
  <si>
    <t>21</t>
  </si>
  <si>
    <t>kuljetuspalvelu/Shl</t>
  </si>
  <si>
    <t>Työhön kuntoutus- ja työllistämispalvelut</t>
  </si>
  <si>
    <t>tukityö työllistämisvaroin</t>
  </si>
  <si>
    <t>Työhön kuntoutus- ja työllistämispalvelut (09)</t>
  </si>
  <si>
    <t>Sosiaalihuoltolain mukainen omaishoidon tuki</t>
  </si>
  <si>
    <t>Esipuhe</t>
  </si>
  <si>
    <t>Suoritejulkaisussa olevia tilastotietoja käytetään mm. toiminnallisen tilinpäätöksen yksikkökustannuslaskentaan.</t>
  </si>
  <si>
    <t>SISÄLLYSLUETTELO</t>
  </si>
  <si>
    <t xml:space="preserve">LUETTELO ASIAKKAISTA JA SUORITTEISTA SEKTOREITTAIN JA ALAPALVELU-MUODOITTAIN </t>
  </si>
  <si>
    <t>Oma ja osto</t>
  </si>
  <si>
    <t>Oma</t>
  </si>
  <si>
    <t>Osto-</t>
  </si>
  <si>
    <t>yhteensä</t>
  </si>
  <si>
    <t>toiminta</t>
  </si>
  <si>
    <t>palvelut</t>
  </si>
  <si>
    <t>Sosiaali- ja tukityö</t>
  </si>
  <si>
    <t>-</t>
  </si>
  <si>
    <t>Taloudellinen tuki</t>
  </si>
  <si>
    <t>02 LASTENSUOJELU</t>
  </si>
  <si>
    <t>0201</t>
  </si>
  <si>
    <t>sosiaalityöntekijän työ</t>
  </si>
  <si>
    <t>0203</t>
  </si>
  <si>
    <t>Kehitysvammahuollon asiakkaat vuoden aikana</t>
  </si>
  <si>
    <t>Sosiaalihuoltolain mukainen muu asumisen tuki sekä omaishoidon tuki.</t>
  </si>
  <si>
    <t>Asumispalvelut</t>
  </si>
  <si>
    <t>0252</t>
  </si>
  <si>
    <t>tukiasuminen (tukiasunnot)</t>
  </si>
  <si>
    <t>Laitospalvelu</t>
  </si>
  <si>
    <t>0263</t>
  </si>
  <si>
    <t>Perhehoito</t>
  </si>
  <si>
    <t>0266</t>
  </si>
  <si>
    <t>perhehoito</t>
  </si>
  <si>
    <t>Muut sosiaalipalvelut</t>
  </si>
  <si>
    <t>0272</t>
  </si>
  <si>
    <t>lomatoiminta</t>
  </si>
  <si>
    <t>Toimeentuloturva</t>
  </si>
  <si>
    <t>ehkäisevä toimeentulotuki</t>
  </si>
  <si>
    <t>03 MUUT PERHEIDEN  PALVELUT</t>
  </si>
  <si>
    <t>0306</t>
  </si>
  <si>
    <t>Hoito- ja terapiapalvelut</t>
  </si>
  <si>
    <t>0307</t>
  </si>
  <si>
    <t>neuvolatoiminta</t>
  </si>
  <si>
    <t>0310</t>
  </si>
  <si>
    <t>0376</t>
  </si>
  <si>
    <t>asioiden sovittelu)</t>
  </si>
  <si>
    <t xml:space="preserve">   asiakkaat</t>
  </si>
  <si>
    <t xml:space="preserve">   perheet</t>
  </si>
  <si>
    <t>04 VAMMAISPALVELU</t>
  </si>
  <si>
    <t>0401</t>
  </si>
  <si>
    <t>(palvelua saaneet)</t>
  </si>
  <si>
    <t xml:space="preserve">pelkästään sosiaalityö, </t>
  </si>
  <si>
    <t>kokonaan hylätyt ja rauenneet</t>
  </si>
  <si>
    <t>0453</t>
  </si>
  <si>
    <t xml:space="preserve">palveluasuminen </t>
  </si>
  <si>
    <t>asumisen järjest. vammaiselle</t>
  </si>
  <si>
    <t>Henkilökohtaiset palvelut (VpL)</t>
  </si>
  <si>
    <t>0469</t>
  </si>
  <si>
    <t>kuljetuspalvelu/VpL</t>
  </si>
  <si>
    <t>0470</t>
  </si>
  <si>
    <t>muu vammaispalvelu yh-</t>
  </si>
  <si>
    <t>0480</t>
  </si>
  <si>
    <t>omaishoidon tuki</t>
  </si>
  <si>
    <t xml:space="preserve">Taloudelliset tukitoimet (VpL) </t>
  </si>
  <si>
    <t>0481</t>
  </si>
  <si>
    <t>0484</t>
  </si>
  <si>
    <t>apuvälineet/laitteet yhteen-</t>
  </si>
  <si>
    <t xml:space="preserve">    vammaisen henkilön vä-</t>
  </si>
  <si>
    <t xml:space="preserve">    lineet ja laitteet</t>
  </si>
  <si>
    <t xml:space="preserve">    asuntoon kuuluvat välineet</t>
  </si>
  <si>
    <t xml:space="preserve">     ja laitteet</t>
  </si>
  <si>
    <t>0485</t>
  </si>
  <si>
    <t>asunnon muutostyöt</t>
  </si>
  <si>
    <t>0486</t>
  </si>
  <si>
    <t xml:space="preserve">    erityisvaatetus</t>
  </si>
  <si>
    <t xml:space="preserve">    muu tukitoimi (vpl 9 7)</t>
  </si>
  <si>
    <t>05 KEHITYSVAMMAHUOLTO</t>
  </si>
  <si>
    <t>0501</t>
  </si>
  <si>
    <t>0503</t>
  </si>
  <si>
    <t>tukihenkilö/-perhe</t>
  </si>
  <si>
    <t>..</t>
  </si>
  <si>
    <t>0546</t>
  </si>
  <si>
    <t>tuettu työ</t>
  </si>
  <si>
    <t>tukiasuminen</t>
  </si>
  <si>
    <t>0555</t>
  </si>
  <si>
    <t>ohjattu asuminen</t>
  </si>
  <si>
    <t>0556</t>
  </si>
  <si>
    <t>0563</t>
  </si>
  <si>
    <t>0566</t>
  </si>
  <si>
    <t>muu sosiaalipalvelu</t>
  </si>
  <si>
    <t>0580</t>
  </si>
  <si>
    <t>06 VANHUSPALVELU</t>
  </si>
  <si>
    <t>muu päivätoiminta</t>
  </si>
  <si>
    <t>palveluasuminen</t>
  </si>
  <si>
    <t xml:space="preserve">   lyhytaikainen</t>
  </si>
  <si>
    <t xml:space="preserve">   pitkäaikainen</t>
  </si>
  <si>
    <t>laitospalvelu</t>
  </si>
  <si>
    <t xml:space="preserve">  lyhytaikainen</t>
  </si>
  <si>
    <t xml:space="preserve">  pitkäaikainen</t>
  </si>
  <si>
    <t>0685</t>
  </si>
  <si>
    <t>07  PÄIHDEHUOLTO</t>
  </si>
  <si>
    <t xml:space="preserve">sosiaalityöntekijän työ </t>
  </si>
  <si>
    <t>polikliininen toiminta</t>
  </si>
  <si>
    <t>0709</t>
  </si>
  <si>
    <t>08 TOIMEENTULOTUKI</t>
  </si>
  <si>
    <t>0850</t>
  </si>
  <si>
    <t>kuntouttava työtoiminta</t>
  </si>
  <si>
    <t>toimeentulotuki yhteensä</t>
  </si>
  <si>
    <t>taloudet</t>
  </si>
  <si>
    <t>henkilöt</t>
  </si>
  <si>
    <t xml:space="preserve">   taloudet</t>
  </si>
  <si>
    <t xml:space="preserve">   henkilöt</t>
  </si>
  <si>
    <t>siitä pelkkä ehkäisevä</t>
  </si>
  <si>
    <t>09 MUU SOSIAALIHUOLTO</t>
  </si>
  <si>
    <t>0945</t>
  </si>
  <si>
    <t>0947</t>
  </si>
  <si>
    <t>työtoiminta</t>
  </si>
  <si>
    <t>0949</t>
  </si>
  <si>
    <t xml:space="preserve">työllistymistä tukeva toiminta </t>
  </si>
  <si>
    <t>itsenäinen asuminen</t>
  </si>
  <si>
    <t>(jälleenvuokratut)</t>
  </si>
  <si>
    <t>0952</t>
  </si>
  <si>
    <t>(tukiasunnot ja tukikodit)</t>
  </si>
  <si>
    <t>0953</t>
  </si>
  <si>
    <t>0957</t>
  </si>
  <si>
    <t>muu asumisen tukeminen</t>
  </si>
  <si>
    <t>0958</t>
  </si>
  <si>
    <t xml:space="preserve">mielenterveysasiakkaiden </t>
  </si>
  <si>
    <t>asuminen</t>
  </si>
  <si>
    <t>sosiaalinen luotto</t>
  </si>
  <si>
    <t>Muut</t>
  </si>
  <si>
    <t>0998</t>
  </si>
  <si>
    <t>kotouttamispalvelut</t>
  </si>
  <si>
    <t>0999</t>
  </si>
  <si>
    <t>1149</t>
  </si>
  <si>
    <t>työllistymistä tukeva toiminta</t>
  </si>
  <si>
    <t>1150</t>
  </si>
  <si>
    <t>ryhmä- ja yhteisötyö</t>
  </si>
  <si>
    <t>autettu asuminen</t>
  </si>
  <si>
    <t>06  VANHUSPALVELU</t>
  </si>
  <si>
    <t>Varojen välitys</t>
  </si>
  <si>
    <t xml:space="preserve"> -</t>
  </si>
  <si>
    <t>käynnit</t>
  </si>
  <si>
    <t>puhelinkontaktit</t>
  </si>
  <si>
    <t>kirjallinen hakemus/päätös</t>
  </si>
  <si>
    <t>kontakti</t>
  </si>
  <si>
    <t>muu asiakastyö</t>
  </si>
  <si>
    <t>käyttökerrat</t>
  </si>
  <si>
    <t xml:space="preserve">   asiakaskäynnit</t>
  </si>
  <si>
    <t xml:space="preserve">   suoritteet</t>
  </si>
  <si>
    <t xml:space="preserve">   käynnit</t>
  </si>
  <si>
    <t>asiakaskäynnit</t>
  </si>
  <si>
    <t xml:space="preserve">tukiasuminen </t>
  </si>
  <si>
    <t>ASIAKAS</t>
  </si>
  <si>
    <t>MÄÄRITELMÄ</t>
  </si>
  <si>
    <t>SUORITTEET</t>
  </si>
  <si>
    <t>Sosiaali- ja tukityö (01)</t>
  </si>
  <si>
    <t>käyttökerta</t>
  </si>
  <si>
    <t>käynti</t>
  </si>
  <si>
    <t>Taloudellinen tuki (20)</t>
  </si>
  <si>
    <t>ei suoritetta</t>
  </si>
  <si>
    <t>LASTENSUOJELU</t>
  </si>
  <si>
    <t>Lastensuojelulain mukaiset palvelut</t>
  </si>
  <si>
    <t>lapsi/nuori</t>
  </si>
  <si>
    <t>puhelinkontakti</t>
  </si>
  <si>
    <t>Asiakastapaamista vastaava puhelu</t>
  </si>
  <si>
    <t>ei asiakastietoa</t>
  </si>
  <si>
    <t>työpäivä</t>
  </si>
  <si>
    <t>Asumispalvelut (10)</t>
  </si>
  <si>
    <t>asumisvuorokausi</t>
  </si>
  <si>
    <t>hoitovuorokausi</t>
  </si>
  <si>
    <t>Perhehoito (12)</t>
  </si>
  <si>
    <t>Muut sosiaalipalvelut (13)</t>
  </si>
  <si>
    <t>lapsi ja perhe</t>
  </si>
  <si>
    <t>lomapäivä</t>
  </si>
  <si>
    <t>(jälleenvuokratut pienasunnot)</t>
  </si>
  <si>
    <t>Toimeentuloturva (21)</t>
  </si>
  <si>
    <t>MUUT PERHEIDEN PALVELUT</t>
  </si>
  <si>
    <t>Tehdyt työpäivät</t>
  </si>
  <si>
    <t>käytettävissä.</t>
  </si>
  <si>
    <t>Sosiaalityön haastateltujen lukumäärä =sosiaalityön käynti</t>
  </si>
  <si>
    <t>Ed. mainittujen yhteenlaskettu lukumäärä, käytetään tuottavuutta laskettaessa</t>
  </si>
  <si>
    <t>Ne asiakaspäätökset jotka tehdään pelkästään kirjallisten hakemusten perusteella</t>
  </si>
  <si>
    <t>Sosiaalityön haastateltujen lukumäärä = sosiaalityön käynti</t>
  </si>
  <si>
    <t>Ed. mainittujen yhteenlaskettu lukumäärä, käytetään tuottavuutta laskettaessa (Perheoikeudelliset asiat -toimiston suoritteet)</t>
  </si>
  <si>
    <t>Asiakkaan käynti asiantuntijan vastaanotolla tai asiantuntijan käynti asiakkaan luona</t>
  </si>
  <si>
    <t>Lapsiperheiden saama kotipalvelu</t>
  </si>
  <si>
    <t>muu sosiaalipalvelu 
(perheasioiden sovittelu)</t>
  </si>
  <si>
    <t xml:space="preserve">käynti </t>
  </si>
  <si>
    <t>ei asiakas-
tietoa</t>
  </si>
  <si>
    <t>Asiakas, jolle järjestetty ShL:n mukainen vuokra-asunto</t>
  </si>
  <si>
    <t>muu asumisen tuki (välivuokratut asunnot, SHL 233)</t>
  </si>
  <si>
    <t>yhdensuuntainen matka</t>
  </si>
  <si>
    <t>Tuetun työtoiminnan ja tuetun työllistymisen työpäivät</t>
  </si>
  <si>
    <t>Laitokseen tulopäivä ja läsnäolovuorokaudet, ei lähtöpäivää</t>
  </si>
  <si>
    <t>Aktiivit vanhuspalvelun sosiaali-työntekijän tai johtavan sosiaali-työntekijän asiakkaat (edellyttää tapahtumamerkintää atj:n sosty-näytölle)</t>
  </si>
  <si>
    <t>Ne asiakaspäätökset, jotka tehdään pelkästään kirjallisten hakemusten perusteella</t>
  </si>
  <si>
    <t>Aktiivit vanhuspalvelun sosiaali-ohjaajan asiakkaat (edellyttää tapahtumamerkintää atj:n sosty-näytölle)</t>
  </si>
  <si>
    <t>Asumismuoto, jossa asiakas asuu sosiaaliviraston hallinnassa olevassa asunnossa eikä asumiseen kuulu palveluja.</t>
  </si>
  <si>
    <t xml:space="preserve">53 </t>
  </si>
  <si>
    <t xml:space="preserve">50 </t>
  </si>
  <si>
    <t>itsenäinen asuminen (jälleenvuokratut pienasunnot)</t>
  </si>
  <si>
    <t>tukiasuminen (tukiasunnot ja tukikodit)</t>
  </si>
  <si>
    <t>mielenterveysasiakkaiden asuminen</t>
  </si>
  <si>
    <t>11 TYÖLLISYYDEN HOITAMINEN</t>
  </si>
  <si>
    <t>SEKTORI/PALVELUMUOTO/ALA-PALVELUMUOTO</t>
  </si>
  <si>
    <t>korvaushoito</t>
  </si>
  <si>
    <t>talous- ja velkaneuvonta</t>
  </si>
  <si>
    <t>Asiakkaan käynnit polikliinisessa päihdehuollossa</t>
  </si>
  <si>
    <t>työpäivät</t>
  </si>
  <si>
    <t>Päätöksiä toimeenpanevan ja valmistelevan/tekevän ja asiakkaan tapaamiskerta (tapaamiseen osallistuvien lukumäärä ei vaikuta)</t>
  </si>
  <si>
    <t>Edellä mainittujen yhteenlaskettu lukumäärä, käytetään tuottavuutta laskettaessa</t>
  </si>
  <si>
    <t xml:space="preserve">varojen välitys </t>
  </si>
  <si>
    <t>Hoitopäivien lukumäärä niiltä päiviltä, jolloin asiakas käy päivätoimintapaikassa</t>
  </si>
  <si>
    <t>palvelukeskustoiminta</t>
  </si>
  <si>
    <t>Henkilö, jolla on voimassaoleva vammaispalvelulain mukainen päätös.</t>
  </si>
  <si>
    <t>Hoitopäivät, joista on maksettu hoitopalkkiota.</t>
  </si>
  <si>
    <t>Asiakkaan käynnit korvaushoitoa antavassa palvelupisteessä</t>
  </si>
  <si>
    <t xml:space="preserve"> kasvatus- ja perheneuvonta</t>
  </si>
  <si>
    <t>työllistymistä tukeva toiminta (Työvoiman palvelukeskus)</t>
  </si>
  <si>
    <t>kasvatus- ja perheneuvonta</t>
  </si>
  <si>
    <t xml:space="preserve">Asiakastiedot tarkoittavat asiakkaiden lukumäärää vuoden aikana ellei tekstin yhteydessä ole erikseen 
mainittu muuta ajankohtaa.  </t>
  </si>
  <si>
    <t xml:space="preserve">saatu jakamalla vuoden asumis- tai hoitovuorokaudet vuoden päivillä ellei muuta paikkalukua ole </t>
  </si>
  <si>
    <r>
      <t>Majoitustoiminta- alalajin (MAJ)</t>
    </r>
    <r>
      <rPr>
        <b/>
        <sz val="10"/>
        <rFont val="Arial"/>
        <family val="2"/>
      </rPr>
      <t xml:space="preserve"> sosiaalityöntekijän</t>
    </r>
    <r>
      <rPr>
        <sz val="10"/>
        <rFont val="Arial"/>
        <family val="2"/>
      </rPr>
      <t xml:space="preserve"> kontaktit on tilastoitu</t>
    </r>
  </si>
  <si>
    <t>muu sosiaalihuolto -sektorille.</t>
  </si>
  <si>
    <t>24</t>
  </si>
  <si>
    <t>Kehitysvammaneuvolan palveluja saanut (hankitaan ostopalveluna, oma toiminta terveyskeskuk-
sessa)</t>
  </si>
  <si>
    <t>Päivätoiminta (08)</t>
  </si>
  <si>
    <t>päivätoiminta</t>
  </si>
  <si>
    <t>93</t>
  </si>
  <si>
    <t>työmarkkinatuki</t>
  </si>
  <si>
    <t>henkilökohtainen apu</t>
  </si>
  <si>
    <t>sosiaaliohjaus</t>
  </si>
  <si>
    <t>Päivätoiminta</t>
  </si>
  <si>
    <t>0540</t>
  </si>
  <si>
    <t>alapalvelulle "sosiaaliohjaus".</t>
  </si>
  <si>
    <t xml:space="preserve">Kotihoidon ohjauksen suoritteet on kirjattu kotihoidonohjaus-tapahtuman perusteella </t>
  </si>
  <si>
    <t>laitospalvelu yht</t>
  </si>
  <si>
    <t xml:space="preserve">Päätöksiä toimeenpanevan ja valmistelevan toim.työntekijän ja asiakkaan tapaamiskerta (tapaamiseen osallistuvien lukumäärä ei vaikuta) </t>
  </si>
  <si>
    <t>Hietaniemen palvelukeskuksen ateria-, hygienia- ja vaatehuollon käyttökerrat</t>
  </si>
  <si>
    <t>laitospalvelu yhteensä</t>
  </si>
  <si>
    <t xml:space="preserve">Osto-   </t>
  </si>
  <si>
    <t>Haastateltujen lkm + puhelut, käytetään tuottavuutta laskettaessa</t>
  </si>
  <si>
    <t>Sosiaaliohjauksen haastateltujen lukumäärä = sosiaaliohjauksen käynti</t>
  </si>
  <si>
    <t>Sosiaaliohjauksen haastateltujen lukumäärä = sosiaaliohjauksen käynti, sisältäen kotihoidon ohjauksen käynnit</t>
  </si>
  <si>
    <t>avokuntoutus</t>
  </si>
  <si>
    <t>Kotipalvelu</t>
  </si>
  <si>
    <t xml:space="preserve">Kaikkia kontaktitietoja ei ole tuotettu tietojärjestelmistä. </t>
  </si>
  <si>
    <t>kontaktit yhteensä</t>
  </si>
  <si>
    <t>LUETTELO ASIAKKAISTA JA SUORITTEISTA SEKTOREITTAIN, PALVELUMUODOITTAIN  JA ALAPALVELUMUODOITTAIN</t>
  </si>
  <si>
    <r>
      <t xml:space="preserve">perhehoito </t>
    </r>
    <r>
      <rPr>
        <sz val="8"/>
        <rFont val="Arial"/>
        <family val="2"/>
      </rPr>
      <t xml:space="preserve"> </t>
    </r>
  </si>
  <si>
    <t>tukihenkilö-/tukiperhetoiminta</t>
  </si>
  <si>
    <t xml:space="preserve">   tukihenkilö </t>
  </si>
  <si>
    <t xml:space="preserve">   tukiperhe</t>
  </si>
  <si>
    <t xml:space="preserve">   asiakkaat yhteensä</t>
  </si>
  <si>
    <t xml:space="preserve">   sopeutumisvalmennus itselle</t>
  </si>
  <si>
    <t xml:space="preserve">   sopeutumisvalmennus muille</t>
  </si>
  <si>
    <t xml:space="preserve">   saattajapalvelu</t>
  </si>
  <si>
    <t xml:space="preserve">   muu VpL:n mukainen palvelu</t>
  </si>
  <si>
    <t xml:space="preserve">   muu sosiaalipalvelu Vpl 8 10</t>
  </si>
  <si>
    <t>kortit)</t>
  </si>
  <si>
    <t>Sosiaalihuoltolain mukaiset vanhuspalvelut ml. omaishoidon tuki</t>
  </si>
  <si>
    <t>tut asunnot, SHL 233)</t>
  </si>
  <si>
    <t>Kotipalvelu (03)</t>
  </si>
  <si>
    <r>
      <t xml:space="preserve">muu sosiaalipalvelu </t>
    </r>
    <r>
      <rPr>
        <sz val="8"/>
        <rFont val="Arial"/>
        <family val="2"/>
      </rPr>
      <t>(perhe-</t>
    </r>
  </si>
  <si>
    <r>
      <t xml:space="preserve">muu asumisen tuki </t>
    </r>
    <r>
      <rPr>
        <sz val="8"/>
        <rFont val="Arial"/>
        <family val="2"/>
      </rPr>
      <t>(välivuokra-</t>
    </r>
  </si>
  <si>
    <r>
      <t xml:space="preserve">yhteensä </t>
    </r>
    <r>
      <rPr>
        <sz val="8"/>
        <rFont val="Arial"/>
        <family val="2"/>
      </rPr>
      <t>(asiakas kerran)</t>
    </r>
  </si>
  <si>
    <r>
      <t xml:space="preserve">teensä </t>
    </r>
    <r>
      <rPr>
        <sz val="8"/>
        <rFont val="Arial"/>
        <family val="2"/>
      </rPr>
      <t>(asiakas kerran)</t>
    </r>
  </si>
  <si>
    <t>Sosiaalityön käynti =  sosiaalityön haastateltujen lukumäärä</t>
  </si>
  <si>
    <t>ASIAKKAAT</t>
  </si>
  <si>
    <t>PAIKAT</t>
  </si>
  <si>
    <t xml:space="preserve">07 </t>
  </si>
  <si>
    <t>Puhelimitse tai kirjallisesti annettu neuvonta.</t>
  </si>
  <si>
    <t>tukihenkilö- ja tukiperhetoiminta</t>
  </si>
  <si>
    <t xml:space="preserve">peliklinikka </t>
  </si>
  <si>
    <t xml:space="preserve">sosiaaliohjaus </t>
  </si>
  <si>
    <t xml:space="preserve">päivätoiminta </t>
  </si>
  <si>
    <r>
      <t xml:space="preserve">sä </t>
    </r>
    <r>
      <rPr>
        <sz val="8"/>
        <rFont val="Arial"/>
        <family val="2"/>
      </rPr>
      <t>(asiakas kerran)</t>
    </r>
  </si>
  <si>
    <r>
      <t xml:space="preserve">talous- ja velkaneuvonta </t>
    </r>
    <r>
      <rPr>
        <sz val="8"/>
        <rFont val="Arial"/>
        <family val="2"/>
      </rPr>
      <t/>
    </r>
  </si>
  <si>
    <t>päivätoiminnan palveluseteli</t>
  </si>
  <si>
    <t xml:space="preserve">Paikkatiedot ovat tietoja 31.12. ellei tekstin yhteydessä ole muuta mainittu. Ostopalvelupaikat on </t>
  </si>
  <si>
    <t>mukainen taloudellinen tuki)</t>
  </si>
  <si>
    <t>alle 21 v lapsi/nuori</t>
  </si>
  <si>
    <t>Kirjoillalopäivät, jotka asiakas on ollut laitoksessa kirjoilla. Hoitovuorokausiin lasketaan laitokseen tulopäivä ja läsnäolovuorokaudet, mutta lähtöpäivää ei lasketa. Poissaoloja ei vähennetä. Jos asiakas saapuu ja poistuu samana päivänä, kertyy siitä yksi hoitovuorokausi.</t>
  </si>
  <si>
    <t>muu taloudellinen tuki (LsL:n mukainen päätös)</t>
  </si>
  <si>
    <t>Lomapäiviin lasketaan tulopäivä ja perheessä tai leirillä vietetyt lomapäivät ja lähtöpäivä. Koko perheen perhelomien osalta lähtöpäivää ei lasketa.</t>
  </si>
  <si>
    <t>leimattujen palvelukes-kuskorttien lukumäärä</t>
  </si>
  <si>
    <t>asiakas 
perhe</t>
  </si>
  <si>
    <t>kaikki asiakkaat</t>
  </si>
  <si>
    <t>Kotipalvelua antaneiden työntekijöiden käynnit lapsiperheiden kotitalouksissa</t>
  </si>
  <si>
    <t>Toimintamuotojen käyttökerrat (Henkilön osallis-tuessa  johonkin toimintamuotoon muodostuu kustakin osallistumisesta yksi toiminnan käyttö-kerta)</t>
  </si>
  <si>
    <r>
      <t xml:space="preserve">ATJ:n Sosty-tapahtumalta kerättyjen tilastojen määrittelyssä on toimittu seuraavasti: </t>
    </r>
    <r>
      <rPr>
        <b/>
        <sz val="10"/>
        <rFont val="Arial"/>
        <family val="2"/>
      </rPr>
      <t>sosiaalityöntekijän, toimistotyöntekijän ja etuuskäsittelijän</t>
    </r>
    <r>
      <rPr>
        <sz val="10"/>
        <rFont val="Arial"/>
        <family val="2"/>
      </rPr>
      <t xml:space="preserve"> kontaktien kohdentamisessa sektoreille silloin kun kontaktit eivät kohdennu omalle sektorille:</t>
    </r>
  </si>
  <si>
    <t>muu asumisen tuki</t>
  </si>
  <si>
    <t>vastaanottoraha</t>
  </si>
  <si>
    <t>täydentävä vastaanottoraha</t>
  </si>
  <si>
    <t>29</t>
  </si>
  <si>
    <t>88</t>
  </si>
  <si>
    <t>94</t>
  </si>
  <si>
    <t>senvahtitoiminta ja lyhytaik. asumispalv.)</t>
  </si>
  <si>
    <r>
      <t xml:space="preserve">muu sosiaalipalvelu </t>
    </r>
    <r>
      <rPr>
        <sz val="8"/>
        <rFont val="Arial"/>
        <family val="2"/>
      </rPr>
      <t>(erityislsp-</t>
    </r>
  </si>
  <si>
    <t>nen asumispalvelu)</t>
  </si>
  <si>
    <r>
      <rPr>
        <sz val="9"/>
        <rFont val="Arial"/>
        <family val="2"/>
      </rPr>
      <t xml:space="preserve">muu sosiaalipalvelu </t>
    </r>
    <r>
      <rPr>
        <sz val="8"/>
        <rFont val="Arial"/>
        <family val="2"/>
      </rPr>
      <t>(lyhytaikai-</t>
    </r>
  </si>
  <si>
    <t>päivätoiminta yhteensä</t>
  </si>
  <si>
    <t>Varsinainen asiakas, jolla ostopalvelukäyntejä</t>
  </si>
  <si>
    <t>ei asiakastie-toa</t>
  </si>
  <si>
    <t>Kirjoillaolopäivät, jotka asiakas on ollut kirjoilla perhehoidossa. Hoitopäiviin lasketaan tulopäivä, läsnäolopäivät ja lähtöpäivä. Poissaoloja ei huomioida. Jos asiakas saapuu ja poistuu samana päivänä, kertyy siitä yksi hoitovuorokausi.</t>
  </si>
  <si>
    <t>työkykyselvitys</t>
  </si>
  <si>
    <t>Tilastojen tietolähteet</t>
  </si>
  <si>
    <t>(Ks. Kontaktien kohdentaminan kohdas-</t>
  </si>
  <si>
    <t>ta Sosiaali- ja tukityön kontaktien kohdentaminen)</t>
  </si>
  <si>
    <t>kohdennetun toiminnan piirissä 31.12.)</t>
  </si>
  <si>
    <t>muu päivätoiminta
vammaisten työtoiminta</t>
  </si>
  <si>
    <t>Kriisipäivystyksen asiakastapaamiset ja -puhelut.</t>
  </si>
  <si>
    <t>työhön ohjauspalvelu</t>
  </si>
  <si>
    <t>1148</t>
  </si>
  <si>
    <t>48</t>
  </si>
  <si>
    <t>Kesätyöprojektissa työllistetyt</t>
  </si>
  <si>
    <r>
      <t>käynnit</t>
    </r>
    <r>
      <rPr>
        <sz val="8"/>
        <rFont val="Arial"/>
        <family val="2"/>
      </rPr>
      <t xml:space="preserve"> </t>
    </r>
  </si>
  <si>
    <t>(sisältää kotihoidon ohjauksen)</t>
  </si>
  <si>
    <t xml:space="preserve">muu sosiaalipalvelu </t>
  </si>
  <si>
    <t>(perheasioiden sovittelu)</t>
  </si>
  <si>
    <t>Henkilö, joka on käynyt päihdehuollon päivätoiminnassa</t>
  </si>
  <si>
    <t>(Kesätyöprojekti)</t>
  </si>
  <si>
    <t xml:space="preserve"> </t>
  </si>
  <si>
    <t>Päätöksiä toimeenpanevan ja valmistelevan/tekevän ja asiakkaan tapaamiskerta (tapaamiseen osallistuvien lukumäärä ei vaikuta käyntien lukumäärään)</t>
  </si>
  <si>
    <t>avovieroitus</t>
  </si>
  <si>
    <t xml:space="preserve">muu asumisen tuki </t>
  </si>
  <si>
    <t>käynti/hoitopäivä</t>
  </si>
  <si>
    <t>Omassa toiminnassa suorite on käynti. Koko päivän kestävästä kuntoutuksesta kertyy 2 käyntiä. Ostopalveluissa suorite on hoitopäivä.</t>
  </si>
  <si>
    <t xml:space="preserve">(sis. jälkihuollon tukiasunnot ja </t>
  </si>
  <si>
    <r>
      <t xml:space="preserve">laitospalvelu </t>
    </r>
    <r>
      <rPr>
        <sz val="8"/>
        <rFont val="Arial"/>
        <family val="2"/>
      </rPr>
      <t xml:space="preserve">(sis. ensikodit) </t>
    </r>
  </si>
  <si>
    <t xml:space="preserve">  kaikki  suoritteet</t>
  </si>
  <si>
    <t xml:space="preserve">  kaikki asiakaskäynnit</t>
  </si>
  <si>
    <t>perheneuvolatoiminta</t>
  </si>
  <si>
    <t>päivätoiminta (ilman palv.seteliä)</t>
  </si>
  <si>
    <t xml:space="preserve">laitospalvelu </t>
  </si>
  <si>
    <t>asumisharjoittelu)</t>
  </si>
  <si>
    <t>(tuettu asuminen: Kilpola, Nal,</t>
  </si>
  <si>
    <t xml:space="preserve">Tarkemmat käsitemääritelmät löytyvät palveluluokituksen ja tilastolliselliset määritelmät julkaisusta Sosiaalipalveluja kuvaavat mittarit  30.9.2014 käsitemäärittelyistä </t>
  </si>
  <si>
    <t>SOSIAALI- JA TUKITYÖN KONTAKTITIETOJEN  KOHDENTAMINEN ERI SEKTOREILLE JA ALAPALVELUILLE</t>
  </si>
  <si>
    <t>Tilapäishoidon asumisvuorokausiin lasketaan kirjoillaolopäivät</t>
  </si>
  <si>
    <t>Sisältää asunnottomien palvelut, mielenterveyskuntoutujien asumispalvelut, työtoiminnan, työllistymistä tukevan toiminnan, ulkomaalaisten vastaanottopalvelut, kriisipäivystyksen, työkykyselvitystoiminnan, velkaneuvonnan ja sovittelutoiminnan.</t>
  </si>
  <si>
    <r>
      <t xml:space="preserve">palvelukeskustoiminta </t>
    </r>
    <r>
      <rPr>
        <sz val="8"/>
        <rFont val="Arial"/>
        <family val="2"/>
      </rPr>
      <t>(leimatut ja uudet</t>
    </r>
  </si>
  <si>
    <t>Niemikotisäätiö)</t>
  </si>
  <si>
    <t>(ei sis. sij.huolto läheisverkostossa)</t>
  </si>
  <si>
    <t>osallistujien lkm</t>
  </si>
  <si>
    <t>Sisältää sekä toimeentulotukilain mukaisen toimeentulotukena jaettavan avustuksen, että siihen liittyvän sosiaalityön.</t>
  </si>
  <si>
    <t>(ei sis. sijaishuolto läheisverkostossa)</t>
  </si>
  <si>
    <t xml:space="preserve">(tuettu asuminen: Kilpola, Nal, </t>
  </si>
  <si>
    <t xml:space="preserve">(LsL:n 35, 36, 49, 75, 76 §:n </t>
  </si>
  <si>
    <t>Niemikotisäätiö: laskennalliset paikat)</t>
  </si>
  <si>
    <t>Avokuntoutuksen haastateltujen lukumäärä =  käynti</t>
  </si>
  <si>
    <t>muu asumisen tuki = tuettu asuminen</t>
  </si>
  <si>
    <t>Kirjoillaolopäivät, jotka lapsi/nuori ollut asumisyksikössä kirjoilla. Poissaoloja ei huomioida.</t>
  </si>
  <si>
    <t>Ed. mainittujen yhteenlaskettu lukumäärä</t>
  </si>
  <si>
    <t>Lapsi/nuori, jolla on vuoden aikana ollut voimassaoleva tukihenkilö-/tukiperhe"sijoitus".</t>
  </si>
  <si>
    <t>(Ks. Kontaktien kohdentaminen kohdas-</t>
  </si>
  <si>
    <t>(Talent Studio)</t>
  </si>
  <si>
    <t>Talent Studiossa käynyt asiakas</t>
  </si>
  <si>
    <t xml:space="preserve">Asiakaskäynnit Talent Studiossa </t>
  </si>
  <si>
    <t>Sosiaalihuollon  virallisissa tilastoissa käyttämät palvelutoimintaa kuvaavat määrälliset mittarit ja niiden määritelmät ja/tai laskentakaavat on koottu raporttiin Sosiaalipalveluja  kuvaavat mittarit 2.12.2014.</t>
  </si>
  <si>
    <t>Ostopalveluihin sisältyy ostosopimuksella ja maksusitoumuksella ostetut palvelut sekä asiakkaiden palvelusetelillä ostamat palvelut.</t>
  </si>
  <si>
    <r>
      <t>Asiakas, jolle on päivätoiminnan käyntejä</t>
    </r>
    <r>
      <rPr>
        <vertAlign val="superscript"/>
        <sz val="10"/>
        <rFont val="Arial"/>
        <family val="2"/>
      </rPr>
      <t>1)</t>
    </r>
  </si>
  <si>
    <t>Asiakkaan käyntikerrat päivätoimintaryhmässä, päättynyt 31.12.2015)</t>
  </si>
  <si>
    <t>sähköiset asioinnit</t>
  </si>
  <si>
    <r>
      <t xml:space="preserve">Vammaispalvelulain mukaisessa palveluasumisessa kirjoilla oleva </t>
    </r>
    <r>
      <rPr>
        <vertAlign val="superscript"/>
        <sz val="10"/>
        <rFont val="Arial"/>
        <family val="2"/>
      </rPr>
      <t>1)</t>
    </r>
  </si>
  <si>
    <r>
      <t>Asiakas, jolla vammaispalvelulain mukainen kuljetuspalvelupäätös</t>
    </r>
    <r>
      <rPr>
        <vertAlign val="superscript"/>
        <sz val="10"/>
        <rFont val="Arial"/>
        <family val="2"/>
      </rPr>
      <t>1)</t>
    </r>
  </si>
  <si>
    <r>
      <t>Asiakas, jolla kuntoutusohjauk-
sen, sopeutumisvalmennuksen, saattajapalvelun, muun vammaispalvelulain mukaisen palvelun ja muun sosiaalipalvelun  päätös</t>
    </r>
    <r>
      <rPr>
        <vertAlign val="superscript"/>
        <sz val="10"/>
        <rFont val="Arial"/>
        <family val="2"/>
      </rPr>
      <t>1)</t>
    </r>
  </si>
  <si>
    <r>
      <t>Asiakas, jolla voimassaoleva erityislapsenvahtipäätös tai päätös sosiaalihuoltolain mukaisesta tilapäishoidosta</t>
    </r>
    <r>
      <rPr>
        <vertAlign val="superscript"/>
        <sz val="10"/>
        <rFont val="Arial"/>
        <family val="2"/>
      </rPr>
      <t>1)</t>
    </r>
  </si>
  <si>
    <r>
      <t>Enintään 65-vuotiaat, jotka saavat vammaispalvelulain mukaan palveluja ja/tai etuuksia tai joiden palvelun syynä on vammaisuus tai pitkäaikaissairaus. Voimassaoleva päätös hoitopalkkiosta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.</t>
    </r>
  </si>
  <si>
    <r>
      <t>Asiakas, jolla voimassaoleva päätös henkilökohtaisesta avusta</t>
    </r>
    <r>
      <rPr>
        <vertAlign val="superscript"/>
        <sz val="10"/>
        <rFont val="Arial"/>
        <family val="2"/>
      </rPr>
      <t>1)</t>
    </r>
  </si>
  <si>
    <r>
      <t>Asiakas, jolla voimassaoleva päätös  asuntoon kuuluvista välineistä ja laitteista ja vammaisen päivittäisissä toiminnoissa tarv. välineistä ja laitteista</t>
    </r>
    <r>
      <rPr>
        <vertAlign val="superscript"/>
        <sz val="10"/>
        <rFont val="Arial"/>
        <family val="2"/>
      </rPr>
      <t>1)</t>
    </r>
  </si>
  <si>
    <r>
      <t>Asiakas, jolla voimassaoleva päätös asunnon muutostöistä</t>
    </r>
    <r>
      <rPr>
        <vertAlign val="superscript"/>
        <sz val="10"/>
        <rFont val="Arial"/>
        <family val="2"/>
      </rPr>
      <t>1)</t>
    </r>
  </si>
  <si>
    <r>
      <t>Voimassaoleva päätös erityis-vaatetuksesta tai muusta vammaispalvelulain mukaisesta tuesta</t>
    </r>
    <r>
      <rPr>
        <vertAlign val="superscript"/>
        <sz val="10"/>
        <rFont val="Arial"/>
        <family val="2"/>
      </rPr>
      <t>1)</t>
    </r>
  </si>
  <si>
    <r>
      <t>Asiakas, jolla voimassaoleva tukihenkilöpäätös</t>
    </r>
    <r>
      <rPr>
        <vertAlign val="superscript"/>
        <sz val="10"/>
        <rFont val="Arial"/>
        <family val="2"/>
      </rPr>
      <t>1)</t>
    </r>
  </si>
  <si>
    <r>
      <t>Asiakas jolle on tilastoitunut työpäiviä</t>
    </r>
    <r>
      <rPr>
        <vertAlign val="superscript"/>
        <sz val="10"/>
        <rFont val="Arial"/>
        <family val="2"/>
      </rPr>
      <t>1)</t>
    </r>
    <r>
      <rPr>
        <sz val="10"/>
        <rFont val="Arial"/>
        <family val="2"/>
      </rPr>
      <t>. Tähän kirjataan myös aikuisopetus, jota annetaan Haavikon opetus- ja aikuiskoulutuskeskuksessa</t>
    </r>
    <r>
      <rPr>
        <vertAlign val="superscript"/>
        <sz val="10"/>
        <rFont val="Arial"/>
        <family val="2"/>
      </rPr>
      <t>1)</t>
    </r>
  </si>
  <si>
    <r>
      <t>Asiakas, jolle on tilastoitunut tuetun työtoiminnan tai tuetun työllistämisen työpäiviä</t>
    </r>
    <r>
      <rPr>
        <vertAlign val="superscript"/>
        <sz val="10"/>
        <rFont val="Arial"/>
        <family val="2"/>
      </rPr>
      <t>1)</t>
    </r>
  </si>
  <si>
    <r>
      <t>Kehitysvammaisten ohjatussa asumisessa kirjoilla oleva</t>
    </r>
    <r>
      <rPr>
        <vertAlign val="superscript"/>
        <sz val="10"/>
        <rFont val="Arial"/>
        <family val="2"/>
      </rPr>
      <t>1)</t>
    </r>
  </si>
  <si>
    <r>
      <t>Kehitysvammaisten autetussa asumisessa kirjoilla oleva</t>
    </r>
    <r>
      <rPr>
        <vertAlign val="superscript"/>
        <sz val="10"/>
        <rFont val="Arial"/>
        <family val="2"/>
      </rPr>
      <t>1)</t>
    </r>
  </si>
  <si>
    <r>
      <t>Kehitysvammaisten pitkäaikaisessa asumisen tukipalvelussa kirjoilla olevat</t>
    </r>
    <r>
      <rPr>
        <vertAlign val="superscript"/>
        <sz val="10"/>
        <rFont val="Arial"/>
        <family val="2"/>
      </rPr>
      <t>1)</t>
    </r>
  </si>
  <si>
    <r>
      <t>Kehitysvammaisten laitoksessa kirjoilla oleva</t>
    </r>
    <r>
      <rPr>
        <vertAlign val="superscript"/>
        <sz val="10"/>
        <rFont val="Arial"/>
        <family val="2"/>
      </rPr>
      <t>1)</t>
    </r>
  </si>
  <si>
    <r>
      <t>Kehitysvammaisten perhehoidossa kirjoilla oleva</t>
    </r>
    <r>
      <rPr>
        <vertAlign val="superscript"/>
        <sz val="10"/>
        <rFont val="Arial"/>
        <family val="2"/>
      </rPr>
      <t>1)</t>
    </r>
  </si>
  <si>
    <r>
      <t>Henkilöt, joilla on erityishuolto-ohjelma ja/tai palvelun tarpeen syy liittyy kehitysvammaisuuteen. Voimassaoleva päätös hoitopalkkiosta</t>
    </r>
    <r>
      <rPr>
        <vertAlign val="superscript"/>
        <sz val="10"/>
        <rFont val="Arial"/>
        <family val="2"/>
      </rPr>
      <t>1)</t>
    </r>
  </si>
  <si>
    <r>
      <t>Henkilö, joka osallistuu päivätoimintaan</t>
    </r>
    <r>
      <rPr>
        <vertAlign val="superscript"/>
        <sz val="10"/>
        <rFont val="Arial"/>
        <family val="2"/>
      </rPr>
      <t>1)</t>
    </r>
  </si>
  <si>
    <r>
      <t>Työllistymisen tuki -yksikössä kaupungin työllisyysvaroin järjestettyyn työsuhteiseen työhön osallistuneet, johon pääsääntöisesti on saatu työhallinnon palkkatukea</t>
    </r>
    <r>
      <rPr>
        <vertAlign val="superscript"/>
        <sz val="10"/>
        <rFont val="Arial"/>
        <family val="2"/>
      </rPr>
      <t>1)</t>
    </r>
  </si>
  <si>
    <r>
      <t>Työllistymisen tuki -yksikön huoltosuhteiseen työhön osallistuneet Shl 27e §</t>
    </r>
    <r>
      <rPr>
        <vertAlign val="superscript"/>
        <sz val="10"/>
        <rFont val="Arial"/>
        <family val="2"/>
      </rPr>
      <t>1)</t>
    </r>
  </si>
  <si>
    <r>
      <t>Työllistymistä tukevaan toimintaan osallistuneet</t>
    </r>
    <r>
      <rPr>
        <vertAlign val="superscript"/>
        <sz val="10"/>
        <rFont val="Arial"/>
        <family val="2"/>
      </rPr>
      <t>1)</t>
    </r>
  </si>
  <si>
    <r>
      <t>Asunnottomien asunnoissa kirjoilla oleva</t>
    </r>
    <r>
      <rPr>
        <vertAlign val="superscript"/>
        <sz val="10"/>
        <rFont val="Arial"/>
        <family val="2"/>
      </rPr>
      <t>1)</t>
    </r>
  </si>
  <si>
    <r>
      <t>Asunnottomien tukiasunnoissa kirjoilla oleva</t>
    </r>
    <r>
      <rPr>
        <vertAlign val="superscript"/>
        <sz val="10"/>
        <rFont val="Arial"/>
        <family val="2"/>
      </rPr>
      <t>1)</t>
    </r>
  </si>
  <si>
    <r>
      <t>Alle 65-vuotiaiden palveluasumi-sessa kirjoilla oleva</t>
    </r>
    <r>
      <rPr>
        <vertAlign val="superscript"/>
        <sz val="10"/>
        <rFont val="Arial"/>
        <family val="2"/>
      </rPr>
      <t>1)</t>
    </r>
  </si>
  <si>
    <r>
      <t>Ao. yksiköissä kirjoilla oleva</t>
    </r>
    <r>
      <rPr>
        <vertAlign val="superscript"/>
        <sz val="10"/>
        <rFont val="Arial"/>
        <family val="2"/>
      </rPr>
      <t>1)</t>
    </r>
  </si>
  <si>
    <r>
      <t>Henkilö, jolla voimassa oleva Shl-kuljetuspalvelun päätös</t>
    </r>
    <r>
      <rPr>
        <vertAlign val="superscript"/>
        <sz val="10"/>
        <rFont val="Arial"/>
        <family val="2"/>
      </rPr>
      <t>1)</t>
    </r>
  </si>
  <si>
    <r>
      <t>Sosiaalisen luototuksen uudet, uudelleen vireilletulleet ja siirtyneet  asiakkaat</t>
    </r>
    <r>
      <rPr>
        <vertAlign val="superscript"/>
        <sz val="10"/>
        <rFont val="Arial"/>
        <family val="2"/>
      </rPr>
      <t>1)</t>
    </r>
  </si>
  <si>
    <r>
      <t>Henkilöt, joille aloitettu työkykyselvitys, haettu etuus tai laadittu muutoksenhaku/valitus</t>
    </r>
    <r>
      <rPr>
        <vertAlign val="superscript"/>
        <sz val="10"/>
        <rFont val="Arial"/>
        <family val="2"/>
      </rPr>
      <t>1)</t>
    </r>
  </si>
  <si>
    <r>
      <t>Talous, jolla voimassaoleva kotoutumistukipäätös</t>
    </r>
    <r>
      <rPr>
        <vertAlign val="superscript"/>
        <sz val="10"/>
        <rFont val="Arial"/>
        <family val="2"/>
      </rPr>
      <t>1)</t>
    </r>
  </si>
  <si>
    <r>
      <t>Kotouttamistuen piirissä olevien talouksien perheenjäsenten lukumäärä</t>
    </r>
    <r>
      <rPr>
        <vertAlign val="superscript"/>
        <sz val="10"/>
        <rFont val="Arial"/>
        <family val="2"/>
      </rPr>
      <t>1)</t>
    </r>
  </si>
  <si>
    <r>
      <t>Velkaneuvonnan uudet, uudelleen vireilletulleet ja siirtyneet  asiakkaat</t>
    </r>
    <r>
      <rPr>
        <vertAlign val="superscript"/>
        <sz val="10"/>
        <rFont val="Arial"/>
        <family val="2"/>
      </rPr>
      <t>1)</t>
    </r>
  </si>
  <si>
    <r>
      <t xml:space="preserve">Työllistymisen tuki -yksikön kuntouttavaan työtoimintaan osallistuneet lukuunottamatta Duurin asiakkaita </t>
    </r>
    <r>
      <rPr>
        <vertAlign val="superscript"/>
        <sz val="9.5"/>
        <rFont val="Arial"/>
        <family val="2"/>
      </rPr>
      <t>1)</t>
    </r>
  </si>
  <si>
    <t>asunnottomien asumispalvelut</t>
  </si>
  <si>
    <t>vastaaottokeskustoiminta</t>
  </si>
  <si>
    <t>vammaisten asumisen tukipalvelu</t>
  </si>
  <si>
    <t>muu asumisen tukeminen yhteensä</t>
  </si>
  <si>
    <t>Sama asiakas voi esiintyä vuoden aikana asiakkaana sekä omassa että ostopalvelussa, 
mutta oman toiminnan ja ostopalvelun yhteislukuihin sama asiakas sisältyy vain kerran.</t>
  </si>
  <si>
    <t>Asunnottomien asumispalvelut, vastaanottokeskustoiminta, vammaisten asumisen tukipalvelu</t>
  </si>
  <si>
    <r>
      <t>425</t>
    </r>
    <r>
      <rPr>
        <vertAlign val="superscript"/>
        <sz val="11"/>
        <rFont val="Calibri"/>
        <family val="2"/>
      </rPr>
      <t>1</t>
    </r>
  </si>
  <si>
    <t>ei luokituksessa vuodesta 2014 alkaen</t>
  </si>
  <si>
    <t>Sosiaali- ja tukityö (01)  Ei ole ollut palveluluokituksessa vuodesta 2014 alkaen</t>
  </si>
  <si>
    <r>
      <t>Henkilö, joka on käynyt polikliinisessa päihdehuollossa</t>
    </r>
    <r>
      <rPr>
        <vertAlign val="superscript"/>
        <sz val="10"/>
        <rFont val="Arial"/>
        <family val="2"/>
      </rPr>
      <t>1)</t>
    </r>
  </si>
  <si>
    <r>
      <t>Henkilö, joka on käynyt korvaushoitoa antavassa palvelupisteessa</t>
    </r>
    <r>
      <rPr>
        <vertAlign val="superscript"/>
        <sz val="10"/>
        <rFont val="Arial"/>
        <family val="2"/>
      </rPr>
      <t>1)</t>
    </r>
  </si>
  <si>
    <r>
      <t>Henkilö, joka on ollut päihdehuollon avovieroituksessa</t>
    </r>
    <r>
      <rPr>
        <vertAlign val="superscript"/>
        <sz val="10"/>
        <rFont val="Arial"/>
        <family val="2"/>
      </rPr>
      <t>1)</t>
    </r>
  </si>
  <si>
    <t>Hoitopäivät avovieroituksessa. Vuoteen 2013 saakka alapalvelun nimi oli avokatkaisu ja se kuului päivätoiminnan palvelumuotoon.</t>
  </si>
  <si>
    <r>
      <t>Henkilö, joka on ollut päihdehuollon avokuntoutuksessa</t>
    </r>
    <r>
      <rPr>
        <vertAlign val="superscript"/>
        <sz val="10"/>
        <rFont val="Arial"/>
        <family val="2"/>
      </rPr>
      <t>1)</t>
    </r>
  </si>
  <si>
    <t>Asumisvuorokausiin lasketaan kirjoillaolopäivät, ei lähtöpäivää</t>
  </si>
  <si>
    <r>
      <t>Päihdehuollon palveluasumisessa kirjoilla oleva</t>
    </r>
    <r>
      <rPr>
        <vertAlign val="superscript"/>
        <sz val="10"/>
        <rFont val="Arial"/>
        <family val="2"/>
      </rPr>
      <t>1)</t>
    </r>
  </si>
  <si>
    <r>
      <t>Päihdehuollon laitoksessa kirjoilla oleva</t>
    </r>
    <r>
      <rPr>
        <vertAlign val="superscript"/>
        <sz val="10"/>
        <rFont val="Arial"/>
        <family val="2"/>
      </rPr>
      <t>1)</t>
    </r>
  </si>
  <si>
    <r>
      <t>Asiakkaat, jotka ovat kirjallisella suostumuksella antaneet sosiaaliturvaetuutensa sosiaaliviraston välitettäväksi</t>
    </r>
    <r>
      <rPr>
        <vertAlign val="superscript"/>
        <sz val="10"/>
        <rFont val="Arial"/>
        <family val="2"/>
      </rPr>
      <t>1)</t>
    </r>
  </si>
  <si>
    <r>
      <t xml:space="preserve">Henkilölukumäärä kertoo tuen piirissä olevan talouden perheenjäsenten lukumäärän </t>
    </r>
    <r>
      <rPr>
        <vertAlign val="superscript"/>
        <sz val="10"/>
        <rFont val="Arial"/>
        <family val="2"/>
      </rPr>
      <t>1)</t>
    </r>
  </si>
  <si>
    <r>
      <t>Henkilö, jolla on kuntouttavan työtoiminnan päätös</t>
    </r>
    <r>
      <rPr>
        <vertAlign val="superscript"/>
        <sz val="9.5"/>
        <rFont val="Arial"/>
        <family val="2"/>
      </rPr>
      <t>1)</t>
    </r>
  </si>
  <si>
    <r>
      <t>Talous, jolla on voimassaoleva vastaanottorahapäätös</t>
    </r>
    <r>
      <rPr>
        <vertAlign val="superscript"/>
        <sz val="10"/>
        <rFont val="Arial"/>
        <family val="2"/>
      </rPr>
      <t>1)</t>
    </r>
  </si>
  <si>
    <r>
      <t>Henkilölukumäärä kertoo tuen piirissä olevan talouden perheenjäsenten lukumäärän</t>
    </r>
    <r>
      <rPr>
        <vertAlign val="superscript"/>
        <sz val="10"/>
        <rFont val="Arial"/>
        <family val="2"/>
      </rPr>
      <t>1)</t>
    </r>
  </si>
  <si>
    <r>
      <t>Talous, jolla voimassaoleva ehkäisevän toimeentulotuen päätös</t>
    </r>
    <r>
      <rPr>
        <vertAlign val="superscript"/>
        <sz val="10"/>
        <rFont val="Arial"/>
        <family val="2"/>
      </rPr>
      <t>1)</t>
    </r>
  </si>
  <si>
    <r>
      <t>Talous, jolla voimassaoleva perustoimeentulotuki- tai kotoutumistukipäätös</t>
    </r>
    <r>
      <rPr>
        <vertAlign val="superscript"/>
        <sz val="9.5"/>
        <rFont val="Arial"/>
        <family val="2"/>
      </rPr>
      <t>1)</t>
    </r>
  </si>
  <si>
    <r>
      <t>Talous, jolla voimassaoleva täydentävän toimeentulotuen päätös</t>
    </r>
    <r>
      <rPr>
        <vertAlign val="superscript"/>
        <sz val="9.5"/>
        <rFont val="Arial"/>
        <family val="2"/>
      </rPr>
      <t>1)</t>
    </r>
  </si>
  <si>
    <r>
      <t>Talous, jolla on voimassaoleva täydentävän vastaanottorahan päätös</t>
    </r>
    <r>
      <rPr>
        <vertAlign val="superscript"/>
        <sz val="10"/>
        <rFont val="Arial"/>
        <family val="2"/>
      </rPr>
      <t>1)</t>
    </r>
  </si>
  <si>
    <t>1193</t>
  </si>
  <si>
    <t>Kunnan rahoitusosuuden piirissä olevat työmarkkinatukea saavat henkilöt. Vuoteen 2015 saakka, suoritejulkaisussa tieto oli toimeentulotuki-sektorin alla.</t>
  </si>
  <si>
    <t xml:space="preserve">(tuettu asuminen: Kilpola, Nal,  </t>
  </si>
  <si>
    <t xml:space="preserve">   asiakkaat (varsinaiset)</t>
  </si>
  <si>
    <t xml:space="preserve">  asiakkaat (varsinaiset)</t>
  </si>
  <si>
    <t xml:space="preserve">   asiakkaat (varsinaiset) yhteensä</t>
  </si>
  <si>
    <t>(jälkihuollon tukiasunnot)</t>
  </si>
  <si>
    <t>puhelinkontakti ja
sähköinen asiointi</t>
  </si>
  <si>
    <t>Asiakastapaamista vastaava puhelu tai kontakti</t>
  </si>
  <si>
    <t>Päätösasiakkaiden määrä, mutta sama lapsi/nuori vain kertaalleen</t>
  </si>
  <si>
    <t>Sosiaaliohjausta saavat asiakkaat (edellyttää tapahtumamerkintää)</t>
  </si>
  <si>
    <t>Laitospalvelu  11)</t>
  </si>
  <si>
    <r>
      <t>tehostettu perhetyö</t>
    </r>
    <r>
      <rPr>
        <sz val="9"/>
        <rFont val="Arial"/>
        <family val="2"/>
      </rPr>
      <t xml:space="preserve"> </t>
    </r>
    <r>
      <rPr>
        <sz val="8"/>
        <rFont val="Arial"/>
        <family val="2"/>
      </rPr>
      <t>(avokuntoutus)</t>
    </r>
  </si>
  <si>
    <t>Otetaan huomioon asiakkaiden lukumäärän lisäksi tapaamiseen käytetty aika. Yhden suoritteen käyntikerran pituus on 45-60  min,  kahden suoritteen 61-90 min, kolmen suoritteen 91-135 min ja neljän suoritteen 136-180 min ja tämän jälkeen seuraavat 45 min lisäävät aina suoritteen määrää.</t>
  </si>
  <si>
    <r>
      <t xml:space="preserve">ATJ:n  Sosty-tapahtumalta kerättyjen tilastojen määrittelyssä on toimittu seuraavasti </t>
    </r>
    <r>
      <rPr>
        <b/>
        <sz val="10"/>
        <rFont val="Arial"/>
        <family val="2"/>
      </rPr>
      <t>sosiaaliohjaajien</t>
    </r>
    <r>
      <rPr>
        <sz val="10"/>
        <rFont val="Arial"/>
        <family val="2"/>
      </rPr>
      <t xml:space="preserve"> käyntien kohdentamisessa sektorille ja alapalvelumuodolle:</t>
    </r>
  </si>
  <si>
    <t>Suoritteet</t>
  </si>
  <si>
    <t>asiakastietojärjestelmää. Aiemmin oli käytössä ATJ.</t>
  </si>
  <si>
    <t>SISÄLLÖLLISIÄ MÄÄRITELMIÄ JA TILASTOJEN TIETOLÄHTEET</t>
  </si>
  <si>
    <r>
      <t>Lastensuojelun asiakkaat vuoden aikana</t>
    </r>
    <r>
      <rPr>
        <vertAlign val="superscript"/>
        <sz val="10"/>
        <rFont val="Arial"/>
        <family val="2"/>
      </rPr>
      <t>1)</t>
    </r>
  </si>
  <si>
    <r>
      <t>Henkilö, jolle on tehty tukihenkilö-/tukiperhepäätös ja joka on saanut tukihenkilö- ja/tai tukiperhepalvelua.</t>
    </r>
    <r>
      <rPr>
        <vertAlign val="superscript"/>
        <sz val="10"/>
        <rFont val="Arial"/>
        <family val="2"/>
      </rPr>
      <t>1)</t>
    </r>
  </si>
  <si>
    <r>
      <t xml:space="preserve">tehostettu perhetyö </t>
    </r>
    <r>
      <rPr>
        <sz val="8"/>
        <rFont val="Arial"/>
        <family val="2"/>
      </rPr>
      <t>(avokuntoutus</t>
    </r>
    <r>
      <rPr>
        <sz val="9"/>
        <rFont val="Arial"/>
        <family val="2"/>
      </rPr>
      <t>)</t>
    </r>
  </si>
  <si>
    <r>
      <t>Avokuntoutuksen käyntiasiakas vuoden aikana</t>
    </r>
    <r>
      <rPr>
        <vertAlign val="superscript"/>
        <sz val="10"/>
        <rFont val="Arial"/>
        <family val="2"/>
      </rPr>
      <t>1)</t>
    </r>
  </si>
  <si>
    <r>
      <t xml:space="preserve">tukiasuminen
</t>
    </r>
    <r>
      <rPr>
        <sz val="8"/>
        <rFont val="Arial"/>
        <family val="2"/>
      </rPr>
      <t>(jälkihuollon tukiasunnot ja asumisharjoittelu)</t>
    </r>
  </si>
  <si>
    <r>
      <t>Jälkihuollon tukiasumisessa tai asumisharjoittelussa kirjoilla oleva</t>
    </r>
    <r>
      <rPr>
        <vertAlign val="superscript"/>
        <sz val="10"/>
        <rFont val="Arial"/>
        <family val="2"/>
      </rPr>
      <t>1)</t>
    </r>
  </si>
  <si>
    <r>
      <t>Tuetussa asumisessa kirjoilla oleva</t>
    </r>
    <r>
      <rPr>
        <vertAlign val="superscript"/>
        <sz val="10"/>
        <rFont val="Arial"/>
        <family val="2"/>
      </rPr>
      <t>1)</t>
    </r>
  </si>
  <si>
    <r>
      <t>Laitoksen ympärivuorokautisessa palvelussa kirjoilla oleva</t>
    </r>
    <r>
      <rPr>
        <vertAlign val="superscript"/>
        <sz val="10"/>
        <rFont val="Arial"/>
        <family val="2"/>
      </rPr>
      <t>1)</t>
    </r>
  </si>
  <si>
    <r>
      <t>Kunnallisissa ja toimeksianto-sopimusperhekodeissa kirjoillla olevat, ei sis. sijaishuolto läheisverkostossa -sijoituksia</t>
    </r>
    <r>
      <rPr>
        <vertAlign val="superscript"/>
        <sz val="10"/>
        <rFont val="Arial"/>
        <family val="2"/>
      </rPr>
      <t>1)</t>
    </r>
  </si>
  <si>
    <r>
      <t>Henkilö, jolle on tehty lomatoiminnan päätös ja ollut lomalla perheessä tai leirillä</t>
    </r>
    <r>
      <rPr>
        <vertAlign val="superscript"/>
        <sz val="10"/>
        <rFont val="Arial"/>
        <family val="2"/>
      </rPr>
      <t>1)</t>
    </r>
  </si>
  <si>
    <r>
      <t>Varsinainen asiakas (= jolla voimassa oleva ao. selvitys ja käyntitapahtuma)</t>
    </r>
    <r>
      <rPr>
        <vertAlign val="superscript"/>
        <sz val="9.5"/>
        <rFont val="Arial"/>
        <family val="2"/>
      </rPr>
      <t>1)</t>
    </r>
  </si>
  <si>
    <r>
      <t>Kokonaislukuun kuuluvat varsinaiset asiakkaat ja tapaamisiin osallistuneet perheenjäsenet</t>
    </r>
    <r>
      <rPr>
        <vertAlign val="superscript"/>
        <sz val="10"/>
        <rFont val="Arial"/>
        <family val="2"/>
      </rPr>
      <t>1)</t>
    </r>
  </si>
  <si>
    <r>
      <t>Avioliittolain mukaisessa perhe-asioiden sovittelussa olleet henkilöt ja perheet</t>
    </r>
    <r>
      <rPr>
        <vertAlign val="superscript"/>
        <sz val="10"/>
        <rFont val="Arial"/>
        <family val="2"/>
      </rPr>
      <t>1)</t>
    </r>
  </si>
  <si>
    <r>
      <t>Päivätoiminnassa kirjoilla oleva henkilö</t>
    </r>
    <r>
      <rPr>
        <vertAlign val="superscript"/>
        <sz val="10"/>
        <rFont val="Arial"/>
        <family val="2"/>
      </rPr>
      <t>1)</t>
    </r>
  </si>
  <si>
    <r>
      <t xml:space="preserve">Vanhusten asuintaloissa kirjoilla olevat </t>
    </r>
    <r>
      <rPr>
        <vertAlign val="superscript"/>
        <sz val="10"/>
        <rFont val="Arial"/>
        <family val="2"/>
      </rPr>
      <t>1)</t>
    </r>
  </si>
  <si>
    <r>
      <t>Palvelutalon kirjoilla olevat</t>
    </r>
    <r>
      <rPr>
        <vertAlign val="superscript"/>
        <sz val="10"/>
        <rFont val="Arial"/>
        <family val="2"/>
      </rPr>
      <t xml:space="preserve">1) </t>
    </r>
    <r>
      <rPr>
        <sz val="10"/>
        <rFont val="Arial"/>
        <family val="2"/>
      </rPr>
      <t>Asumismuoto, jossa saa ympäri-vuorokautista hoivaa, apua ja palveluja. Sisältyy aina yövalvonta tai tehokas varallaolojärjestelmä</t>
    </r>
  </si>
  <si>
    <r>
      <t>Laitoksessa kirjoilla oleva</t>
    </r>
    <r>
      <rPr>
        <vertAlign val="superscript"/>
        <sz val="10"/>
        <rFont val="Arial"/>
        <family val="2"/>
      </rPr>
      <t>1)</t>
    </r>
  </si>
  <si>
    <r>
      <t xml:space="preserve">pitkäaikaishoito </t>
    </r>
    <r>
      <rPr>
        <sz val="8"/>
        <rFont val="Arial"/>
        <family val="2"/>
      </rPr>
      <t>(Kivelän, Koskelan ja Myllypuron vanhustenkeskukset)</t>
    </r>
  </si>
  <si>
    <r>
      <t>Pitkäaikaishoidossa kirjoilla oleva</t>
    </r>
    <r>
      <rPr>
        <vertAlign val="superscript"/>
        <sz val="10"/>
        <rFont val="Arial"/>
        <family val="2"/>
      </rPr>
      <t>1)</t>
    </r>
  </si>
  <si>
    <r>
      <t>Kaikki yli 65-vuotiaat. Voimassaoleva päätös hoito-palkkiosta</t>
    </r>
    <r>
      <rPr>
        <vertAlign val="superscript"/>
        <sz val="10"/>
        <rFont val="Arial"/>
        <family val="2"/>
      </rPr>
      <t>1)</t>
    </r>
  </si>
  <si>
    <r>
      <t>Asiakas, jolla voimassaoleva ShL:n mukainen asunnonmuutos-
työn päätös</t>
    </r>
    <r>
      <rPr>
        <vertAlign val="superscript"/>
        <sz val="10"/>
        <rFont val="Arial"/>
        <family val="2"/>
      </rPr>
      <t>1)</t>
    </r>
  </si>
  <si>
    <r>
      <t>1)</t>
    </r>
    <r>
      <rPr>
        <sz val="8"/>
        <rFont val="Arial"/>
        <family val="2"/>
      </rPr>
      <t>Asiakas kertaalleen kalenterivuoden aikana</t>
    </r>
  </si>
  <si>
    <t>PALVELULUOKITUS 2017</t>
  </si>
  <si>
    <t>Julkaisuun on kerätty sosiaalipalvelujen suoritetietoja vuosilta 2016 - 2017. Tietoja aikaisemmilta vuosilta on saatavissa Helsingin sosiaaliviraston  Suunnittelun</t>
  </si>
  <si>
    <t>Organisaatiossa ja palveluissa tapahtuneet muutokset vuonna 2017</t>
  </si>
  <si>
    <t>ja seurannan raportteja - sarjan julkaisuista vuodesta 1994.</t>
  </si>
  <si>
    <t xml:space="preserve">Tiedot on esitetty asiakkaista, suoritteista (käynti, kontakti, asumisvuorokausi, hoitovuorokausi, työpäivä ym.) ja paikoista eriteltynä omaan ja ostopalveluun. Tiedot on esitetty koko kaupungin osalta.   </t>
  </si>
  <si>
    <t>Tietojen luokittelu noudattaa pääsääntöisesti sosiaalihuollon palveluluokitusta 2017. Numerot sektoreiden ja palvelumuotojen edessä ovat palveluluokituksen numeroita. Alapalvelumuodon kaksi ensimmäistä numeroa viittaavat sektoriin  (sosiaalihuollon palveluluokitus 2017). Joissakin palveluissa on palveluluokitusta yksityiskohtaisempi luokittelu.</t>
  </si>
  <si>
    <t>Suoritejulkaisun toteuttamisesta on vastannut sosiaali- ja terveystoimialan tilastopalvelut.</t>
  </si>
  <si>
    <t>0924</t>
  </si>
  <si>
    <t>asiakastieto vammaisten asumisen tukipalvelun asiakkaista</t>
  </si>
  <si>
    <r>
      <t>sosiaalinen luotto</t>
    </r>
    <r>
      <rPr>
        <sz val="8"/>
        <rFont val="Arial"/>
        <family val="2"/>
      </rPr>
      <t xml:space="preserve"> (sisältää v. 2017</t>
    </r>
    <r>
      <rPr>
        <sz val="10"/>
        <rFont val="Arial"/>
        <family val="2"/>
      </rPr>
      <t xml:space="preserve"> </t>
    </r>
  </si>
  <si>
    <t xml:space="preserve">alkaen luoton uudelleen järjestely- ja </t>
  </si>
  <si>
    <t>maksuohjemamuutosasiakaat)</t>
  </si>
  <si>
    <t>Muu sosiaalihuolto</t>
  </si>
  <si>
    <t>ryhmä- ja yhteisötyö (asiakkaita</t>
  </si>
  <si>
    <t xml:space="preserve">(vuoden 2017 luku sisältää poistuneen </t>
  </si>
  <si>
    <t>Työllisyyden hoitaminen -sektorin suoritteet)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</si>
  <si>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Tiedot saatavilla vain ajalta 1.1. - 31.8.2016</t>
    </r>
  </si>
  <si>
    <t>(Sektori lopetettu 1.1.2017)</t>
  </si>
  <si>
    <r>
      <t>laitospalvelu</t>
    </r>
    <r>
      <rPr>
        <sz val="8"/>
        <rFont val="Arial"/>
        <family val="2"/>
      </rPr>
      <t xml:space="preserve"> </t>
    </r>
  </si>
  <si>
    <t>Hoitovuorokausiin lasketaan kirjoillaolopäivät.</t>
  </si>
  <si>
    <r>
      <t>Työvoiman palvelukeskuksen asiakas</t>
    </r>
    <r>
      <rPr>
        <vertAlign val="superscript"/>
        <sz val="9.5"/>
        <rFont val="Arial"/>
        <family val="2"/>
      </rPr>
      <t>1)</t>
    </r>
  </si>
  <si>
    <r>
      <t>Kuntouttavaan työtoimintaan osallistuneet (oma toiminta ja ostopalvelut)</t>
    </r>
    <r>
      <rPr>
        <vertAlign val="superscript"/>
        <sz val="9.0500000000000007"/>
        <rFont val="Arial"/>
        <family val="2"/>
      </rPr>
      <t>1)</t>
    </r>
  </si>
  <si>
    <t xml:space="preserve">Vajaakuntoisten työllistäminen työllisyyslain nojalla. Kuntouttava työtoiminta ja muu työllistymistä tukeva toiminta. </t>
  </si>
  <si>
    <t>Sektori lopetettu 1.1.2017 alkaen.</t>
  </si>
  <si>
    <t>Mittarijulkaisu löytyy  Helmestä Tilastopalvelujen sivulta</t>
  </si>
  <si>
    <r>
      <t xml:space="preserve">Jos toimintaa vastaavaa suoritetta ei ole, on asianomaisessa kohdassa viiva ( - ). Kaksi pistettä ( </t>
    </r>
    <r>
      <rPr>
        <b/>
        <sz val="10"/>
        <rFont val="Arial"/>
        <family val="2"/>
      </rPr>
      <t>..</t>
    </r>
    <r>
      <rPr>
        <sz val="10"/>
        <rFont val="Arial"/>
        <family val="2"/>
      </rPr>
      <t xml:space="preserve"> )
tarkoittaa, että toimintaa on, mutta tietoa siitä ei ole käytettävissä. Jos lukua on korjattu, se on alleviivattu.</t>
    </r>
  </si>
  <si>
    <t>Sosiaalihuollosta virallisissa tilastoissa käytettävät palvelutoimintaa kuvaavat määrälliset mittarit ja niiden määritelmät ja/tai laskentakaavat ovat alapalvelumuodoittain raportissa Sosiaalipalveluja kuvaavat mittarit 2.12.2014, joka on saatavilla SoteHelmessä kohdasta Oikopolut&gt;Tilastopalvelut&gt;Tietohuolto&gt;Sosiaalipalveluja kuvaavat mittarit 2015</t>
  </si>
  <si>
    <r>
      <t xml:space="preserve">perustoimeentulotuki </t>
    </r>
    <r>
      <rPr>
        <sz val="8"/>
        <rFont val="Arial"/>
        <family val="2"/>
      </rPr>
      <t>(perustoimeentulo-</t>
    </r>
  </si>
  <si>
    <t>tuki ja kotoutumistuki)</t>
  </si>
  <si>
    <t>Kelan hoidettavaksi 1.4.2017.)</t>
  </si>
  <si>
    <t xml:space="preserve">(Perustoimeentulotuki siirtyi kokonaan </t>
  </si>
  <si>
    <t>SKH:n HelppiSeniori, neuvonta- ja palveluohjaus aloitti toimintansa 1.12.2017, jolloin aloittivat Seniori-info  sekä Ruotsinkielinen asiakasohjausyksikkö Selvitys- arviointi- ja sijoitustoimiston alla. Asiakasohjausyksiköt aloittivat  seuraavan vuoden puolella 1.2.2018.</t>
  </si>
  <si>
    <t>vamaisten työllistymistä tukeva toiminta</t>
  </si>
  <si>
    <r>
      <t xml:space="preserve">Työllistymistä tukevaan toimintaan osallistuneet vammaistyösssä </t>
    </r>
    <r>
      <rPr>
        <vertAlign val="superscript"/>
        <sz val="10"/>
        <rFont val="Arial"/>
        <family val="2"/>
      </rPr>
      <t>1)</t>
    </r>
  </si>
  <si>
    <t>vammaisten työll. tukeva toiminta</t>
  </si>
  <si>
    <t>ei 
asiakastietoa</t>
  </si>
  <si>
    <t xml:space="preserve">hoitovuorokausi
</t>
  </si>
  <si>
    <t>Vammaistyön lyhytaikaishoito ja alaikäisenä yksin tulleen maahanmuuttajan laitoshoito. Tieto saatavilla 1.1.2017 alkaen.</t>
  </si>
  <si>
    <t>Nuorten palvelut ja aikuissosiaalityön muun asiakastyön kontaktit, jotka on kirjattu sosiaalihuollon alalajeille AISO ja SOTO, on tilastoitu toimeentulotuki-sektorille.</t>
  </si>
  <si>
    <t>Toimeentulotuki</t>
  </si>
  <si>
    <t>SOSIAALI- JA TUKITYÖN KONTAKTITIETOJEN  SEKÄ MUUN ASIAKASTYÖN KOHDENTAMINEN ERI SEKTOREILLE JA ALAPALVELUILLE</t>
  </si>
  <si>
    <t>kirjallinen hakemus/muu tapa</t>
  </si>
  <si>
    <t xml:space="preserve">   kaikki asiakkaat (tapaamisissa</t>
  </si>
  <si>
    <t xml:space="preserve">   mukana olleet) yhteensä</t>
  </si>
  <si>
    <t xml:space="preserve">lapsiperheiden kotipalvelu </t>
  </si>
  <si>
    <t>(kotitaloudet)</t>
  </si>
  <si>
    <t>Yhden käyntikerran pituus on 45 min. Yhdeksi käyntikerraksi lasketaan korkeintaan 60 minuutin käynti, kahdeksi 90 minuutin käynti ja kolmeksi tämän ajan ylittävät käynnit.</t>
  </si>
  <si>
    <t xml:space="preserve"> terapeuttinen vauvaperhetyö</t>
  </si>
  <si>
    <t xml:space="preserve"> pariterapia</t>
  </si>
  <si>
    <t>terapeuttinen vauvaperhetyö</t>
  </si>
  <si>
    <t>pariterapia</t>
  </si>
  <si>
    <t>perheneuvola (kasvatus- ja perheneuvonta, terapeuttinen vauvaperhetyö, pariterapia )</t>
  </si>
  <si>
    <r>
      <t>Asiakas, jolle on tilastovuoden aikana tehty LsL:n §:n 35, 36, 49, 75, 76  mukainen taloudellisen tuen päätös</t>
    </r>
    <r>
      <rPr>
        <vertAlign val="superscript"/>
        <sz val="9.5"/>
        <rFont val="Arial"/>
        <family val="2"/>
      </rPr>
      <t>.1)</t>
    </r>
  </si>
  <si>
    <t>Lastensuojelun sosiaali- ja tukityön suoritteissa (01 02) vuonna 2016  ei ole mukana ls-arviointiyksikön suoritteita, koska arviointiyksikön työntekijät eivät voineet tuolloin kirjata suoritteita asiakastietojärjestelmään.</t>
  </si>
  <si>
    <t xml:space="preserve">Lapsiperheiden kotipalvelussa (ja sosiaaliohjaus) on 1.1.2016 lukien siirrytty käyttämään Pegasos </t>
  </si>
  <si>
    <t>neuvolatoiminta (kape, pate,vape)</t>
  </si>
  <si>
    <t>Perheasioiden sovittelun asiakkaat, perheet ja käynnit on kerätty manuaalisesti.</t>
  </si>
  <si>
    <t>(Kohta 03 Muut perheiden palvelut, Muut sosiaalipalvelut, 0376 muu sosiaalipalvelu.</t>
  </si>
  <si>
    <r>
      <t>Tietolähteinä on käytetty  ATJ , YPH Effica, Terveys-Effica ja Pegasos -asiakastietojärjestelmistä saatuja sekä toimintayksiköistä manuaalisella tietojen keruulla saatuja vuositilastotietoja.</t>
    </r>
    <r>
      <rPr>
        <strike/>
        <sz val="10"/>
        <rFont val="Arial"/>
        <family val="2"/>
      </rPr>
      <t xml:space="preserve"> </t>
    </r>
  </si>
  <si>
    <r>
      <t xml:space="preserve">                     Nuorten palvelut ja aikuissosiaalityön, vammaistyön, psykiatria- ja päihdepalvelujen sekä sairaala-,
                     kuntoutus- ja hoivapalvelut -palvelukokonaisuuden </t>
    </r>
    <r>
      <rPr>
        <b/>
        <sz val="10"/>
        <rFont val="Arial"/>
        <family val="2"/>
      </rPr>
      <t>sosiaalityöntekijöiden</t>
    </r>
    <r>
      <rPr>
        <sz val="10"/>
        <rFont val="Arial"/>
        <family val="2"/>
      </rPr>
      <t xml:space="preserve"> kontaktit, jotka ovat 
                     kertyneet AISO, TT, KOTU ja KTYÖ -alajeille, on tilastoitu muu sosiaalihuolto -sektorille. 
</t>
    </r>
  </si>
  <si>
    <r>
      <t xml:space="preserve">Nuorten palvelut ja aikuissosiaalityön ja psykiatria- ja päihdepalvelujen </t>
    </r>
    <r>
      <rPr>
        <b/>
        <sz val="10"/>
        <rFont val="Arial"/>
        <family val="2"/>
      </rPr>
      <t>sosiaaliohjaajien</t>
    </r>
    <r>
      <rPr>
        <sz val="10"/>
        <rFont val="Arial"/>
        <family val="2"/>
      </rPr>
      <t xml:space="preserve"> kontaktit, jotka ovat kertyneet AISO, TT, KOTU ja KTYÖ -alajeille, on tilastoitu muu sosiaalihuolto -sektorille.</t>
    </r>
  </si>
  <si>
    <t>Helsingissä  13.06.2018</t>
  </si>
  <si>
    <t>Alapalvelumuoto lopetettu 1.1.2017 alkaen</t>
  </si>
  <si>
    <t>Tehdyt työpäivät
Alapalvelumuoto lopetettu 1.1.2017 alkaen</t>
  </si>
  <si>
    <t>alle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</si>
</sst>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0&quot;000"/>
  </numFmts>
  <fonts count="23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name val="Arial Narrow"/>
      <family val="2"/>
    </font>
    <font>
      <sz val="9"/>
      <name val="Arial"/>
      <family val="2"/>
    </font>
    <font>
      <strike/>
      <sz val="10"/>
      <name val="Arial"/>
      <family val="2"/>
    </font>
    <font>
      <b/>
      <sz val="8"/>
      <name val="Arial"/>
      <family val="2"/>
    </font>
    <font>
      <sz val="10"/>
      <name val="Arial 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vertAlign val="superscript"/>
      <sz val="10"/>
      <name val="Arial"/>
      <family val="2"/>
    </font>
    <font>
      <vertAlign val="superscript"/>
      <sz val="9.5"/>
      <name val="Arial"/>
      <family val="2"/>
    </font>
    <font>
      <sz val="11"/>
      <name val="Calibri"/>
      <family val="2"/>
    </font>
    <font>
      <vertAlign val="superscript"/>
      <sz val="11"/>
      <name val="Calibri"/>
      <family val="2"/>
    </font>
    <font>
      <vertAlign val="superscript"/>
      <sz val="8"/>
      <name val="Arial"/>
      <family val="2"/>
    </font>
    <font>
      <vertAlign val="superscript"/>
      <sz val="9.0500000000000007"/>
      <name val="Arial"/>
      <family val="2"/>
    </font>
    <font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 applyBorder="0"/>
    <xf numFmtId="3" fontId="1" fillId="0" borderId="0" applyFill="0" applyBorder="0" applyProtection="0"/>
  </cellStyleXfs>
  <cellXfs count="350">
    <xf numFmtId="0" fontId="0" fillId="0" borderId="0" xfId="0"/>
    <xf numFmtId="164" fontId="4" fillId="0" borderId="1" xfId="0" applyNumberFormat="1" applyFont="1" applyFill="1" applyBorder="1" applyAlignment="1">
      <alignment horizontal="left"/>
    </xf>
    <xf numFmtId="164" fontId="4" fillId="0" borderId="2" xfId="0" applyNumberFormat="1" applyFont="1" applyFill="1" applyBorder="1" applyAlignment="1">
      <alignment horizontal="left"/>
    </xf>
    <xf numFmtId="164" fontId="6" fillId="0" borderId="2" xfId="0" applyNumberFormat="1" applyFont="1" applyFill="1" applyBorder="1" applyAlignment="1">
      <alignment horizontal="left"/>
    </xf>
    <xf numFmtId="0" fontId="4" fillId="0" borderId="0" xfId="0" applyFont="1" applyFill="1" applyBorder="1"/>
    <xf numFmtId="0" fontId="6" fillId="0" borderId="0" xfId="0" applyFont="1" applyFill="1" applyBorder="1"/>
    <xf numFmtId="164" fontId="4" fillId="0" borderId="2" xfId="3" applyNumberFormat="1" applyFont="1" applyFill="1" applyBorder="1" applyAlignment="1">
      <alignment horizontal="left"/>
    </xf>
    <xf numFmtId="0" fontId="4" fillId="0" borderId="0" xfId="3" applyFont="1" applyFill="1" applyBorder="1"/>
    <xf numFmtId="49" fontId="1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vertical="top"/>
    </xf>
    <xf numFmtId="0" fontId="1" fillId="0" borderId="0" xfId="0" applyFont="1" applyFill="1"/>
    <xf numFmtId="0" fontId="1" fillId="0" borderId="0" xfId="0" applyFont="1" applyFill="1" applyBorder="1"/>
    <xf numFmtId="0" fontId="10" fillId="0" borderId="0" xfId="0" applyFont="1" applyFill="1" applyBorder="1"/>
    <xf numFmtId="0" fontId="6" fillId="0" borderId="2" xfId="0" applyFont="1" applyFill="1" applyBorder="1"/>
    <xf numFmtId="49" fontId="1" fillId="0" borderId="2" xfId="0" applyNumberFormat="1" applyFont="1" applyFill="1" applyBorder="1" applyAlignment="1">
      <alignment horizontal="left"/>
    </xf>
    <xf numFmtId="0" fontId="3" fillId="0" borderId="0" xfId="0" applyFont="1" applyFill="1"/>
    <xf numFmtId="0" fontId="1" fillId="0" borderId="0" xfId="0" applyFont="1" applyFill="1" applyAlignment="1">
      <alignment vertical="top"/>
    </xf>
    <xf numFmtId="164" fontId="1" fillId="0" borderId="1" xfId="3" applyNumberFormat="1" applyFont="1" applyFill="1" applyBorder="1" applyAlignment="1">
      <alignment horizontal="left"/>
    </xf>
    <xf numFmtId="0" fontId="1" fillId="0" borderId="3" xfId="3" applyFont="1" applyFill="1" applyBorder="1"/>
    <xf numFmtId="0" fontId="1" fillId="0" borderId="3" xfId="3" applyFont="1" applyFill="1" applyBorder="1" applyProtection="1">
      <protection locked="0"/>
    </xf>
    <xf numFmtId="1" fontId="1" fillId="0" borderId="4" xfId="3" applyNumberFormat="1" applyFont="1" applyFill="1" applyBorder="1" applyProtection="1">
      <protection locked="0"/>
    </xf>
    <xf numFmtId="0" fontId="1" fillId="0" borderId="0" xfId="3" applyFont="1" applyFill="1" applyBorder="1"/>
    <xf numFmtId="164" fontId="1" fillId="0" borderId="2" xfId="3" applyNumberFormat="1" applyFont="1" applyFill="1" applyBorder="1" applyAlignment="1">
      <alignment horizontal="left"/>
    </xf>
    <xf numFmtId="3" fontId="1" fillId="0" borderId="2" xfId="3" applyNumberFormat="1" applyFont="1" applyFill="1" applyBorder="1" applyProtection="1">
      <protection locked="0"/>
    </xf>
    <xf numFmtId="3" fontId="1" fillId="0" borderId="0" xfId="3" applyNumberFormat="1" applyFont="1" applyFill="1" applyBorder="1" applyProtection="1">
      <protection locked="0"/>
    </xf>
    <xf numFmtId="1" fontId="1" fillId="0" borderId="5" xfId="3" applyNumberFormat="1" applyFont="1" applyFill="1" applyBorder="1" applyProtection="1">
      <protection locked="0"/>
    </xf>
    <xf numFmtId="0" fontId="1" fillId="0" borderId="2" xfId="3" applyFont="1" applyFill="1" applyBorder="1"/>
    <xf numFmtId="0" fontId="1" fillId="0" borderId="5" xfId="3" applyFont="1" applyFill="1" applyBorder="1"/>
    <xf numFmtId="3" fontId="1" fillId="0" borderId="0" xfId="3" applyNumberFormat="1" applyFont="1" applyFill="1" applyBorder="1"/>
    <xf numFmtId="3" fontId="1" fillId="0" borderId="5" xfId="3" applyNumberFormat="1" applyFont="1" applyFill="1" applyBorder="1"/>
    <xf numFmtId="3" fontId="1" fillId="0" borderId="5" xfId="3" applyNumberFormat="1" applyFont="1" applyFill="1" applyBorder="1" applyAlignment="1">
      <alignment horizontal="right"/>
    </xf>
    <xf numFmtId="0" fontId="1" fillId="0" borderId="5" xfId="3" applyFont="1" applyFill="1" applyBorder="1" applyAlignment="1">
      <alignment horizontal="right"/>
    </xf>
    <xf numFmtId="164" fontId="1" fillId="0" borderId="6" xfId="3" applyNumberFormat="1" applyFont="1" applyFill="1" applyBorder="1" applyAlignment="1">
      <alignment horizontal="left"/>
    </xf>
    <xf numFmtId="0" fontId="1" fillId="0" borderId="7" xfId="3" applyFont="1" applyFill="1" applyBorder="1"/>
    <xf numFmtId="0" fontId="1" fillId="0" borderId="5" xfId="0" applyFont="1" applyFill="1" applyBorder="1" applyAlignment="1">
      <alignment horizontal="right"/>
    </xf>
    <xf numFmtId="164" fontId="1" fillId="0" borderId="0" xfId="3" applyNumberFormat="1" applyFont="1" applyFill="1" applyBorder="1" applyAlignment="1">
      <alignment horizontal="left"/>
    </xf>
    <xf numFmtId="164" fontId="1" fillId="0" borderId="1" xfId="0" applyNumberFormat="1" applyFont="1" applyFill="1" applyBorder="1" applyAlignment="1">
      <alignment horizontal="left"/>
    </xf>
    <xf numFmtId="0" fontId="1" fillId="0" borderId="3" xfId="0" applyFont="1" applyFill="1" applyBorder="1"/>
    <xf numFmtId="3" fontId="1" fillId="0" borderId="3" xfId="0" applyNumberFormat="1" applyFont="1" applyFill="1" applyBorder="1"/>
    <xf numFmtId="3" fontId="1" fillId="0" borderId="4" xfId="0" applyNumberFormat="1" applyFont="1" applyFill="1" applyBorder="1" applyAlignment="1">
      <alignment horizontal="right"/>
    </xf>
    <xf numFmtId="164" fontId="1" fillId="0" borderId="2" xfId="0" applyNumberFormat="1" applyFont="1" applyFill="1" applyBorder="1" applyAlignment="1">
      <alignment horizontal="left"/>
    </xf>
    <xf numFmtId="3" fontId="1" fillId="0" borderId="2" xfId="0" applyNumberFormat="1" applyFont="1" applyFill="1" applyBorder="1" applyProtection="1">
      <protection locked="0"/>
    </xf>
    <xf numFmtId="3" fontId="1" fillId="0" borderId="0" xfId="0" applyNumberFormat="1" applyFont="1" applyFill="1" applyBorder="1" applyProtection="1">
      <protection locked="0"/>
    </xf>
    <xf numFmtId="3" fontId="1" fillId="0" borderId="5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3" fontId="1" fillId="0" borderId="2" xfId="0" applyNumberFormat="1" applyFont="1" applyFill="1" applyBorder="1"/>
    <xf numFmtId="3" fontId="1" fillId="0" borderId="0" xfId="0" applyNumberFormat="1" applyFont="1" applyFill="1" applyBorder="1"/>
    <xf numFmtId="3" fontId="1" fillId="0" borderId="5" xfId="0" applyNumberFormat="1" applyFont="1" applyFill="1" applyBorder="1"/>
    <xf numFmtId="3" fontId="1" fillId="0" borderId="5" xfId="0" applyNumberFormat="1" applyFont="1" applyFill="1" applyBorder="1" applyAlignment="1">
      <alignment horizontal="right"/>
    </xf>
    <xf numFmtId="3" fontId="1" fillId="0" borderId="0" xfId="0" applyNumberFormat="1" applyFont="1" applyFill="1" applyBorder="1" applyAlignment="1">
      <alignment horizontal="right"/>
    </xf>
    <xf numFmtId="3" fontId="1" fillId="0" borderId="6" xfId="0" applyNumberFormat="1" applyFont="1" applyFill="1" applyBorder="1"/>
    <xf numFmtId="3" fontId="1" fillId="0" borderId="7" xfId="0" applyNumberFormat="1" applyFont="1" applyFill="1" applyBorder="1"/>
    <xf numFmtId="3" fontId="1" fillId="0" borderId="8" xfId="0" applyNumberFormat="1" applyFont="1" applyFill="1" applyBorder="1" applyAlignment="1">
      <alignment horizontal="right"/>
    </xf>
    <xf numFmtId="3" fontId="1" fillId="0" borderId="2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right"/>
    </xf>
    <xf numFmtId="0" fontId="1" fillId="0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left"/>
    </xf>
    <xf numFmtId="0" fontId="1" fillId="0" borderId="3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horizontal="right"/>
      <protection locked="0"/>
    </xf>
    <xf numFmtId="3" fontId="1" fillId="0" borderId="2" xfId="0" applyNumberFormat="1" applyFont="1" applyFill="1" applyBorder="1" applyAlignment="1" applyProtection="1">
      <alignment horizontal="left"/>
      <protection locked="0"/>
    </xf>
    <xf numFmtId="3" fontId="1" fillId="0" borderId="0" xfId="0" applyNumberFormat="1" applyFont="1" applyFill="1" applyBorder="1" applyAlignment="1" applyProtection="1">
      <alignment horizontal="left"/>
      <protection locked="0"/>
    </xf>
    <xf numFmtId="1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Border="1" applyAlignment="1">
      <alignment horizontal="left"/>
    </xf>
    <xf numFmtId="3" fontId="4" fillId="0" borderId="0" xfId="0" applyNumberFormat="1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2" xfId="0" applyNumberFormat="1" applyFont="1" applyFill="1" applyBorder="1"/>
    <xf numFmtId="3" fontId="4" fillId="0" borderId="2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wrapText="1"/>
    </xf>
    <xf numFmtId="3" fontId="4" fillId="0" borderId="0" xfId="0" applyNumberFormat="1" applyFont="1" applyFill="1" applyBorder="1" applyAlignment="1" applyProtection="1">
      <alignment horizontal="right"/>
      <protection locked="0"/>
    </xf>
    <xf numFmtId="3" fontId="1" fillId="0" borderId="0" xfId="3" applyNumberFormat="1" applyFont="1" applyFill="1" applyBorder="1" applyAlignment="1">
      <alignment horizontal="right"/>
    </xf>
    <xf numFmtId="3" fontId="1" fillId="0" borderId="7" xfId="3" applyNumberFormat="1" applyFont="1" applyFill="1" applyBorder="1" applyAlignment="1">
      <alignment horizontal="right"/>
    </xf>
    <xf numFmtId="3" fontId="1" fillId="0" borderId="8" xfId="3" applyNumberFormat="1" applyFont="1" applyFill="1" applyBorder="1"/>
    <xf numFmtId="3" fontId="1" fillId="0" borderId="5" xfId="0" applyNumberFormat="1" applyFont="1" applyFill="1" applyBorder="1" applyAlignment="1">
      <alignment horizontal="right" vertical="top"/>
    </xf>
    <xf numFmtId="0" fontId="1" fillId="0" borderId="0" xfId="0" applyFont="1" applyFill="1" applyAlignment="1">
      <alignment horizontal="left" indent="7"/>
    </xf>
    <xf numFmtId="3" fontId="10" fillId="0" borderId="0" xfId="0" applyNumberFormat="1" applyFont="1" applyFill="1" applyBorder="1"/>
    <xf numFmtId="3" fontId="10" fillId="0" borderId="5" xfId="0" applyNumberFormat="1" applyFont="1" applyFill="1" applyBorder="1" applyAlignment="1">
      <alignment horizontal="right"/>
    </xf>
    <xf numFmtId="49" fontId="4" fillId="0" borderId="9" xfId="0" applyNumberFormat="1" applyFont="1" applyFill="1" applyBorder="1" applyAlignment="1">
      <alignment horizontal="left" vertical="top"/>
    </xf>
    <xf numFmtId="49" fontId="4" fillId="0" borderId="9" xfId="0" applyNumberFormat="1" applyFont="1" applyFill="1" applyBorder="1" applyAlignment="1">
      <alignment vertical="top"/>
    </xf>
    <xf numFmtId="3" fontId="1" fillId="0" borderId="0" xfId="0" applyNumberFormat="1" applyFont="1" applyFill="1" applyBorder="1" applyAlignment="1">
      <alignment horizontal="right" vertical="top"/>
    </xf>
    <xf numFmtId="0" fontId="6" fillId="0" borderId="5" xfId="0" applyFont="1" applyFill="1" applyBorder="1"/>
    <xf numFmtId="164" fontId="1" fillId="0" borderId="2" xfId="0" quotePrefix="1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vertical="top"/>
    </xf>
    <xf numFmtId="0" fontId="1" fillId="0" borderId="2" xfId="0" applyNumberFormat="1" applyFont="1" applyFill="1" applyBorder="1" applyAlignment="1">
      <alignment horizontal="right" vertical="top"/>
    </xf>
    <xf numFmtId="3" fontId="1" fillId="0" borderId="0" xfId="0" applyNumberFormat="1" applyFont="1" applyFill="1" applyBorder="1" applyAlignment="1" applyProtection="1">
      <alignment horizontal="right"/>
      <protection locked="0"/>
    </xf>
    <xf numFmtId="3" fontId="6" fillId="0" borderId="2" xfId="0" applyNumberFormat="1" applyFont="1" applyFill="1" applyBorder="1"/>
    <xf numFmtId="3" fontId="6" fillId="0" borderId="0" xfId="0" applyNumberFormat="1" applyFont="1" applyFill="1" applyBorder="1"/>
    <xf numFmtId="164" fontId="6" fillId="0" borderId="2" xfId="0" applyNumberFormat="1" applyFont="1" applyFill="1" applyBorder="1" applyAlignment="1">
      <alignment horizontal="left" vertical="top"/>
    </xf>
    <xf numFmtId="164" fontId="12" fillId="0" borderId="2" xfId="0" applyNumberFormat="1" applyFont="1" applyFill="1" applyBorder="1" applyAlignment="1">
      <alignment horizontal="left" vertical="top"/>
    </xf>
    <xf numFmtId="0" fontId="6" fillId="0" borderId="2" xfId="0" applyFont="1" applyFill="1" applyBorder="1" applyAlignment="1">
      <alignment vertical="top"/>
    </xf>
    <xf numFmtId="3" fontId="6" fillId="0" borderId="5" xfId="0" applyNumberFormat="1" applyFont="1" applyFill="1" applyBorder="1" applyAlignment="1">
      <alignment horizontal="right"/>
    </xf>
    <xf numFmtId="0" fontId="7" fillId="0" borderId="0" xfId="0" applyFont="1" applyFill="1" applyAlignment="1">
      <alignment vertical="top" wrapText="1"/>
    </xf>
    <xf numFmtId="0" fontId="9" fillId="0" borderId="0" xfId="0" applyFont="1" applyFill="1" applyAlignment="1">
      <alignment vertical="top" wrapText="1"/>
    </xf>
    <xf numFmtId="0" fontId="6" fillId="0" borderId="0" xfId="3" applyFont="1" applyFill="1" applyBorder="1" applyAlignment="1">
      <alignment vertical="top"/>
    </xf>
    <xf numFmtId="0" fontId="6" fillId="0" borderId="0" xfId="0" applyFont="1" applyFill="1" applyBorder="1" applyAlignment="1">
      <alignment vertical="center"/>
    </xf>
    <xf numFmtId="3" fontId="1" fillId="0" borderId="2" xfId="0" applyNumberFormat="1" applyFont="1" applyFill="1" applyBorder="1" applyAlignment="1"/>
    <xf numFmtId="0" fontId="5" fillId="0" borderId="3" xfId="0" applyFont="1" applyFill="1" applyBorder="1"/>
    <xf numFmtId="3" fontId="1" fillId="0" borderId="0" xfId="0" applyNumberFormat="1" applyFont="1" applyFill="1" applyBorder="1" applyAlignment="1"/>
    <xf numFmtId="3" fontId="6" fillId="0" borderId="0" xfId="0" applyNumberFormat="1" applyFont="1" applyFill="1" applyBorder="1" applyAlignment="1">
      <alignment horizontal="right"/>
    </xf>
    <xf numFmtId="0" fontId="4" fillId="0" borderId="0" xfId="0" applyFont="1" applyFill="1" applyAlignment="1">
      <alignment horizontal="left"/>
    </xf>
    <xf numFmtId="0" fontId="10" fillId="0" borderId="0" xfId="3" applyFont="1" applyFill="1" applyBorder="1"/>
    <xf numFmtId="3" fontId="10" fillId="0" borderId="0" xfId="3" applyNumberFormat="1" applyFont="1" applyFill="1" applyBorder="1"/>
    <xf numFmtId="3" fontId="10" fillId="0" borderId="5" xfId="3" applyNumberFormat="1" applyFont="1" applyFill="1" applyBorder="1" applyAlignment="1">
      <alignment horizontal="right"/>
    </xf>
    <xf numFmtId="3" fontId="1" fillId="0" borderId="5" xfId="0" applyNumberFormat="1" applyFont="1" applyFill="1" applyBorder="1" applyAlignment="1"/>
    <xf numFmtId="3" fontId="13" fillId="0" borderId="0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 applyProtection="1">
      <alignment horizontal="right"/>
      <protection locked="0"/>
    </xf>
    <xf numFmtId="0" fontId="6" fillId="0" borderId="0" xfId="0" applyFont="1" applyFill="1" applyBorder="1" applyAlignment="1"/>
    <xf numFmtId="0" fontId="6" fillId="0" borderId="0" xfId="3" applyFont="1" applyFill="1" applyBorder="1"/>
    <xf numFmtId="0" fontId="1" fillId="0" borderId="0" xfId="3" applyFont="1" applyFill="1" applyBorder="1" applyAlignment="1">
      <alignment horizontal="right" vertical="top"/>
    </xf>
    <xf numFmtId="0" fontId="1" fillId="0" borderId="5" xfId="3" applyFont="1" applyFill="1" applyBorder="1" applyAlignment="1">
      <alignment horizontal="right" vertical="top"/>
    </xf>
    <xf numFmtId="0" fontId="1" fillId="0" borderId="5" xfId="0" applyNumberFormat="1" applyFont="1" applyFill="1" applyBorder="1" applyAlignment="1"/>
    <xf numFmtId="3" fontId="1" fillId="0" borderId="0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0" xfId="3" applyFont="1" applyFill="1" applyBorder="1" applyAlignment="1">
      <alignment horizontal="right"/>
    </xf>
    <xf numFmtId="0" fontId="1" fillId="0" borderId="2" xfId="3" applyFont="1" applyFill="1" applyBorder="1" applyAlignment="1">
      <alignment horizontal="right"/>
    </xf>
    <xf numFmtId="3" fontId="13" fillId="0" borderId="2" xfId="0" applyNumberFormat="1" applyFont="1" applyFill="1" applyBorder="1" applyAlignment="1">
      <alignment horizontal="right" vertical="center"/>
    </xf>
    <xf numFmtId="0" fontId="1" fillId="0" borderId="1" xfId="0" applyFont="1" applyFill="1" applyBorder="1" applyAlignment="1" applyProtection="1">
      <alignment horizontal="left"/>
      <protection locked="0"/>
    </xf>
    <xf numFmtId="3" fontId="1" fillId="0" borderId="2" xfId="0" applyNumberFormat="1" applyFont="1" applyFill="1" applyBorder="1" applyAlignment="1" applyProtection="1">
      <alignment horizontal="right"/>
      <protection locked="0"/>
    </xf>
    <xf numFmtId="3" fontId="10" fillId="0" borderId="2" xfId="0" applyNumberFormat="1" applyFont="1" applyFill="1" applyBorder="1"/>
    <xf numFmtId="1" fontId="1" fillId="0" borderId="1" xfId="3" applyNumberFormat="1" applyFont="1" applyFill="1" applyBorder="1" applyAlignment="1" applyProtection="1">
      <alignment horizontal="left"/>
      <protection locked="0"/>
    </xf>
    <xf numFmtId="3" fontId="1" fillId="0" borderId="2" xfId="3" applyNumberFormat="1" applyFont="1" applyFill="1" applyBorder="1"/>
    <xf numFmtId="3" fontId="10" fillId="0" borderId="2" xfId="3" applyNumberFormat="1" applyFont="1" applyFill="1" applyBorder="1"/>
    <xf numFmtId="3" fontId="1" fillId="0" borderId="2" xfId="3" applyNumberFormat="1" applyFont="1" applyFill="1" applyBorder="1" applyAlignment="1">
      <alignment horizontal="right"/>
    </xf>
    <xf numFmtId="3" fontId="1" fillId="0" borderId="6" xfId="3" applyNumberFormat="1" applyFont="1" applyFill="1" applyBorder="1"/>
    <xf numFmtId="0" fontId="1" fillId="0" borderId="2" xfId="0" applyFont="1" applyFill="1" applyBorder="1" applyAlignment="1">
      <alignment horizontal="right"/>
    </xf>
    <xf numFmtId="3" fontId="1" fillId="0" borderId="0" xfId="0" applyNumberFormat="1" applyFont="1" applyFill="1" applyBorder="1" applyAlignment="1" applyProtection="1">
      <alignment horizontal="right" vertical="top"/>
      <protection locked="0"/>
    </xf>
    <xf numFmtId="3" fontId="1" fillId="0" borderId="5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indent="6"/>
    </xf>
    <xf numFmtId="3" fontId="1" fillId="0" borderId="5" xfId="0" quotePrefix="1" applyNumberFormat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/>
    </xf>
    <xf numFmtId="3" fontId="1" fillId="0" borderId="5" xfId="3" quotePrefix="1" applyNumberFormat="1" applyFont="1" applyFill="1" applyBorder="1" applyAlignment="1">
      <alignment horizontal="right"/>
    </xf>
    <xf numFmtId="0" fontId="1" fillId="0" borderId="0" xfId="0" applyFont="1" applyFill="1" applyBorder="1" applyAlignment="1"/>
    <xf numFmtId="0" fontId="1" fillId="0" borderId="5" xfId="0" applyFont="1" applyFill="1" applyBorder="1"/>
    <xf numFmtId="0" fontId="3" fillId="0" borderId="0" xfId="0" applyFont="1" applyFill="1" applyAlignment="1"/>
    <xf numFmtId="0" fontId="1" fillId="0" borderId="0" xfId="0" applyFont="1" applyFill="1" applyAlignment="1">
      <alignment vertical="center"/>
    </xf>
    <xf numFmtId="49" fontId="1" fillId="0" borderId="9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49" fontId="4" fillId="0" borderId="3" xfId="0" applyNumberFormat="1" applyFont="1" applyFill="1" applyBorder="1"/>
    <xf numFmtId="49" fontId="4" fillId="0" borderId="4" xfId="0" applyNumberFormat="1" applyFont="1" applyFill="1" applyBorder="1"/>
    <xf numFmtId="49" fontId="4" fillId="0" borderId="0" xfId="0" applyNumberFormat="1" applyFont="1" applyFill="1" applyBorder="1"/>
    <xf numFmtId="49" fontId="4" fillId="0" borderId="0" xfId="0" applyNumberFormat="1" applyFont="1" applyFill="1" applyBorder="1" applyAlignment="1">
      <alignment horizontal="left"/>
    </xf>
    <xf numFmtId="49" fontId="4" fillId="0" borderId="5" xfId="0" applyNumberFormat="1" applyFont="1" applyFill="1" applyBorder="1"/>
    <xf numFmtId="49" fontId="4" fillId="0" borderId="7" xfId="0" applyNumberFormat="1" applyFont="1" applyFill="1" applyBorder="1"/>
    <xf numFmtId="49" fontId="4" fillId="0" borderId="8" xfId="0" applyNumberFormat="1" applyFont="1" applyFill="1" applyBorder="1"/>
    <xf numFmtId="49" fontId="1" fillId="0" borderId="11" xfId="0" applyNumberFormat="1" applyFont="1" applyFill="1" applyBorder="1" applyAlignment="1">
      <alignment horizontal="left" vertical="top"/>
    </xf>
    <xf numFmtId="49" fontId="1" fillId="0" borderId="11" xfId="0" applyNumberFormat="1" applyFont="1" applyFill="1" applyBorder="1"/>
    <xf numFmtId="49" fontId="1" fillId="0" borderId="9" xfId="0" applyNumberFormat="1" applyFont="1" applyFill="1" applyBorder="1"/>
    <xf numFmtId="49" fontId="1" fillId="0" borderId="11" xfId="0" applyNumberFormat="1" applyFont="1" applyFill="1" applyBorder="1" applyAlignment="1">
      <alignment vertical="top" wrapText="1"/>
    </xf>
    <xf numFmtId="49" fontId="1" fillId="0" borderId="11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wrapText="1"/>
    </xf>
    <xf numFmtId="49" fontId="1" fillId="0" borderId="10" xfId="0" applyNumberFormat="1" applyFont="1" applyFill="1" applyBorder="1" applyAlignment="1">
      <alignment horizontal="left" vertical="top"/>
    </xf>
    <xf numFmtId="49" fontId="1" fillId="0" borderId="10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vertical="top" wrapText="1"/>
    </xf>
    <xf numFmtId="49" fontId="1" fillId="0" borderId="14" xfId="0" applyNumberFormat="1" applyFont="1" applyFill="1" applyBorder="1" applyAlignment="1">
      <alignment vertical="top" wrapText="1"/>
    </xf>
    <xf numFmtId="0" fontId="1" fillId="0" borderId="9" xfId="0" applyNumberFormat="1" applyFont="1" applyFill="1" applyBorder="1" applyAlignment="1">
      <alignment vertical="top" wrapText="1"/>
    </xf>
    <xf numFmtId="49" fontId="1" fillId="0" borderId="12" xfId="0" applyNumberFormat="1" applyFont="1" applyFill="1" applyBorder="1"/>
    <xf numFmtId="49" fontId="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/>
    <xf numFmtId="49" fontId="1" fillId="0" borderId="3" xfId="0" applyNumberFormat="1" applyFont="1" applyFill="1" applyBorder="1" applyAlignment="1">
      <alignment vertical="top"/>
    </xf>
    <xf numFmtId="49" fontId="1" fillId="0" borderId="7" xfId="0" applyNumberFormat="1" applyFont="1" applyFill="1" applyBorder="1" applyAlignment="1">
      <alignment vertical="top" wrapText="1"/>
    </xf>
    <xf numFmtId="49" fontId="1" fillId="0" borderId="7" xfId="0" applyNumberFormat="1" applyFont="1" applyFill="1" applyBorder="1" applyAlignment="1">
      <alignment vertical="top"/>
    </xf>
    <xf numFmtId="49" fontId="1" fillId="0" borderId="10" xfId="0" applyNumberFormat="1" applyFont="1" applyFill="1" applyBorder="1" applyAlignment="1">
      <alignment vertical="top" wrapText="1"/>
    </xf>
    <xf numFmtId="49" fontId="1" fillId="0" borderId="1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vertical="top"/>
    </xf>
    <xf numFmtId="49" fontId="1" fillId="0" borderId="2" xfId="0" applyNumberFormat="1" applyFont="1" applyFill="1" applyBorder="1" applyAlignment="1">
      <alignment vertical="top" wrapText="1"/>
    </xf>
    <xf numFmtId="49" fontId="1" fillId="0" borderId="6" xfId="0" applyNumberFormat="1" applyFont="1" applyFill="1" applyBorder="1" applyAlignment="1">
      <alignment vertical="top"/>
    </xf>
    <xf numFmtId="49" fontId="1" fillId="0" borderId="6" xfId="0" applyNumberFormat="1" applyFont="1" applyFill="1" applyBorder="1" applyAlignment="1">
      <alignment vertical="top" wrapText="1"/>
    </xf>
    <xf numFmtId="49" fontId="1" fillId="0" borderId="8" xfId="0" applyNumberFormat="1" applyFont="1" applyFill="1" applyBorder="1" applyAlignment="1">
      <alignment vertical="top"/>
    </xf>
    <xf numFmtId="49" fontId="1" fillId="0" borderId="10" xfId="0" applyNumberFormat="1" applyFont="1" applyFill="1" applyBorder="1"/>
    <xf numFmtId="0" fontId="1" fillId="0" borderId="4" xfId="0" applyFont="1" applyFill="1" applyBorder="1"/>
    <xf numFmtId="49" fontId="1" fillId="0" borderId="10" xfId="0" applyNumberFormat="1" applyFont="1" applyFill="1" applyBorder="1" applyAlignment="1">
      <alignment vertical="top"/>
    </xf>
    <xf numFmtId="0" fontId="1" fillId="0" borderId="9" xfId="0" applyFont="1" applyFill="1" applyBorder="1"/>
    <xf numFmtId="0" fontId="1" fillId="0" borderId="9" xfId="0" applyFont="1" applyFill="1" applyBorder="1" applyAlignment="1">
      <alignment vertical="top"/>
    </xf>
    <xf numFmtId="49" fontId="1" fillId="0" borderId="9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vertical="top"/>
    </xf>
    <xf numFmtId="1" fontId="1" fillId="0" borderId="5" xfId="3" applyNumberFormat="1" applyFont="1" applyFill="1" applyBorder="1" applyAlignment="1">
      <alignment horizontal="right" vertical="top"/>
    </xf>
    <xf numFmtId="1" fontId="1" fillId="0" borderId="2" xfId="3" applyNumberFormat="1" applyFont="1" applyFill="1" applyBorder="1"/>
    <xf numFmtId="1" fontId="1" fillId="0" borderId="5" xfId="3" applyNumberFormat="1" applyFont="1" applyFill="1" applyBorder="1"/>
    <xf numFmtId="1" fontId="1" fillId="0" borderId="0" xfId="3" applyNumberFormat="1" applyFont="1" applyFill="1" applyBorder="1"/>
    <xf numFmtId="1" fontId="1" fillId="0" borderId="5" xfId="3" applyNumberFormat="1" applyFont="1" applyFill="1" applyBorder="1" applyAlignment="1">
      <alignment horizontal="right"/>
    </xf>
    <xf numFmtId="0" fontId="1" fillId="0" borderId="5" xfId="0" quotePrefix="1" applyFont="1" applyFill="1" applyBorder="1" applyAlignment="1">
      <alignment horizontal="right"/>
    </xf>
    <xf numFmtId="3" fontId="1" fillId="0" borderId="0" xfId="0" quotePrefix="1" applyNumberFormat="1" applyFont="1" applyFill="1" applyBorder="1" applyAlignment="1">
      <alignment horizontal="right" vertical="center"/>
    </xf>
    <xf numFmtId="0" fontId="1" fillId="0" borderId="3" xfId="0" applyFont="1" applyFill="1" applyBorder="1" applyAlignment="1">
      <alignment vertical="top"/>
    </xf>
    <xf numFmtId="49" fontId="1" fillId="0" borderId="3" xfId="0" applyNumberFormat="1" applyFont="1" applyFill="1" applyBorder="1" applyAlignment="1">
      <alignment wrapText="1"/>
    </xf>
    <xf numFmtId="49" fontId="1" fillId="0" borderId="11" xfId="0" applyNumberFormat="1" applyFont="1" applyFill="1" applyBorder="1" applyAlignment="1"/>
    <xf numFmtId="49" fontId="1" fillId="0" borderId="9" xfId="0" applyNumberFormat="1" applyFont="1" applyFill="1" applyBorder="1" applyAlignment="1"/>
    <xf numFmtId="0" fontId="1" fillId="0" borderId="4" xfId="0" applyFont="1" applyFill="1" applyBorder="1" applyAlignment="1">
      <alignment horizontal="left" vertical="top"/>
    </xf>
    <xf numFmtId="49" fontId="1" fillId="0" borderId="11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/>
    </xf>
    <xf numFmtId="49" fontId="1" fillId="0" borderId="7" xfId="0" applyNumberFormat="1" applyFont="1" applyFill="1" applyBorder="1" applyAlignment="1">
      <alignment horizontal="left" vertical="top" wrapText="1"/>
    </xf>
    <xf numFmtId="49" fontId="1" fillId="0" borderId="8" xfId="0" applyNumberFormat="1" applyFont="1" applyFill="1" applyBorder="1" applyAlignment="1">
      <alignment horizontal="left" vertical="top" wrapText="1"/>
    </xf>
    <xf numFmtId="49" fontId="4" fillId="0" borderId="14" xfId="0" applyNumberFormat="1" applyFont="1" applyFill="1" applyBorder="1" applyAlignment="1">
      <alignment horizontal="left" vertical="top"/>
    </xf>
    <xf numFmtId="0" fontId="1" fillId="0" borderId="14" xfId="0" applyFont="1" applyFill="1" applyBorder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1" fillId="0" borderId="0" xfId="0" quotePrefix="1" applyFont="1" applyFill="1" applyBorder="1" applyAlignment="1">
      <alignment horizontal="right"/>
    </xf>
    <xf numFmtId="1" fontId="1" fillId="0" borderId="3" xfId="0" applyNumberFormat="1" applyFont="1" applyFill="1" applyBorder="1" applyAlignment="1">
      <alignment horizontal="left"/>
    </xf>
    <xf numFmtId="3" fontId="1" fillId="0" borderId="2" xfId="0" applyNumberFormat="1" applyFont="1" applyFill="1" applyBorder="1" applyAlignment="1">
      <alignment horizontal="right" vertical="top"/>
    </xf>
    <xf numFmtId="0" fontId="18" fillId="0" borderId="0" xfId="0" quotePrefix="1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wrapText="1" indent="7"/>
    </xf>
    <xf numFmtId="49" fontId="4" fillId="0" borderId="15" xfId="0" applyNumberFormat="1" applyFont="1" applyFill="1" applyBorder="1" applyAlignment="1">
      <alignment horizontal="left" vertical="center"/>
    </xf>
    <xf numFmtId="49" fontId="1" fillId="0" borderId="10" xfId="0" applyNumberFormat="1" applyFont="1" applyFill="1" applyBorder="1" applyAlignment="1">
      <alignment vertical="center"/>
    </xf>
    <xf numFmtId="49" fontId="1" fillId="0" borderId="11" xfId="0" applyNumberFormat="1" applyFont="1" applyFill="1" applyBorder="1" applyAlignment="1">
      <alignment vertical="center"/>
    </xf>
    <xf numFmtId="49" fontId="1" fillId="0" borderId="3" xfId="0" applyNumberFormat="1" applyFont="1" applyFill="1" applyBorder="1" applyAlignment="1">
      <alignment horizontal="left" vertical="top" wrapText="1"/>
    </xf>
    <xf numFmtId="49" fontId="1" fillId="0" borderId="4" xfId="0" applyNumberFormat="1" applyFont="1" applyFill="1" applyBorder="1"/>
    <xf numFmtId="3" fontId="1" fillId="0" borderId="12" xfId="0" applyNumberFormat="1" applyFont="1" applyFill="1" applyBorder="1" applyAlignment="1">
      <alignment vertical="top" wrapText="1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vertical="top"/>
    </xf>
    <xf numFmtId="49" fontId="1" fillId="0" borderId="3" xfId="0" applyNumberFormat="1" applyFont="1" applyFill="1" applyBorder="1" applyAlignment="1">
      <alignment horizontal="left" vertical="top"/>
    </xf>
    <xf numFmtId="49" fontId="1" fillId="0" borderId="3" xfId="0" applyNumberFormat="1" applyFont="1" applyFill="1" applyBorder="1" applyAlignment="1">
      <alignment vertical="top" wrapText="1"/>
    </xf>
    <xf numFmtId="3" fontId="1" fillId="0" borderId="9" xfId="0" applyNumberFormat="1" applyFont="1" applyFill="1" applyBorder="1" applyAlignment="1">
      <alignment vertical="top" wrapText="1"/>
    </xf>
    <xf numFmtId="49" fontId="20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0" fontId="6" fillId="0" borderId="0" xfId="0" applyFont="1" applyFill="1"/>
    <xf numFmtId="0" fontId="1" fillId="0" borderId="0" xfId="3" applyNumberFormat="1" applyFont="1" applyFill="1" applyBorder="1" applyAlignment="1" applyProtection="1"/>
    <xf numFmtId="3" fontId="1" fillId="0" borderId="0" xfId="0" quotePrefix="1" applyNumberFormat="1" applyFont="1" applyFill="1" applyBorder="1"/>
    <xf numFmtId="3" fontId="1" fillId="0" borderId="0" xfId="0" quotePrefix="1" applyNumberFormat="1" applyFont="1" applyFill="1" applyBorder="1" applyAlignment="1">
      <alignment horizontal="center"/>
    </xf>
    <xf numFmtId="3" fontId="1" fillId="0" borderId="2" xfId="0" quotePrefix="1" applyNumberFormat="1" applyFont="1" applyFill="1" applyBorder="1" applyAlignment="1">
      <alignment horizontal="right"/>
    </xf>
    <xf numFmtId="3" fontId="1" fillId="0" borderId="2" xfId="0" quotePrefix="1" applyNumberFormat="1" applyFont="1" applyFill="1" applyBorder="1" applyAlignment="1">
      <alignment horizontal="right" vertical="center"/>
    </xf>
    <xf numFmtId="0" fontId="1" fillId="0" borderId="2" xfId="0" quotePrefix="1" applyFont="1" applyFill="1" applyBorder="1" applyAlignment="1">
      <alignment horizontal="right"/>
    </xf>
    <xf numFmtId="0" fontId="18" fillId="0" borderId="2" xfId="0" quotePrefix="1" applyFont="1" applyFill="1" applyBorder="1" applyAlignment="1">
      <alignment horizontal="right" vertical="center"/>
    </xf>
    <xf numFmtId="0" fontId="1" fillId="0" borderId="0" xfId="0" applyFont="1"/>
    <xf numFmtId="49" fontId="10" fillId="0" borderId="9" xfId="0" applyNumberFormat="1" applyFont="1" applyFill="1" applyBorder="1" applyAlignment="1">
      <alignment horizontal="left" vertical="top" wrapText="1"/>
    </xf>
    <xf numFmtId="0" fontId="1" fillId="0" borderId="2" xfId="0" applyNumberFormat="1" applyFont="1" applyFill="1" applyBorder="1" applyAlignment="1">
      <alignment horizontal="left"/>
    </xf>
    <xf numFmtId="0" fontId="10" fillId="0" borderId="0" xfId="0" applyFont="1" applyFill="1" applyBorder="1" applyAlignment="1">
      <alignment vertical="top"/>
    </xf>
    <xf numFmtId="164" fontId="16" fillId="0" borderId="6" xfId="0" applyNumberFormat="1" applyFont="1" applyFill="1" applyBorder="1" applyAlignment="1">
      <alignment horizontal="left"/>
    </xf>
    <xf numFmtId="0" fontId="6" fillId="0" borderId="7" xfId="0" applyFont="1" applyFill="1" applyBorder="1"/>
    <xf numFmtId="0" fontId="1" fillId="0" borderId="7" xfId="0" applyFont="1" applyFill="1" applyBorder="1"/>
    <xf numFmtId="0" fontId="1" fillId="0" borderId="12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left" vertical="top"/>
    </xf>
    <xf numFmtId="1" fontId="1" fillId="0" borderId="2" xfId="0" applyNumberFormat="1" applyFont="1" applyFill="1" applyBorder="1" applyAlignment="1">
      <alignment horizontal="left"/>
    </xf>
    <xf numFmtId="49" fontId="10" fillId="0" borderId="2" xfId="0" applyNumberFormat="1" applyFont="1" applyFill="1" applyBorder="1" applyAlignment="1">
      <alignment horizontal="left"/>
    </xf>
    <xf numFmtId="164" fontId="1" fillId="0" borderId="6" xfId="0" applyNumberFormat="1" applyFont="1" applyFill="1" applyBorder="1" applyAlignment="1">
      <alignment horizontal="left"/>
    </xf>
    <xf numFmtId="3" fontId="1" fillId="0" borderId="8" xfId="0" quotePrefix="1" applyNumberFormat="1" applyFont="1" applyFill="1" applyBorder="1" applyAlignment="1">
      <alignment horizontal="right"/>
    </xf>
    <xf numFmtId="3" fontId="1" fillId="0" borderId="7" xfId="0" quotePrefix="1" applyNumberFormat="1" applyFont="1" applyFill="1" applyBorder="1" applyAlignment="1">
      <alignment horizontal="right"/>
    </xf>
    <xf numFmtId="49" fontId="1" fillId="0" borderId="8" xfId="0" applyNumberFormat="1" applyFont="1" applyFill="1" applyBorder="1" applyAlignment="1">
      <alignment horizontal="left" vertical="top"/>
    </xf>
    <xf numFmtId="49" fontId="1" fillId="0" borderId="4" xfId="0" applyNumberFormat="1" applyFont="1" applyFill="1" applyBorder="1" applyAlignment="1">
      <alignment horizontal="left" vertical="top"/>
    </xf>
    <xf numFmtId="49" fontId="1" fillId="0" borderId="0" xfId="0" applyNumberFormat="1" applyFont="1" applyFill="1" applyBorder="1" applyAlignment="1">
      <alignment vertical="top"/>
    </xf>
    <xf numFmtId="49" fontId="1" fillId="0" borderId="0" xfId="0" applyNumberFormat="1" applyFont="1" applyFill="1" applyBorder="1" applyAlignment="1">
      <alignment vertical="top" wrapText="1"/>
    </xf>
    <xf numFmtId="0" fontId="2" fillId="0" borderId="0" xfId="1" applyFill="1" applyAlignment="1" applyProtection="1"/>
    <xf numFmtId="0" fontId="2" fillId="0" borderId="0" xfId="1" applyFill="1" applyAlignment="1" applyProtection="1">
      <alignment wrapText="1"/>
    </xf>
    <xf numFmtId="3" fontId="1" fillId="0" borderId="11" xfId="0" applyNumberFormat="1" applyFont="1" applyFill="1" applyBorder="1" applyAlignment="1">
      <alignment vertical="top" wrapText="1"/>
    </xf>
    <xf numFmtId="0" fontId="1" fillId="0" borderId="12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4" xfId="0" applyNumberFormat="1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/>
    </xf>
    <xf numFmtId="49" fontId="1" fillId="0" borderId="13" xfId="0" applyNumberFormat="1" applyFont="1" applyFill="1" applyBorder="1" applyAlignment="1">
      <alignment vertical="top"/>
    </xf>
    <xf numFmtId="49" fontId="1" fillId="0" borderId="14" xfId="0" applyNumberFormat="1" applyFont="1" applyFill="1" applyBorder="1" applyAlignment="1">
      <alignment vertical="top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left" vertical="top" wrapText="1" indent="7"/>
    </xf>
    <xf numFmtId="0" fontId="1" fillId="0" borderId="0" xfId="0" applyFont="1" applyFill="1" applyAlignment="1">
      <alignment horizontal="left"/>
    </xf>
    <xf numFmtId="3" fontId="1" fillId="0" borderId="0" xfId="3" quotePrefix="1" applyNumberFormat="1" applyFont="1" applyFill="1" applyBorder="1" applyAlignment="1">
      <alignment horizontal="right"/>
    </xf>
    <xf numFmtId="3" fontId="1" fillId="0" borderId="0" xfId="3" quotePrefix="1" applyNumberFormat="1" applyFont="1" applyFill="1" applyBorder="1" applyAlignment="1">
      <alignment horizontal="center"/>
    </xf>
    <xf numFmtId="3" fontId="1" fillId="0" borderId="7" xfId="3" applyNumberFormat="1" applyFont="1" applyFill="1" applyBorder="1"/>
    <xf numFmtId="0" fontId="1" fillId="0" borderId="0" xfId="0" applyNumberFormat="1" applyFont="1" applyFill="1" applyBorder="1" applyAlignment="1">
      <alignment horizontal="right" vertical="top"/>
    </xf>
    <xf numFmtId="0" fontId="1" fillId="0" borderId="0" xfId="0" quotePrefix="1" applyNumberFormat="1" applyFont="1" applyFill="1" applyBorder="1" applyAlignment="1">
      <alignment horizontal="right" vertical="top"/>
    </xf>
    <xf numFmtId="3" fontId="1" fillId="0" borderId="0" xfId="0" applyNumberFormat="1" applyFont="1"/>
    <xf numFmtId="3" fontId="4" fillId="0" borderId="0" xfId="0" quotePrefix="1" applyNumberFormat="1" applyFont="1" applyFill="1" applyBorder="1" applyAlignment="1">
      <alignment horizontal="right"/>
    </xf>
    <xf numFmtId="3" fontId="4" fillId="0" borderId="5" xfId="0" quotePrefix="1" applyNumberFormat="1" applyFont="1" applyFill="1" applyBorder="1" applyAlignment="1">
      <alignment horizontal="right"/>
    </xf>
    <xf numFmtId="0" fontId="4" fillId="0" borderId="0" xfId="0" applyFont="1" applyFill="1" applyAlignment="1">
      <alignment vertical="top"/>
    </xf>
    <xf numFmtId="49" fontId="4" fillId="0" borderId="6" xfId="0" applyNumberFormat="1" applyFont="1" applyFill="1" applyBorder="1" applyAlignment="1">
      <alignment horizontal="left" vertical="top"/>
    </xf>
    <xf numFmtId="49" fontId="4" fillId="0" borderId="7" xfId="0" applyNumberFormat="1" applyFont="1" applyFill="1" applyBorder="1" applyAlignment="1">
      <alignment horizontal="left" vertical="top"/>
    </xf>
    <xf numFmtId="49" fontId="4" fillId="0" borderId="8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 wrapText="1"/>
    </xf>
    <xf numFmtId="0" fontId="1" fillId="0" borderId="14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left" vertical="top"/>
    </xf>
    <xf numFmtId="49" fontId="1" fillId="0" borderId="14" xfId="0" applyNumberFormat="1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13" xfId="0" applyNumberFormat="1" applyFont="1" applyFill="1" applyBorder="1" applyAlignment="1">
      <alignment horizontal="left" vertical="top" wrapText="1"/>
    </xf>
    <xf numFmtId="49" fontId="1" fillId="0" borderId="14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wrapText="1"/>
    </xf>
    <xf numFmtId="49" fontId="1" fillId="0" borderId="7" xfId="0" applyNumberFormat="1" applyFont="1" applyFill="1" applyBorder="1" applyAlignment="1">
      <alignment horizontal="left" wrapText="1"/>
    </xf>
    <xf numFmtId="49" fontId="1" fillId="0" borderId="8" xfId="0" applyNumberFormat="1" applyFont="1" applyFill="1" applyBorder="1" applyAlignment="1">
      <alignment horizontal="left" wrapText="1"/>
    </xf>
    <xf numFmtId="49" fontId="4" fillId="0" borderId="10" xfId="0" applyNumberFormat="1" applyFont="1" applyFill="1" applyBorder="1" applyAlignment="1">
      <alignment horizontal="left" vertical="top"/>
    </xf>
    <xf numFmtId="49" fontId="4" fillId="0" borderId="11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/>
    </xf>
    <xf numFmtId="49" fontId="4" fillId="0" borderId="10" xfId="0" applyNumberFormat="1" applyFont="1" applyFill="1" applyBorder="1" applyAlignment="1">
      <alignment horizontal="left"/>
    </xf>
    <xf numFmtId="49" fontId="4" fillId="0" borderId="11" xfId="0" applyNumberFormat="1" applyFont="1" applyFill="1" applyBorder="1" applyAlignment="1">
      <alignment horizontal="left"/>
    </xf>
    <xf numFmtId="49" fontId="4" fillId="0" borderId="15" xfId="0" applyNumberFormat="1" applyFont="1" applyFill="1" applyBorder="1" applyAlignment="1">
      <alignment horizontal="left" vertical="top"/>
    </xf>
    <xf numFmtId="49" fontId="1" fillId="0" borderId="12" xfId="0" applyNumberFormat="1" applyFont="1" applyFill="1" applyBorder="1" applyAlignment="1">
      <alignment horizontal="center" vertical="top"/>
    </xf>
    <xf numFmtId="49" fontId="1" fillId="0" borderId="13" xfId="0" applyNumberFormat="1" applyFont="1" applyFill="1" applyBorder="1" applyAlignment="1">
      <alignment horizontal="center" vertical="top"/>
    </xf>
    <xf numFmtId="49" fontId="1" fillId="0" borderId="14" xfId="0" applyNumberFormat="1" applyFont="1" applyFill="1" applyBorder="1" applyAlignment="1">
      <alignment horizontal="center" vertical="top"/>
    </xf>
    <xf numFmtId="0" fontId="1" fillId="0" borderId="13" xfId="0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vertical="top"/>
    </xf>
    <xf numFmtId="49" fontId="1" fillId="0" borderId="13" xfId="0" applyNumberFormat="1" applyFont="1" applyFill="1" applyBorder="1" applyAlignment="1">
      <alignment vertical="top"/>
    </xf>
    <xf numFmtId="49" fontId="1" fillId="0" borderId="14" xfId="0" applyNumberFormat="1" applyFont="1" applyFill="1" applyBorder="1" applyAlignment="1">
      <alignment vertical="top"/>
    </xf>
    <xf numFmtId="49" fontId="1" fillId="0" borderId="1" xfId="0" applyNumberFormat="1" applyFont="1" applyFill="1" applyBorder="1" applyAlignment="1">
      <alignment horizontal="left" vertical="top" wrapText="1"/>
    </xf>
    <xf numFmtId="49" fontId="1" fillId="0" borderId="6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 wrapText="1"/>
    </xf>
    <xf numFmtId="49" fontId="1" fillId="0" borderId="9" xfId="0" applyNumberFormat="1" applyFont="1" applyFill="1" applyBorder="1" applyAlignment="1">
      <alignment horizontal="left" vertical="top"/>
    </xf>
    <xf numFmtId="49" fontId="1" fillId="0" borderId="15" xfId="0" applyNumberFormat="1" applyFont="1" applyFill="1" applyBorder="1" applyAlignment="1">
      <alignment horizontal="left"/>
    </xf>
    <xf numFmtId="49" fontId="1" fillId="0" borderId="10" xfId="0" applyNumberFormat="1" applyFont="1" applyFill="1" applyBorder="1" applyAlignment="1">
      <alignment horizontal="left"/>
    </xf>
    <xf numFmtId="49" fontId="1" fillId="0" borderId="11" xfId="0" applyNumberFormat="1" applyFont="1" applyFill="1" applyBorder="1" applyAlignment="1">
      <alignment horizontal="left"/>
    </xf>
    <xf numFmtId="49" fontId="1" fillId="0" borderId="6" xfId="0" applyNumberFormat="1" applyFont="1" applyFill="1" applyBorder="1" applyAlignment="1">
      <alignment horizontal="left"/>
    </xf>
    <xf numFmtId="49" fontId="1" fillId="0" borderId="7" xfId="0" applyNumberFormat="1" applyFont="1" applyFill="1" applyBorder="1" applyAlignment="1">
      <alignment horizontal="left"/>
    </xf>
    <xf numFmtId="49" fontId="1" fillId="0" borderId="8" xfId="0" applyNumberFormat="1" applyFont="1" applyFill="1" applyBorder="1" applyAlignment="1">
      <alignment horizontal="left"/>
    </xf>
    <xf numFmtId="49" fontId="4" fillId="0" borderId="1" xfId="0" applyNumberFormat="1" applyFont="1" applyFill="1" applyBorder="1" applyAlignment="1">
      <alignment horizontal="left"/>
    </xf>
    <xf numFmtId="49" fontId="4" fillId="0" borderId="3" xfId="0" applyNumberFormat="1" applyFont="1" applyFill="1" applyBorder="1" applyAlignment="1">
      <alignment horizontal="left"/>
    </xf>
    <xf numFmtId="49" fontId="4" fillId="0" borderId="4" xfId="0" applyNumberFormat="1" applyFont="1" applyFill="1" applyBorder="1" applyAlignment="1">
      <alignment horizontal="left"/>
    </xf>
    <xf numFmtId="49" fontId="4" fillId="0" borderId="7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>
      <alignment horizontal="left" vertical="top"/>
    </xf>
    <xf numFmtId="0" fontId="1" fillId="0" borderId="6" xfId="0" applyFont="1" applyFill="1" applyBorder="1" applyAlignment="1">
      <alignment horizontal="left" vertical="top"/>
    </xf>
    <xf numFmtId="49" fontId="4" fillId="0" borderId="6" xfId="0" applyNumberFormat="1" applyFont="1" applyFill="1" applyBorder="1" applyAlignment="1">
      <alignment horizontal="left"/>
    </xf>
    <xf numFmtId="49" fontId="1" fillId="0" borderId="12" xfId="0" applyNumberFormat="1" applyFont="1" applyFill="1" applyBorder="1" applyAlignment="1">
      <alignment vertical="top" wrapText="1"/>
    </xf>
    <xf numFmtId="0" fontId="1" fillId="0" borderId="14" xfId="0" applyFont="1" applyFill="1" applyBorder="1" applyAlignment="1">
      <alignment vertical="top" wrapText="1"/>
    </xf>
    <xf numFmtId="49" fontId="4" fillId="0" borderId="1" xfId="0" applyNumberFormat="1" applyFont="1" applyFill="1" applyBorder="1" applyAlignment="1">
      <alignment horizontal="left" vertical="top"/>
    </xf>
    <xf numFmtId="49" fontId="4" fillId="0" borderId="3" xfId="0" applyNumberFormat="1" applyFont="1" applyFill="1" applyBorder="1" applyAlignment="1">
      <alignment horizontal="left" vertical="top"/>
    </xf>
    <xf numFmtId="49" fontId="4" fillId="0" borderId="15" xfId="0" applyNumberFormat="1" applyFont="1" applyFill="1" applyBorder="1" applyAlignment="1">
      <alignment horizontal="left" vertical="top" wrapText="1"/>
    </xf>
    <xf numFmtId="49" fontId="4" fillId="0" borderId="11" xfId="0" applyNumberFormat="1" applyFont="1" applyFill="1" applyBorder="1" applyAlignment="1">
      <alignment horizontal="left" vertical="top" wrapText="1"/>
    </xf>
    <xf numFmtId="49" fontId="1" fillId="0" borderId="2" xfId="0" applyNumberFormat="1" applyFont="1" applyFill="1" applyBorder="1" applyAlignment="1">
      <alignment horizontal="left" vertical="top"/>
    </xf>
    <xf numFmtId="49" fontId="1" fillId="0" borderId="6" xfId="0" applyNumberFormat="1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left" vertical="top"/>
    </xf>
    <xf numFmtId="0" fontId="1" fillId="0" borderId="13" xfId="0" applyFont="1" applyFill="1" applyBorder="1" applyAlignment="1">
      <alignment horizontal="left" vertical="top"/>
    </xf>
    <xf numFmtId="49" fontId="1" fillId="0" borderId="13" xfId="0" applyNumberFormat="1" applyFont="1" applyFill="1" applyBorder="1" applyAlignment="1">
      <alignment horizontal="center" vertical="top" wrapText="1"/>
    </xf>
    <xf numFmtId="49" fontId="1" fillId="0" borderId="14" xfId="0" applyNumberFormat="1" applyFont="1" applyFill="1" applyBorder="1" applyAlignment="1">
      <alignment horizontal="center" vertical="top" wrapText="1"/>
    </xf>
    <xf numFmtId="49" fontId="1" fillId="0" borderId="2" xfId="0" applyNumberFormat="1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vertical="center" wrapText="1"/>
    </xf>
  </cellXfs>
  <cellStyles count="5">
    <cellStyle name="Hyperlinkki" xfId="1" builtinId="8"/>
    <cellStyle name="Normaali" xfId="0" builtinId="0"/>
    <cellStyle name="Normaali 2" xfId="2"/>
    <cellStyle name="Normaali_Paikat2002" xfId="3"/>
    <cellStyle name="Vakio" xfId="4"/>
  </cellStyles>
  <dxfs count="0"/>
  <tableStyles count="0" defaultTableStyle="TableStyleMedium9" defaultPivotStyle="PivotStyleLight16"/>
  <colors>
    <mruColors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13" Type="http://schemas.openxmlformats.org/officeDocument/2006/relationships/printerSettings" Target="../printerSettings/printerSettings13.bin"/><Relationship Id="rId18" Type="http://schemas.openxmlformats.org/officeDocument/2006/relationships/printerSettings" Target="../printerSettings/printerSettings18.bin"/><Relationship Id="rId26" Type="http://schemas.openxmlformats.org/officeDocument/2006/relationships/printerSettings" Target="../printerSettings/printerSettings26.bin"/><Relationship Id="rId39" Type="http://schemas.openxmlformats.org/officeDocument/2006/relationships/printerSettings" Target="../printerSettings/printerSettings39.bin"/><Relationship Id="rId3" Type="http://schemas.openxmlformats.org/officeDocument/2006/relationships/printerSettings" Target="../printerSettings/printerSettings3.bin"/><Relationship Id="rId21" Type="http://schemas.openxmlformats.org/officeDocument/2006/relationships/printerSettings" Target="../printerSettings/printerSettings21.bin"/><Relationship Id="rId34" Type="http://schemas.openxmlformats.org/officeDocument/2006/relationships/printerSettings" Target="../printerSettings/printerSettings34.bin"/><Relationship Id="rId42" Type="http://schemas.openxmlformats.org/officeDocument/2006/relationships/printerSettings" Target="../printerSettings/printerSettings42.bin"/><Relationship Id="rId7" Type="http://schemas.openxmlformats.org/officeDocument/2006/relationships/printerSettings" Target="../printerSettings/printerSettings7.bin"/><Relationship Id="rId12" Type="http://schemas.openxmlformats.org/officeDocument/2006/relationships/printerSettings" Target="../printerSettings/printerSettings12.bin"/><Relationship Id="rId17" Type="http://schemas.openxmlformats.org/officeDocument/2006/relationships/printerSettings" Target="../printerSettings/printerSettings17.bin"/><Relationship Id="rId25" Type="http://schemas.openxmlformats.org/officeDocument/2006/relationships/printerSettings" Target="../printerSettings/printerSettings25.bin"/><Relationship Id="rId33" Type="http://schemas.openxmlformats.org/officeDocument/2006/relationships/printerSettings" Target="../printerSettings/printerSettings33.bin"/><Relationship Id="rId38" Type="http://schemas.openxmlformats.org/officeDocument/2006/relationships/printerSettings" Target="../printerSettings/printerSettings38.bin"/><Relationship Id="rId2" Type="http://schemas.openxmlformats.org/officeDocument/2006/relationships/printerSettings" Target="../printerSettings/printerSettings2.bin"/><Relationship Id="rId16" Type="http://schemas.openxmlformats.org/officeDocument/2006/relationships/printerSettings" Target="../printerSettings/printerSettings16.bin"/><Relationship Id="rId20" Type="http://schemas.openxmlformats.org/officeDocument/2006/relationships/printerSettings" Target="../printerSettings/printerSettings20.bin"/><Relationship Id="rId29" Type="http://schemas.openxmlformats.org/officeDocument/2006/relationships/printerSettings" Target="../printerSettings/printerSettings29.bin"/><Relationship Id="rId41" Type="http://schemas.openxmlformats.org/officeDocument/2006/relationships/printerSettings" Target="../printerSettings/printerSettings41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11" Type="http://schemas.openxmlformats.org/officeDocument/2006/relationships/printerSettings" Target="../printerSettings/printerSettings11.bin"/><Relationship Id="rId24" Type="http://schemas.openxmlformats.org/officeDocument/2006/relationships/printerSettings" Target="../printerSettings/printerSettings24.bin"/><Relationship Id="rId32" Type="http://schemas.openxmlformats.org/officeDocument/2006/relationships/printerSettings" Target="../printerSettings/printerSettings32.bin"/><Relationship Id="rId37" Type="http://schemas.openxmlformats.org/officeDocument/2006/relationships/printerSettings" Target="../printerSettings/printerSettings37.bin"/><Relationship Id="rId40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5.bin"/><Relationship Id="rId15" Type="http://schemas.openxmlformats.org/officeDocument/2006/relationships/printerSettings" Target="../printerSettings/printerSettings15.bin"/><Relationship Id="rId23" Type="http://schemas.openxmlformats.org/officeDocument/2006/relationships/printerSettings" Target="../printerSettings/printerSettings23.bin"/><Relationship Id="rId28" Type="http://schemas.openxmlformats.org/officeDocument/2006/relationships/printerSettings" Target="../printerSettings/printerSettings28.bin"/><Relationship Id="rId36" Type="http://schemas.openxmlformats.org/officeDocument/2006/relationships/printerSettings" Target="../printerSettings/printerSettings36.bin"/><Relationship Id="rId10" Type="http://schemas.openxmlformats.org/officeDocument/2006/relationships/printerSettings" Target="../printerSettings/printerSettings10.bin"/><Relationship Id="rId19" Type="http://schemas.openxmlformats.org/officeDocument/2006/relationships/printerSettings" Target="../printerSettings/printerSettings19.bin"/><Relationship Id="rId31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Relationship Id="rId14" Type="http://schemas.openxmlformats.org/officeDocument/2006/relationships/printerSettings" Target="../printerSettings/printerSettings14.bin"/><Relationship Id="rId22" Type="http://schemas.openxmlformats.org/officeDocument/2006/relationships/printerSettings" Target="../printerSettings/printerSettings22.bin"/><Relationship Id="rId27" Type="http://schemas.openxmlformats.org/officeDocument/2006/relationships/printerSettings" Target="../printerSettings/printerSettings27.bin"/><Relationship Id="rId30" Type="http://schemas.openxmlformats.org/officeDocument/2006/relationships/printerSettings" Target="../printerSettings/printerSettings30.bin"/><Relationship Id="rId35" Type="http://schemas.openxmlformats.org/officeDocument/2006/relationships/printerSettings" Target="../printerSettings/printerSettings35.bin"/><Relationship Id="rId43" Type="http://schemas.openxmlformats.org/officeDocument/2006/relationships/printerSettings" Target="../printerSettings/printerSettings4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1.bin"/><Relationship Id="rId13" Type="http://schemas.openxmlformats.org/officeDocument/2006/relationships/printerSettings" Target="../printerSettings/printerSettings56.bin"/><Relationship Id="rId18" Type="http://schemas.openxmlformats.org/officeDocument/2006/relationships/printerSettings" Target="../printerSettings/printerSettings61.bin"/><Relationship Id="rId26" Type="http://schemas.openxmlformats.org/officeDocument/2006/relationships/printerSettings" Target="../printerSettings/printerSettings69.bin"/><Relationship Id="rId39" Type="http://schemas.openxmlformats.org/officeDocument/2006/relationships/printerSettings" Target="../printerSettings/printerSettings82.bin"/><Relationship Id="rId3" Type="http://schemas.openxmlformats.org/officeDocument/2006/relationships/printerSettings" Target="../printerSettings/printerSettings46.bin"/><Relationship Id="rId21" Type="http://schemas.openxmlformats.org/officeDocument/2006/relationships/printerSettings" Target="../printerSettings/printerSettings64.bin"/><Relationship Id="rId34" Type="http://schemas.openxmlformats.org/officeDocument/2006/relationships/printerSettings" Target="../printerSettings/printerSettings77.bin"/><Relationship Id="rId42" Type="http://schemas.openxmlformats.org/officeDocument/2006/relationships/printerSettings" Target="../printerSettings/printerSettings85.bin"/><Relationship Id="rId7" Type="http://schemas.openxmlformats.org/officeDocument/2006/relationships/printerSettings" Target="../printerSettings/printerSettings50.bin"/><Relationship Id="rId12" Type="http://schemas.openxmlformats.org/officeDocument/2006/relationships/printerSettings" Target="../printerSettings/printerSettings55.bin"/><Relationship Id="rId17" Type="http://schemas.openxmlformats.org/officeDocument/2006/relationships/printerSettings" Target="../printerSettings/printerSettings60.bin"/><Relationship Id="rId25" Type="http://schemas.openxmlformats.org/officeDocument/2006/relationships/printerSettings" Target="../printerSettings/printerSettings68.bin"/><Relationship Id="rId33" Type="http://schemas.openxmlformats.org/officeDocument/2006/relationships/printerSettings" Target="../printerSettings/printerSettings76.bin"/><Relationship Id="rId38" Type="http://schemas.openxmlformats.org/officeDocument/2006/relationships/printerSettings" Target="../printerSettings/printerSettings81.bin"/><Relationship Id="rId2" Type="http://schemas.openxmlformats.org/officeDocument/2006/relationships/printerSettings" Target="../printerSettings/printerSettings45.bin"/><Relationship Id="rId16" Type="http://schemas.openxmlformats.org/officeDocument/2006/relationships/printerSettings" Target="../printerSettings/printerSettings59.bin"/><Relationship Id="rId20" Type="http://schemas.openxmlformats.org/officeDocument/2006/relationships/printerSettings" Target="../printerSettings/printerSettings63.bin"/><Relationship Id="rId29" Type="http://schemas.openxmlformats.org/officeDocument/2006/relationships/printerSettings" Target="../printerSettings/printerSettings72.bin"/><Relationship Id="rId41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11" Type="http://schemas.openxmlformats.org/officeDocument/2006/relationships/printerSettings" Target="../printerSettings/printerSettings54.bin"/><Relationship Id="rId24" Type="http://schemas.openxmlformats.org/officeDocument/2006/relationships/printerSettings" Target="../printerSettings/printerSettings67.bin"/><Relationship Id="rId32" Type="http://schemas.openxmlformats.org/officeDocument/2006/relationships/printerSettings" Target="../printerSettings/printerSettings75.bin"/><Relationship Id="rId37" Type="http://schemas.openxmlformats.org/officeDocument/2006/relationships/printerSettings" Target="../printerSettings/printerSettings80.bin"/><Relationship Id="rId40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48.bin"/><Relationship Id="rId15" Type="http://schemas.openxmlformats.org/officeDocument/2006/relationships/printerSettings" Target="../printerSettings/printerSettings58.bin"/><Relationship Id="rId23" Type="http://schemas.openxmlformats.org/officeDocument/2006/relationships/printerSettings" Target="../printerSettings/printerSettings66.bin"/><Relationship Id="rId28" Type="http://schemas.openxmlformats.org/officeDocument/2006/relationships/printerSettings" Target="../printerSettings/printerSettings71.bin"/><Relationship Id="rId36" Type="http://schemas.openxmlformats.org/officeDocument/2006/relationships/printerSettings" Target="../printerSettings/printerSettings79.bin"/><Relationship Id="rId10" Type="http://schemas.openxmlformats.org/officeDocument/2006/relationships/printerSettings" Target="../printerSettings/printerSettings53.bin"/><Relationship Id="rId19" Type="http://schemas.openxmlformats.org/officeDocument/2006/relationships/printerSettings" Target="../printerSettings/printerSettings62.bin"/><Relationship Id="rId31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47.bin"/><Relationship Id="rId9" Type="http://schemas.openxmlformats.org/officeDocument/2006/relationships/printerSettings" Target="../printerSettings/printerSettings52.bin"/><Relationship Id="rId14" Type="http://schemas.openxmlformats.org/officeDocument/2006/relationships/printerSettings" Target="../printerSettings/printerSettings57.bin"/><Relationship Id="rId22" Type="http://schemas.openxmlformats.org/officeDocument/2006/relationships/printerSettings" Target="../printerSettings/printerSettings65.bin"/><Relationship Id="rId27" Type="http://schemas.openxmlformats.org/officeDocument/2006/relationships/printerSettings" Target="../printerSettings/printerSettings70.bin"/><Relationship Id="rId30" Type="http://schemas.openxmlformats.org/officeDocument/2006/relationships/printerSettings" Target="../printerSettings/printerSettings73.bin"/><Relationship Id="rId35" Type="http://schemas.openxmlformats.org/officeDocument/2006/relationships/printerSettings" Target="../printerSettings/printerSettings78.bin"/><Relationship Id="rId43" Type="http://schemas.openxmlformats.org/officeDocument/2006/relationships/printerSettings" Target="../printerSettings/printerSettings86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4.bin"/><Relationship Id="rId13" Type="http://schemas.openxmlformats.org/officeDocument/2006/relationships/printerSettings" Target="../printerSettings/printerSettings99.bin"/><Relationship Id="rId18" Type="http://schemas.openxmlformats.org/officeDocument/2006/relationships/printerSettings" Target="../printerSettings/printerSettings104.bin"/><Relationship Id="rId26" Type="http://schemas.openxmlformats.org/officeDocument/2006/relationships/printerSettings" Target="../printerSettings/printerSettings112.bin"/><Relationship Id="rId39" Type="http://schemas.openxmlformats.org/officeDocument/2006/relationships/printerSettings" Target="../printerSettings/printerSettings125.bin"/><Relationship Id="rId3" Type="http://schemas.openxmlformats.org/officeDocument/2006/relationships/printerSettings" Target="../printerSettings/printerSettings89.bin"/><Relationship Id="rId21" Type="http://schemas.openxmlformats.org/officeDocument/2006/relationships/printerSettings" Target="../printerSettings/printerSettings107.bin"/><Relationship Id="rId34" Type="http://schemas.openxmlformats.org/officeDocument/2006/relationships/printerSettings" Target="../printerSettings/printerSettings120.bin"/><Relationship Id="rId42" Type="http://schemas.openxmlformats.org/officeDocument/2006/relationships/printerSettings" Target="../printerSettings/printerSettings128.bin"/><Relationship Id="rId7" Type="http://schemas.openxmlformats.org/officeDocument/2006/relationships/printerSettings" Target="../printerSettings/printerSettings93.bin"/><Relationship Id="rId12" Type="http://schemas.openxmlformats.org/officeDocument/2006/relationships/printerSettings" Target="../printerSettings/printerSettings98.bin"/><Relationship Id="rId17" Type="http://schemas.openxmlformats.org/officeDocument/2006/relationships/printerSettings" Target="../printerSettings/printerSettings103.bin"/><Relationship Id="rId25" Type="http://schemas.openxmlformats.org/officeDocument/2006/relationships/printerSettings" Target="../printerSettings/printerSettings111.bin"/><Relationship Id="rId33" Type="http://schemas.openxmlformats.org/officeDocument/2006/relationships/printerSettings" Target="../printerSettings/printerSettings119.bin"/><Relationship Id="rId38" Type="http://schemas.openxmlformats.org/officeDocument/2006/relationships/printerSettings" Target="../printerSettings/printerSettings124.bin"/><Relationship Id="rId2" Type="http://schemas.openxmlformats.org/officeDocument/2006/relationships/printerSettings" Target="../printerSettings/printerSettings88.bin"/><Relationship Id="rId16" Type="http://schemas.openxmlformats.org/officeDocument/2006/relationships/printerSettings" Target="../printerSettings/printerSettings102.bin"/><Relationship Id="rId20" Type="http://schemas.openxmlformats.org/officeDocument/2006/relationships/printerSettings" Target="../printerSettings/printerSettings106.bin"/><Relationship Id="rId29" Type="http://schemas.openxmlformats.org/officeDocument/2006/relationships/printerSettings" Target="../printerSettings/printerSettings115.bin"/><Relationship Id="rId41" Type="http://schemas.openxmlformats.org/officeDocument/2006/relationships/printerSettings" Target="../printerSettings/printerSettings127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11" Type="http://schemas.openxmlformats.org/officeDocument/2006/relationships/printerSettings" Target="../printerSettings/printerSettings97.bin"/><Relationship Id="rId24" Type="http://schemas.openxmlformats.org/officeDocument/2006/relationships/printerSettings" Target="../printerSettings/printerSettings110.bin"/><Relationship Id="rId32" Type="http://schemas.openxmlformats.org/officeDocument/2006/relationships/printerSettings" Target="../printerSettings/printerSettings118.bin"/><Relationship Id="rId37" Type="http://schemas.openxmlformats.org/officeDocument/2006/relationships/printerSettings" Target="../printerSettings/printerSettings123.bin"/><Relationship Id="rId40" Type="http://schemas.openxmlformats.org/officeDocument/2006/relationships/printerSettings" Target="../printerSettings/printerSettings126.bin"/><Relationship Id="rId45" Type="http://schemas.openxmlformats.org/officeDocument/2006/relationships/comments" Target="../comments1.xml"/><Relationship Id="rId5" Type="http://schemas.openxmlformats.org/officeDocument/2006/relationships/printerSettings" Target="../printerSettings/printerSettings91.bin"/><Relationship Id="rId15" Type="http://schemas.openxmlformats.org/officeDocument/2006/relationships/printerSettings" Target="../printerSettings/printerSettings101.bin"/><Relationship Id="rId23" Type="http://schemas.openxmlformats.org/officeDocument/2006/relationships/printerSettings" Target="../printerSettings/printerSettings109.bin"/><Relationship Id="rId28" Type="http://schemas.openxmlformats.org/officeDocument/2006/relationships/printerSettings" Target="../printerSettings/printerSettings114.bin"/><Relationship Id="rId36" Type="http://schemas.openxmlformats.org/officeDocument/2006/relationships/printerSettings" Target="../printerSettings/printerSettings122.bin"/><Relationship Id="rId10" Type="http://schemas.openxmlformats.org/officeDocument/2006/relationships/printerSettings" Target="../printerSettings/printerSettings96.bin"/><Relationship Id="rId19" Type="http://schemas.openxmlformats.org/officeDocument/2006/relationships/printerSettings" Target="../printerSettings/printerSettings105.bin"/><Relationship Id="rId31" Type="http://schemas.openxmlformats.org/officeDocument/2006/relationships/printerSettings" Target="../printerSettings/printerSettings117.bin"/><Relationship Id="rId44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90.bin"/><Relationship Id="rId9" Type="http://schemas.openxmlformats.org/officeDocument/2006/relationships/printerSettings" Target="../printerSettings/printerSettings95.bin"/><Relationship Id="rId14" Type="http://schemas.openxmlformats.org/officeDocument/2006/relationships/printerSettings" Target="../printerSettings/printerSettings100.bin"/><Relationship Id="rId22" Type="http://schemas.openxmlformats.org/officeDocument/2006/relationships/printerSettings" Target="../printerSettings/printerSettings108.bin"/><Relationship Id="rId27" Type="http://schemas.openxmlformats.org/officeDocument/2006/relationships/printerSettings" Target="../printerSettings/printerSettings113.bin"/><Relationship Id="rId30" Type="http://schemas.openxmlformats.org/officeDocument/2006/relationships/printerSettings" Target="../printerSettings/printerSettings116.bin"/><Relationship Id="rId35" Type="http://schemas.openxmlformats.org/officeDocument/2006/relationships/printerSettings" Target="../printerSettings/printerSettings121.bin"/><Relationship Id="rId43" Type="http://schemas.openxmlformats.org/officeDocument/2006/relationships/printerSettings" Target="../printerSettings/printerSettings129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37.bin"/><Relationship Id="rId13" Type="http://schemas.openxmlformats.org/officeDocument/2006/relationships/printerSettings" Target="../printerSettings/printerSettings142.bin"/><Relationship Id="rId18" Type="http://schemas.openxmlformats.org/officeDocument/2006/relationships/printerSettings" Target="../printerSettings/printerSettings147.bin"/><Relationship Id="rId26" Type="http://schemas.openxmlformats.org/officeDocument/2006/relationships/printerSettings" Target="../printerSettings/printerSettings155.bin"/><Relationship Id="rId39" Type="http://schemas.openxmlformats.org/officeDocument/2006/relationships/printerSettings" Target="../printerSettings/printerSettings168.bin"/><Relationship Id="rId3" Type="http://schemas.openxmlformats.org/officeDocument/2006/relationships/printerSettings" Target="../printerSettings/printerSettings132.bin"/><Relationship Id="rId21" Type="http://schemas.openxmlformats.org/officeDocument/2006/relationships/printerSettings" Target="../printerSettings/printerSettings150.bin"/><Relationship Id="rId34" Type="http://schemas.openxmlformats.org/officeDocument/2006/relationships/printerSettings" Target="../printerSettings/printerSettings163.bin"/><Relationship Id="rId42" Type="http://schemas.openxmlformats.org/officeDocument/2006/relationships/printerSettings" Target="../printerSettings/printerSettings171.bin"/><Relationship Id="rId7" Type="http://schemas.openxmlformats.org/officeDocument/2006/relationships/printerSettings" Target="../printerSettings/printerSettings136.bin"/><Relationship Id="rId12" Type="http://schemas.openxmlformats.org/officeDocument/2006/relationships/printerSettings" Target="../printerSettings/printerSettings141.bin"/><Relationship Id="rId17" Type="http://schemas.openxmlformats.org/officeDocument/2006/relationships/printerSettings" Target="../printerSettings/printerSettings146.bin"/><Relationship Id="rId25" Type="http://schemas.openxmlformats.org/officeDocument/2006/relationships/printerSettings" Target="../printerSettings/printerSettings154.bin"/><Relationship Id="rId33" Type="http://schemas.openxmlformats.org/officeDocument/2006/relationships/printerSettings" Target="../printerSettings/printerSettings162.bin"/><Relationship Id="rId38" Type="http://schemas.openxmlformats.org/officeDocument/2006/relationships/printerSettings" Target="../printerSettings/printerSettings167.bin"/><Relationship Id="rId2" Type="http://schemas.openxmlformats.org/officeDocument/2006/relationships/printerSettings" Target="../printerSettings/printerSettings131.bin"/><Relationship Id="rId16" Type="http://schemas.openxmlformats.org/officeDocument/2006/relationships/printerSettings" Target="../printerSettings/printerSettings145.bin"/><Relationship Id="rId20" Type="http://schemas.openxmlformats.org/officeDocument/2006/relationships/printerSettings" Target="../printerSettings/printerSettings149.bin"/><Relationship Id="rId29" Type="http://schemas.openxmlformats.org/officeDocument/2006/relationships/printerSettings" Target="../printerSettings/printerSettings158.bin"/><Relationship Id="rId41" Type="http://schemas.openxmlformats.org/officeDocument/2006/relationships/printerSettings" Target="../printerSettings/printerSettings170.bin"/><Relationship Id="rId1" Type="http://schemas.openxmlformats.org/officeDocument/2006/relationships/printerSettings" Target="../printerSettings/printerSettings130.bin"/><Relationship Id="rId6" Type="http://schemas.openxmlformats.org/officeDocument/2006/relationships/printerSettings" Target="../printerSettings/printerSettings135.bin"/><Relationship Id="rId11" Type="http://schemas.openxmlformats.org/officeDocument/2006/relationships/printerSettings" Target="../printerSettings/printerSettings140.bin"/><Relationship Id="rId24" Type="http://schemas.openxmlformats.org/officeDocument/2006/relationships/printerSettings" Target="../printerSettings/printerSettings153.bin"/><Relationship Id="rId32" Type="http://schemas.openxmlformats.org/officeDocument/2006/relationships/printerSettings" Target="../printerSettings/printerSettings161.bin"/><Relationship Id="rId37" Type="http://schemas.openxmlformats.org/officeDocument/2006/relationships/printerSettings" Target="../printerSettings/printerSettings166.bin"/><Relationship Id="rId40" Type="http://schemas.openxmlformats.org/officeDocument/2006/relationships/printerSettings" Target="../printerSettings/printerSettings169.bin"/><Relationship Id="rId45" Type="http://schemas.openxmlformats.org/officeDocument/2006/relationships/comments" Target="../comments2.xml"/><Relationship Id="rId5" Type="http://schemas.openxmlformats.org/officeDocument/2006/relationships/printerSettings" Target="../printerSettings/printerSettings134.bin"/><Relationship Id="rId15" Type="http://schemas.openxmlformats.org/officeDocument/2006/relationships/printerSettings" Target="../printerSettings/printerSettings144.bin"/><Relationship Id="rId23" Type="http://schemas.openxmlformats.org/officeDocument/2006/relationships/printerSettings" Target="../printerSettings/printerSettings152.bin"/><Relationship Id="rId28" Type="http://schemas.openxmlformats.org/officeDocument/2006/relationships/printerSettings" Target="../printerSettings/printerSettings157.bin"/><Relationship Id="rId36" Type="http://schemas.openxmlformats.org/officeDocument/2006/relationships/printerSettings" Target="../printerSettings/printerSettings165.bin"/><Relationship Id="rId10" Type="http://schemas.openxmlformats.org/officeDocument/2006/relationships/printerSettings" Target="../printerSettings/printerSettings139.bin"/><Relationship Id="rId19" Type="http://schemas.openxmlformats.org/officeDocument/2006/relationships/printerSettings" Target="../printerSettings/printerSettings148.bin"/><Relationship Id="rId31" Type="http://schemas.openxmlformats.org/officeDocument/2006/relationships/printerSettings" Target="../printerSettings/printerSettings160.bin"/><Relationship Id="rId44" Type="http://schemas.openxmlformats.org/officeDocument/2006/relationships/vmlDrawing" Target="../drawings/vmlDrawing2.vml"/><Relationship Id="rId4" Type="http://schemas.openxmlformats.org/officeDocument/2006/relationships/printerSettings" Target="../printerSettings/printerSettings133.bin"/><Relationship Id="rId9" Type="http://schemas.openxmlformats.org/officeDocument/2006/relationships/printerSettings" Target="../printerSettings/printerSettings138.bin"/><Relationship Id="rId14" Type="http://schemas.openxmlformats.org/officeDocument/2006/relationships/printerSettings" Target="../printerSettings/printerSettings143.bin"/><Relationship Id="rId22" Type="http://schemas.openxmlformats.org/officeDocument/2006/relationships/printerSettings" Target="../printerSettings/printerSettings151.bin"/><Relationship Id="rId27" Type="http://schemas.openxmlformats.org/officeDocument/2006/relationships/printerSettings" Target="../printerSettings/printerSettings156.bin"/><Relationship Id="rId30" Type="http://schemas.openxmlformats.org/officeDocument/2006/relationships/printerSettings" Target="../printerSettings/printerSettings159.bin"/><Relationship Id="rId35" Type="http://schemas.openxmlformats.org/officeDocument/2006/relationships/printerSettings" Target="../printerSettings/printerSettings164.bin"/><Relationship Id="rId43" Type="http://schemas.openxmlformats.org/officeDocument/2006/relationships/printerSettings" Target="../printerSettings/printerSettings172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0.bin"/><Relationship Id="rId13" Type="http://schemas.openxmlformats.org/officeDocument/2006/relationships/printerSettings" Target="../printerSettings/printerSettings185.bin"/><Relationship Id="rId18" Type="http://schemas.openxmlformats.org/officeDocument/2006/relationships/printerSettings" Target="../printerSettings/printerSettings190.bin"/><Relationship Id="rId26" Type="http://schemas.openxmlformats.org/officeDocument/2006/relationships/printerSettings" Target="../printerSettings/printerSettings198.bin"/><Relationship Id="rId39" Type="http://schemas.openxmlformats.org/officeDocument/2006/relationships/printerSettings" Target="../printerSettings/printerSettings211.bin"/><Relationship Id="rId3" Type="http://schemas.openxmlformats.org/officeDocument/2006/relationships/printerSettings" Target="../printerSettings/printerSettings175.bin"/><Relationship Id="rId21" Type="http://schemas.openxmlformats.org/officeDocument/2006/relationships/printerSettings" Target="../printerSettings/printerSettings193.bin"/><Relationship Id="rId34" Type="http://schemas.openxmlformats.org/officeDocument/2006/relationships/printerSettings" Target="../printerSettings/printerSettings206.bin"/><Relationship Id="rId42" Type="http://schemas.openxmlformats.org/officeDocument/2006/relationships/printerSettings" Target="../printerSettings/printerSettings214.bin"/><Relationship Id="rId7" Type="http://schemas.openxmlformats.org/officeDocument/2006/relationships/printerSettings" Target="../printerSettings/printerSettings179.bin"/><Relationship Id="rId12" Type="http://schemas.openxmlformats.org/officeDocument/2006/relationships/printerSettings" Target="../printerSettings/printerSettings184.bin"/><Relationship Id="rId17" Type="http://schemas.openxmlformats.org/officeDocument/2006/relationships/printerSettings" Target="../printerSettings/printerSettings189.bin"/><Relationship Id="rId25" Type="http://schemas.openxmlformats.org/officeDocument/2006/relationships/printerSettings" Target="../printerSettings/printerSettings197.bin"/><Relationship Id="rId33" Type="http://schemas.openxmlformats.org/officeDocument/2006/relationships/printerSettings" Target="../printerSettings/printerSettings205.bin"/><Relationship Id="rId38" Type="http://schemas.openxmlformats.org/officeDocument/2006/relationships/printerSettings" Target="../printerSettings/printerSettings210.bin"/><Relationship Id="rId2" Type="http://schemas.openxmlformats.org/officeDocument/2006/relationships/printerSettings" Target="../printerSettings/printerSettings174.bin"/><Relationship Id="rId16" Type="http://schemas.openxmlformats.org/officeDocument/2006/relationships/printerSettings" Target="../printerSettings/printerSettings188.bin"/><Relationship Id="rId20" Type="http://schemas.openxmlformats.org/officeDocument/2006/relationships/printerSettings" Target="../printerSettings/printerSettings192.bin"/><Relationship Id="rId29" Type="http://schemas.openxmlformats.org/officeDocument/2006/relationships/printerSettings" Target="../printerSettings/printerSettings201.bin"/><Relationship Id="rId41" Type="http://schemas.openxmlformats.org/officeDocument/2006/relationships/printerSettings" Target="../printerSettings/printerSettings213.bin"/><Relationship Id="rId1" Type="http://schemas.openxmlformats.org/officeDocument/2006/relationships/printerSettings" Target="../printerSettings/printerSettings173.bin"/><Relationship Id="rId6" Type="http://schemas.openxmlformats.org/officeDocument/2006/relationships/printerSettings" Target="../printerSettings/printerSettings178.bin"/><Relationship Id="rId11" Type="http://schemas.openxmlformats.org/officeDocument/2006/relationships/printerSettings" Target="../printerSettings/printerSettings183.bin"/><Relationship Id="rId24" Type="http://schemas.openxmlformats.org/officeDocument/2006/relationships/printerSettings" Target="../printerSettings/printerSettings196.bin"/><Relationship Id="rId32" Type="http://schemas.openxmlformats.org/officeDocument/2006/relationships/printerSettings" Target="../printerSettings/printerSettings204.bin"/><Relationship Id="rId37" Type="http://schemas.openxmlformats.org/officeDocument/2006/relationships/printerSettings" Target="../printerSettings/printerSettings209.bin"/><Relationship Id="rId40" Type="http://schemas.openxmlformats.org/officeDocument/2006/relationships/printerSettings" Target="../printerSettings/printerSettings212.bin"/><Relationship Id="rId45" Type="http://schemas.openxmlformats.org/officeDocument/2006/relationships/comments" Target="../comments3.xml"/><Relationship Id="rId5" Type="http://schemas.openxmlformats.org/officeDocument/2006/relationships/printerSettings" Target="../printerSettings/printerSettings177.bin"/><Relationship Id="rId15" Type="http://schemas.openxmlformats.org/officeDocument/2006/relationships/printerSettings" Target="../printerSettings/printerSettings187.bin"/><Relationship Id="rId23" Type="http://schemas.openxmlformats.org/officeDocument/2006/relationships/printerSettings" Target="../printerSettings/printerSettings195.bin"/><Relationship Id="rId28" Type="http://schemas.openxmlformats.org/officeDocument/2006/relationships/printerSettings" Target="../printerSettings/printerSettings200.bin"/><Relationship Id="rId36" Type="http://schemas.openxmlformats.org/officeDocument/2006/relationships/printerSettings" Target="../printerSettings/printerSettings208.bin"/><Relationship Id="rId10" Type="http://schemas.openxmlformats.org/officeDocument/2006/relationships/printerSettings" Target="../printerSettings/printerSettings182.bin"/><Relationship Id="rId19" Type="http://schemas.openxmlformats.org/officeDocument/2006/relationships/printerSettings" Target="../printerSettings/printerSettings191.bin"/><Relationship Id="rId31" Type="http://schemas.openxmlformats.org/officeDocument/2006/relationships/printerSettings" Target="../printerSettings/printerSettings203.bin"/><Relationship Id="rId44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176.bin"/><Relationship Id="rId9" Type="http://schemas.openxmlformats.org/officeDocument/2006/relationships/printerSettings" Target="../printerSettings/printerSettings181.bin"/><Relationship Id="rId14" Type="http://schemas.openxmlformats.org/officeDocument/2006/relationships/printerSettings" Target="../printerSettings/printerSettings186.bin"/><Relationship Id="rId22" Type="http://schemas.openxmlformats.org/officeDocument/2006/relationships/printerSettings" Target="../printerSettings/printerSettings194.bin"/><Relationship Id="rId27" Type="http://schemas.openxmlformats.org/officeDocument/2006/relationships/printerSettings" Target="../printerSettings/printerSettings199.bin"/><Relationship Id="rId30" Type="http://schemas.openxmlformats.org/officeDocument/2006/relationships/printerSettings" Target="../printerSettings/printerSettings202.bin"/><Relationship Id="rId35" Type="http://schemas.openxmlformats.org/officeDocument/2006/relationships/printerSettings" Target="../printerSettings/printerSettings207.bin"/><Relationship Id="rId43" Type="http://schemas.openxmlformats.org/officeDocument/2006/relationships/printerSettings" Target="../printerSettings/printerSettings21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23.bin"/><Relationship Id="rId13" Type="http://schemas.openxmlformats.org/officeDocument/2006/relationships/printerSettings" Target="../printerSettings/printerSettings228.bin"/><Relationship Id="rId18" Type="http://schemas.openxmlformats.org/officeDocument/2006/relationships/printerSettings" Target="../printerSettings/printerSettings233.bin"/><Relationship Id="rId26" Type="http://schemas.openxmlformats.org/officeDocument/2006/relationships/printerSettings" Target="../printerSettings/printerSettings241.bin"/><Relationship Id="rId39" Type="http://schemas.openxmlformats.org/officeDocument/2006/relationships/printerSettings" Target="../printerSettings/printerSettings254.bin"/><Relationship Id="rId3" Type="http://schemas.openxmlformats.org/officeDocument/2006/relationships/printerSettings" Target="../printerSettings/printerSettings218.bin"/><Relationship Id="rId21" Type="http://schemas.openxmlformats.org/officeDocument/2006/relationships/printerSettings" Target="../printerSettings/printerSettings236.bin"/><Relationship Id="rId34" Type="http://schemas.openxmlformats.org/officeDocument/2006/relationships/printerSettings" Target="../printerSettings/printerSettings249.bin"/><Relationship Id="rId42" Type="http://schemas.openxmlformats.org/officeDocument/2006/relationships/printerSettings" Target="../printerSettings/printerSettings257.bin"/><Relationship Id="rId7" Type="http://schemas.openxmlformats.org/officeDocument/2006/relationships/printerSettings" Target="../printerSettings/printerSettings222.bin"/><Relationship Id="rId12" Type="http://schemas.openxmlformats.org/officeDocument/2006/relationships/printerSettings" Target="../printerSettings/printerSettings227.bin"/><Relationship Id="rId17" Type="http://schemas.openxmlformats.org/officeDocument/2006/relationships/printerSettings" Target="../printerSettings/printerSettings232.bin"/><Relationship Id="rId25" Type="http://schemas.openxmlformats.org/officeDocument/2006/relationships/printerSettings" Target="../printerSettings/printerSettings240.bin"/><Relationship Id="rId33" Type="http://schemas.openxmlformats.org/officeDocument/2006/relationships/printerSettings" Target="../printerSettings/printerSettings248.bin"/><Relationship Id="rId38" Type="http://schemas.openxmlformats.org/officeDocument/2006/relationships/printerSettings" Target="../printerSettings/printerSettings253.bin"/><Relationship Id="rId2" Type="http://schemas.openxmlformats.org/officeDocument/2006/relationships/printerSettings" Target="../printerSettings/printerSettings217.bin"/><Relationship Id="rId16" Type="http://schemas.openxmlformats.org/officeDocument/2006/relationships/printerSettings" Target="../printerSettings/printerSettings231.bin"/><Relationship Id="rId20" Type="http://schemas.openxmlformats.org/officeDocument/2006/relationships/printerSettings" Target="../printerSettings/printerSettings235.bin"/><Relationship Id="rId29" Type="http://schemas.openxmlformats.org/officeDocument/2006/relationships/printerSettings" Target="../printerSettings/printerSettings244.bin"/><Relationship Id="rId41" Type="http://schemas.openxmlformats.org/officeDocument/2006/relationships/printerSettings" Target="../printerSettings/printerSettings256.bin"/><Relationship Id="rId1" Type="http://schemas.openxmlformats.org/officeDocument/2006/relationships/printerSettings" Target="../printerSettings/printerSettings216.bin"/><Relationship Id="rId6" Type="http://schemas.openxmlformats.org/officeDocument/2006/relationships/printerSettings" Target="../printerSettings/printerSettings221.bin"/><Relationship Id="rId11" Type="http://schemas.openxmlformats.org/officeDocument/2006/relationships/printerSettings" Target="../printerSettings/printerSettings226.bin"/><Relationship Id="rId24" Type="http://schemas.openxmlformats.org/officeDocument/2006/relationships/printerSettings" Target="../printerSettings/printerSettings239.bin"/><Relationship Id="rId32" Type="http://schemas.openxmlformats.org/officeDocument/2006/relationships/printerSettings" Target="../printerSettings/printerSettings247.bin"/><Relationship Id="rId37" Type="http://schemas.openxmlformats.org/officeDocument/2006/relationships/printerSettings" Target="../printerSettings/printerSettings252.bin"/><Relationship Id="rId40" Type="http://schemas.openxmlformats.org/officeDocument/2006/relationships/printerSettings" Target="../printerSettings/printerSettings255.bin"/><Relationship Id="rId5" Type="http://schemas.openxmlformats.org/officeDocument/2006/relationships/printerSettings" Target="../printerSettings/printerSettings220.bin"/><Relationship Id="rId15" Type="http://schemas.openxmlformats.org/officeDocument/2006/relationships/printerSettings" Target="../printerSettings/printerSettings230.bin"/><Relationship Id="rId23" Type="http://schemas.openxmlformats.org/officeDocument/2006/relationships/printerSettings" Target="../printerSettings/printerSettings238.bin"/><Relationship Id="rId28" Type="http://schemas.openxmlformats.org/officeDocument/2006/relationships/printerSettings" Target="../printerSettings/printerSettings243.bin"/><Relationship Id="rId36" Type="http://schemas.openxmlformats.org/officeDocument/2006/relationships/printerSettings" Target="../printerSettings/printerSettings251.bin"/><Relationship Id="rId10" Type="http://schemas.openxmlformats.org/officeDocument/2006/relationships/printerSettings" Target="../printerSettings/printerSettings225.bin"/><Relationship Id="rId19" Type="http://schemas.openxmlformats.org/officeDocument/2006/relationships/printerSettings" Target="../printerSettings/printerSettings234.bin"/><Relationship Id="rId31" Type="http://schemas.openxmlformats.org/officeDocument/2006/relationships/printerSettings" Target="../printerSettings/printerSettings246.bin"/><Relationship Id="rId4" Type="http://schemas.openxmlformats.org/officeDocument/2006/relationships/printerSettings" Target="../printerSettings/printerSettings219.bin"/><Relationship Id="rId9" Type="http://schemas.openxmlformats.org/officeDocument/2006/relationships/printerSettings" Target="../printerSettings/printerSettings224.bin"/><Relationship Id="rId14" Type="http://schemas.openxmlformats.org/officeDocument/2006/relationships/printerSettings" Target="../printerSettings/printerSettings229.bin"/><Relationship Id="rId22" Type="http://schemas.openxmlformats.org/officeDocument/2006/relationships/printerSettings" Target="../printerSettings/printerSettings237.bin"/><Relationship Id="rId27" Type="http://schemas.openxmlformats.org/officeDocument/2006/relationships/printerSettings" Target="../printerSettings/printerSettings242.bin"/><Relationship Id="rId30" Type="http://schemas.openxmlformats.org/officeDocument/2006/relationships/printerSettings" Target="../printerSettings/printerSettings245.bin"/><Relationship Id="rId35" Type="http://schemas.openxmlformats.org/officeDocument/2006/relationships/printerSettings" Target="../printerSettings/printerSettings250.bin"/><Relationship Id="rId43" Type="http://schemas.openxmlformats.org/officeDocument/2006/relationships/printerSettings" Target="../printerSettings/printerSettings258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6.bin"/><Relationship Id="rId13" Type="http://schemas.openxmlformats.org/officeDocument/2006/relationships/printerSettings" Target="../printerSettings/printerSettings271.bin"/><Relationship Id="rId18" Type="http://schemas.openxmlformats.org/officeDocument/2006/relationships/printerSettings" Target="../printerSettings/printerSettings276.bin"/><Relationship Id="rId26" Type="http://schemas.openxmlformats.org/officeDocument/2006/relationships/printerSettings" Target="../printerSettings/printerSettings284.bin"/><Relationship Id="rId39" Type="http://schemas.openxmlformats.org/officeDocument/2006/relationships/printerSettings" Target="../printerSettings/printerSettings297.bin"/><Relationship Id="rId3" Type="http://schemas.openxmlformats.org/officeDocument/2006/relationships/printerSettings" Target="../printerSettings/printerSettings261.bin"/><Relationship Id="rId21" Type="http://schemas.openxmlformats.org/officeDocument/2006/relationships/printerSettings" Target="../printerSettings/printerSettings279.bin"/><Relationship Id="rId34" Type="http://schemas.openxmlformats.org/officeDocument/2006/relationships/printerSettings" Target="../printerSettings/printerSettings292.bin"/><Relationship Id="rId42" Type="http://schemas.openxmlformats.org/officeDocument/2006/relationships/printerSettings" Target="../printerSettings/printerSettings300.bin"/><Relationship Id="rId7" Type="http://schemas.openxmlformats.org/officeDocument/2006/relationships/printerSettings" Target="../printerSettings/printerSettings265.bin"/><Relationship Id="rId12" Type="http://schemas.openxmlformats.org/officeDocument/2006/relationships/printerSettings" Target="../printerSettings/printerSettings270.bin"/><Relationship Id="rId17" Type="http://schemas.openxmlformats.org/officeDocument/2006/relationships/printerSettings" Target="../printerSettings/printerSettings275.bin"/><Relationship Id="rId25" Type="http://schemas.openxmlformats.org/officeDocument/2006/relationships/printerSettings" Target="../printerSettings/printerSettings283.bin"/><Relationship Id="rId33" Type="http://schemas.openxmlformats.org/officeDocument/2006/relationships/printerSettings" Target="../printerSettings/printerSettings291.bin"/><Relationship Id="rId38" Type="http://schemas.openxmlformats.org/officeDocument/2006/relationships/printerSettings" Target="../printerSettings/printerSettings296.bin"/><Relationship Id="rId2" Type="http://schemas.openxmlformats.org/officeDocument/2006/relationships/printerSettings" Target="../printerSettings/printerSettings260.bin"/><Relationship Id="rId16" Type="http://schemas.openxmlformats.org/officeDocument/2006/relationships/printerSettings" Target="../printerSettings/printerSettings274.bin"/><Relationship Id="rId20" Type="http://schemas.openxmlformats.org/officeDocument/2006/relationships/printerSettings" Target="../printerSettings/printerSettings278.bin"/><Relationship Id="rId29" Type="http://schemas.openxmlformats.org/officeDocument/2006/relationships/printerSettings" Target="../printerSettings/printerSettings287.bin"/><Relationship Id="rId41" Type="http://schemas.openxmlformats.org/officeDocument/2006/relationships/printerSettings" Target="../printerSettings/printerSettings299.bin"/><Relationship Id="rId1" Type="http://schemas.openxmlformats.org/officeDocument/2006/relationships/printerSettings" Target="../printerSettings/printerSettings259.bin"/><Relationship Id="rId6" Type="http://schemas.openxmlformats.org/officeDocument/2006/relationships/printerSettings" Target="../printerSettings/printerSettings264.bin"/><Relationship Id="rId11" Type="http://schemas.openxmlformats.org/officeDocument/2006/relationships/printerSettings" Target="../printerSettings/printerSettings269.bin"/><Relationship Id="rId24" Type="http://schemas.openxmlformats.org/officeDocument/2006/relationships/printerSettings" Target="../printerSettings/printerSettings282.bin"/><Relationship Id="rId32" Type="http://schemas.openxmlformats.org/officeDocument/2006/relationships/printerSettings" Target="../printerSettings/printerSettings290.bin"/><Relationship Id="rId37" Type="http://schemas.openxmlformats.org/officeDocument/2006/relationships/printerSettings" Target="../printerSettings/printerSettings295.bin"/><Relationship Id="rId40" Type="http://schemas.openxmlformats.org/officeDocument/2006/relationships/printerSettings" Target="../printerSettings/printerSettings298.bin"/><Relationship Id="rId5" Type="http://schemas.openxmlformats.org/officeDocument/2006/relationships/printerSettings" Target="../printerSettings/printerSettings263.bin"/><Relationship Id="rId15" Type="http://schemas.openxmlformats.org/officeDocument/2006/relationships/printerSettings" Target="../printerSettings/printerSettings273.bin"/><Relationship Id="rId23" Type="http://schemas.openxmlformats.org/officeDocument/2006/relationships/printerSettings" Target="../printerSettings/printerSettings281.bin"/><Relationship Id="rId28" Type="http://schemas.openxmlformats.org/officeDocument/2006/relationships/printerSettings" Target="../printerSettings/printerSettings286.bin"/><Relationship Id="rId36" Type="http://schemas.openxmlformats.org/officeDocument/2006/relationships/printerSettings" Target="../printerSettings/printerSettings294.bin"/><Relationship Id="rId10" Type="http://schemas.openxmlformats.org/officeDocument/2006/relationships/printerSettings" Target="../printerSettings/printerSettings268.bin"/><Relationship Id="rId19" Type="http://schemas.openxmlformats.org/officeDocument/2006/relationships/printerSettings" Target="../printerSettings/printerSettings277.bin"/><Relationship Id="rId31" Type="http://schemas.openxmlformats.org/officeDocument/2006/relationships/printerSettings" Target="../printerSettings/printerSettings289.bin"/><Relationship Id="rId4" Type="http://schemas.openxmlformats.org/officeDocument/2006/relationships/printerSettings" Target="../printerSettings/printerSettings262.bin"/><Relationship Id="rId9" Type="http://schemas.openxmlformats.org/officeDocument/2006/relationships/printerSettings" Target="../printerSettings/printerSettings267.bin"/><Relationship Id="rId14" Type="http://schemas.openxmlformats.org/officeDocument/2006/relationships/printerSettings" Target="../printerSettings/printerSettings272.bin"/><Relationship Id="rId22" Type="http://schemas.openxmlformats.org/officeDocument/2006/relationships/printerSettings" Target="../printerSettings/printerSettings280.bin"/><Relationship Id="rId27" Type="http://schemas.openxmlformats.org/officeDocument/2006/relationships/printerSettings" Target="../printerSettings/printerSettings285.bin"/><Relationship Id="rId30" Type="http://schemas.openxmlformats.org/officeDocument/2006/relationships/printerSettings" Target="../printerSettings/printerSettings288.bin"/><Relationship Id="rId35" Type="http://schemas.openxmlformats.org/officeDocument/2006/relationships/printerSettings" Target="../printerSettings/printerSettings293.bin"/><Relationship Id="rId43" Type="http://schemas.openxmlformats.org/officeDocument/2006/relationships/printerSettings" Target="../printerSettings/printerSettings301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09.bin"/><Relationship Id="rId13" Type="http://schemas.openxmlformats.org/officeDocument/2006/relationships/printerSettings" Target="../printerSettings/printerSettings314.bin"/><Relationship Id="rId18" Type="http://schemas.openxmlformats.org/officeDocument/2006/relationships/printerSettings" Target="../printerSettings/printerSettings319.bin"/><Relationship Id="rId26" Type="http://schemas.openxmlformats.org/officeDocument/2006/relationships/printerSettings" Target="../printerSettings/printerSettings327.bin"/><Relationship Id="rId3" Type="http://schemas.openxmlformats.org/officeDocument/2006/relationships/printerSettings" Target="../printerSettings/printerSettings304.bin"/><Relationship Id="rId21" Type="http://schemas.openxmlformats.org/officeDocument/2006/relationships/printerSettings" Target="../printerSettings/printerSettings322.bin"/><Relationship Id="rId34" Type="http://schemas.openxmlformats.org/officeDocument/2006/relationships/printerSettings" Target="../printerSettings/printerSettings335.bin"/><Relationship Id="rId7" Type="http://schemas.openxmlformats.org/officeDocument/2006/relationships/printerSettings" Target="../printerSettings/printerSettings308.bin"/><Relationship Id="rId12" Type="http://schemas.openxmlformats.org/officeDocument/2006/relationships/printerSettings" Target="../printerSettings/printerSettings313.bin"/><Relationship Id="rId17" Type="http://schemas.openxmlformats.org/officeDocument/2006/relationships/printerSettings" Target="../printerSettings/printerSettings318.bin"/><Relationship Id="rId25" Type="http://schemas.openxmlformats.org/officeDocument/2006/relationships/printerSettings" Target="../printerSettings/printerSettings326.bin"/><Relationship Id="rId33" Type="http://schemas.openxmlformats.org/officeDocument/2006/relationships/printerSettings" Target="../printerSettings/printerSettings334.bin"/><Relationship Id="rId38" Type="http://schemas.openxmlformats.org/officeDocument/2006/relationships/printerSettings" Target="../printerSettings/printerSettings339.bin"/><Relationship Id="rId2" Type="http://schemas.openxmlformats.org/officeDocument/2006/relationships/printerSettings" Target="../printerSettings/printerSettings303.bin"/><Relationship Id="rId16" Type="http://schemas.openxmlformats.org/officeDocument/2006/relationships/printerSettings" Target="../printerSettings/printerSettings317.bin"/><Relationship Id="rId20" Type="http://schemas.openxmlformats.org/officeDocument/2006/relationships/printerSettings" Target="../printerSettings/printerSettings321.bin"/><Relationship Id="rId29" Type="http://schemas.openxmlformats.org/officeDocument/2006/relationships/printerSettings" Target="../printerSettings/printerSettings330.bin"/><Relationship Id="rId1" Type="http://schemas.openxmlformats.org/officeDocument/2006/relationships/printerSettings" Target="../printerSettings/printerSettings302.bin"/><Relationship Id="rId6" Type="http://schemas.openxmlformats.org/officeDocument/2006/relationships/printerSettings" Target="../printerSettings/printerSettings307.bin"/><Relationship Id="rId11" Type="http://schemas.openxmlformats.org/officeDocument/2006/relationships/printerSettings" Target="../printerSettings/printerSettings312.bin"/><Relationship Id="rId24" Type="http://schemas.openxmlformats.org/officeDocument/2006/relationships/printerSettings" Target="../printerSettings/printerSettings325.bin"/><Relationship Id="rId32" Type="http://schemas.openxmlformats.org/officeDocument/2006/relationships/printerSettings" Target="../printerSettings/printerSettings333.bin"/><Relationship Id="rId37" Type="http://schemas.openxmlformats.org/officeDocument/2006/relationships/printerSettings" Target="../printerSettings/printerSettings338.bin"/><Relationship Id="rId5" Type="http://schemas.openxmlformats.org/officeDocument/2006/relationships/printerSettings" Target="../printerSettings/printerSettings306.bin"/><Relationship Id="rId15" Type="http://schemas.openxmlformats.org/officeDocument/2006/relationships/printerSettings" Target="../printerSettings/printerSettings316.bin"/><Relationship Id="rId23" Type="http://schemas.openxmlformats.org/officeDocument/2006/relationships/printerSettings" Target="../printerSettings/printerSettings324.bin"/><Relationship Id="rId28" Type="http://schemas.openxmlformats.org/officeDocument/2006/relationships/printerSettings" Target="../printerSettings/printerSettings329.bin"/><Relationship Id="rId36" Type="http://schemas.openxmlformats.org/officeDocument/2006/relationships/printerSettings" Target="../printerSettings/printerSettings337.bin"/><Relationship Id="rId10" Type="http://schemas.openxmlformats.org/officeDocument/2006/relationships/printerSettings" Target="../printerSettings/printerSettings311.bin"/><Relationship Id="rId19" Type="http://schemas.openxmlformats.org/officeDocument/2006/relationships/printerSettings" Target="../printerSettings/printerSettings320.bin"/><Relationship Id="rId31" Type="http://schemas.openxmlformats.org/officeDocument/2006/relationships/printerSettings" Target="../printerSettings/printerSettings332.bin"/><Relationship Id="rId4" Type="http://schemas.openxmlformats.org/officeDocument/2006/relationships/printerSettings" Target="../printerSettings/printerSettings305.bin"/><Relationship Id="rId9" Type="http://schemas.openxmlformats.org/officeDocument/2006/relationships/printerSettings" Target="../printerSettings/printerSettings310.bin"/><Relationship Id="rId14" Type="http://schemas.openxmlformats.org/officeDocument/2006/relationships/printerSettings" Target="../printerSettings/printerSettings315.bin"/><Relationship Id="rId22" Type="http://schemas.openxmlformats.org/officeDocument/2006/relationships/printerSettings" Target="../printerSettings/printerSettings323.bin"/><Relationship Id="rId27" Type="http://schemas.openxmlformats.org/officeDocument/2006/relationships/printerSettings" Target="../printerSettings/printerSettings328.bin"/><Relationship Id="rId30" Type="http://schemas.openxmlformats.org/officeDocument/2006/relationships/printerSettings" Target="../printerSettings/printerSettings331.bin"/><Relationship Id="rId35" Type="http://schemas.openxmlformats.org/officeDocument/2006/relationships/printerSettings" Target="../printerSettings/printerSettings33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showGridLines="0" tabSelected="1" showRuler="0" workbookViewId="0"/>
  </sheetViews>
  <sheetFormatPr defaultColWidth="9.140625" defaultRowHeight="12.75"/>
  <cols>
    <col min="1" max="1" width="88.140625" style="71" customWidth="1"/>
    <col min="2" max="16384" width="9.140625" style="71"/>
  </cols>
  <sheetData>
    <row r="1" spans="1:1" ht="15">
      <c r="A1" s="95" t="s">
        <v>102</v>
      </c>
    </row>
    <row r="2" spans="1:1" ht="6.75" customHeight="1">
      <c r="A2" s="95"/>
    </row>
    <row r="3" spans="1:1" ht="15">
      <c r="A3" s="95"/>
    </row>
    <row r="4" spans="1:1" ht="15">
      <c r="A4" s="95"/>
    </row>
    <row r="5" spans="1:1" ht="30">
      <c r="A5" s="95" t="s">
        <v>561</v>
      </c>
    </row>
    <row r="6" spans="1:1" ht="15">
      <c r="A6" s="95" t="s">
        <v>563</v>
      </c>
    </row>
    <row r="7" spans="1:1" ht="15">
      <c r="A7" s="95"/>
    </row>
    <row r="8" spans="1:1" ht="45">
      <c r="A8" s="95" t="s">
        <v>564</v>
      </c>
    </row>
    <row r="9" spans="1:1" ht="15">
      <c r="A9" s="95"/>
    </row>
    <row r="10" spans="1:1" ht="75">
      <c r="A10" s="95" t="s">
        <v>565</v>
      </c>
    </row>
    <row r="11" spans="1:1" ht="15" customHeight="1">
      <c r="A11" s="95"/>
    </row>
    <row r="12" spans="1:1" ht="45">
      <c r="A12" s="95" t="s">
        <v>456</v>
      </c>
    </row>
    <row r="13" spans="1:1" ht="15">
      <c r="A13" s="95"/>
    </row>
    <row r="14" spans="1:1" ht="30">
      <c r="A14" s="95" t="s">
        <v>103</v>
      </c>
    </row>
    <row r="15" spans="1:1" ht="15">
      <c r="A15" s="95"/>
    </row>
    <row r="16" spans="1:1" ht="30">
      <c r="A16" s="95" t="s">
        <v>566</v>
      </c>
    </row>
    <row r="17" spans="1:1" ht="15">
      <c r="A17" s="95"/>
    </row>
    <row r="18" spans="1:1" ht="15">
      <c r="A18" s="95"/>
    </row>
    <row r="19" spans="1:1" ht="15">
      <c r="A19" s="95"/>
    </row>
    <row r="20" spans="1:1" ht="15">
      <c r="A20" s="95"/>
    </row>
    <row r="21" spans="1:1" ht="15">
      <c r="A21" s="95"/>
    </row>
    <row r="22" spans="1:1" ht="15">
      <c r="A22" s="95" t="s">
        <v>621</v>
      </c>
    </row>
    <row r="23" spans="1:1" ht="15">
      <c r="A23" s="95" t="s">
        <v>419</v>
      </c>
    </row>
    <row r="24" spans="1:1" ht="15">
      <c r="A24" s="95"/>
    </row>
    <row r="25" spans="1:1" ht="15">
      <c r="A25" s="95"/>
    </row>
    <row r="26" spans="1:1" ht="15">
      <c r="A26" s="95"/>
    </row>
    <row r="27" spans="1:1" ht="15.75">
      <c r="A27" s="96"/>
    </row>
    <row r="28" spans="1:1" ht="15.75">
      <c r="A28" s="96"/>
    </row>
    <row r="29" spans="1:1" ht="15.75">
      <c r="A29" s="96"/>
    </row>
    <row r="30" spans="1:1" ht="15">
      <c r="A30" s="95"/>
    </row>
  </sheetData>
  <customSheetViews>
    <customSheetView guid="{A7F03C41-20CF-4E65-9158-C11DE5EB82EA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1"/>
      <headerFooter alignWithMargins="0"/>
    </customSheetView>
    <customSheetView guid="{8DDB457E-891D-4393-806C-3802F934E279}" showGridLines="0" showRuler="0">
      <selection activeCell="D8" sqref="D8"/>
      <pageMargins left="0.78740157480314965" right="0.78740157480314965" top="0.59055118110236227" bottom="0.59055118110236227" header="0.51181102362204722" footer="0.51181102362204722"/>
      <pageSetup paperSize="9" orientation="portrait" r:id="rId2"/>
      <headerFooter alignWithMargins="0"/>
    </customSheetView>
    <customSheetView guid="{6EF33418-FA88-44FB-8E4D-E916CC606730}" showGridLines="0" showRuler="0">
      <selection activeCell="D8" sqref="D8"/>
      <pageMargins left="0.78740157480314965" right="0.78740157480314965" top="0.59055118110236227" bottom="0.59055118110236227" header="0.51181102362204722" footer="0.51181102362204722"/>
      <pageSetup paperSize="9" orientation="portrait" r:id="rId3"/>
      <headerFooter alignWithMargins="0"/>
    </customSheetView>
    <customSheetView guid="{06196402-4B4E-4DBD-8C5A-A0C28FCA1EE0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"/>
      <headerFooter alignWithMargins="0"/>
    </customSheetView>
    <customSheetView guid="{334FAC76-A57E-4D32-B99D-D8AF2CDD286E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5"/>
      <headerFooter alignWithMargins="0"/>
    </customSheetView>
    <customSheetView guid="{ED2CEC82-401A-4CFA-8397-0B86AFDB9DDA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6"/>
      <headerFooter alignWithMargins="0"/>
    </customSheetView>
    <customSheetView guid="{D0E6D7FE-7B4A-4CDD-B8A6-552C4FE1AA9A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7"/>
      <headerFooter alignWithMargins="0"/>
    </customSheetView>
    <customSheetView guid="{7F3F07B6-A4CE-4289-8E41-A85BECD19C7A}" showGridLines="0" showRuler="0">
      <selection activeCell="A17" sqref="A17"/>
      <pageMargins left="0.78740157480314965" right="0.78740157480314965" top="0.59055118110236227" bottom="0.59055118110236227" header="0.51181102362204722" footer="0.51181102362204722"/>
      <pageSetup paperSize="9" orientation="portrait" r:id="rId8"/>
      <headerFooter alignWithMargins="0"/>
    </customSheetView>
    <customSheetView guid="{1E5DD3EF-5970-4D1E-872F-4E76A3C977A9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9"/>
      <headerFooter alignWithMargins="0"/>
    </customSheetView>
    <customSheetView guid="{BD37F809-4984-4590-997E-6EA1E4187FE5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10"/>
      <headerFooter alignWithMargins="0"/>
    </customSheetView>
    <customSheetView guid="{3A8ECBB0-1CB4-410B-B903-DCAA77825D57}" showGridLines="0" showRuler="0">
      <selection activeCell="B10" sqref="B10"/>
      <pageMargins left="0.78740157480314965" right="0.78740157480314965" top="0.59055118110236227" bottom="0.59055118110236227" header="0.51181102362204722" footer="0.51181102362204722"/>
      <pageSetup paperSize="9" orientation="portrait" r:id="rId11"/>
      <headerFooter alignWithMargins="0"/>
    </customSheetView>
    <customSheetView guid="{98DF4F80-3A27-49B9-AB34-5D15D5FFF75A}" showGridLines="0" showRuler="0" topLeftCell="A4">
      <selection activeCell="A27" sqref="A27"/>
      <pageMargins left="0.78740157480314965" right="0.78740157480314965" top="0.59055118110236227" bottom="0.59055118110236227" header="0.51181102362204722" footer="0.51181102362204722"/>
      <pageSetup paperSize="9" orientation="portrait" r:id="rId12"/>
      <headerFooter alignWithMargins="0"/>
    </customSheetView>
    <customSheetView guid="{89826D40-5A93-46DE-A5D4-80981AF6BDA2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13"/>
      <headerFooter alignWithMargins="0"/>
    </customSheetView>
    <customSheetView guid="{CD742125-E64B-4672-86BA-40A0799566BA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4"/>
      <headerFooter alignWithMargins="0"/>
    </customSheetView>
    <customSheetView guid="{AF20526F-EA42-45C9-8FB4-EAB83CB180DD}" showPageBreaks="1" showGridLines="0" showRuler="0">
      <selection activeCell="H14" sqref="H14"/>
      <pageMargins left="0.78740157480314965" right="0.78740157480314965" top="0.59055118110236227" bottom="0.59055118110236227" header="0.51181102362204722" footer="0.51181102362204722"/>
      <pageSetup paperSize="9" orientation="portrait" r:id="rId15"/>
      <headerFooter alignWithMargins="0"/>
    </customSheetView>
    <customSheetView guid="{5964723E-6490-41C1-9477-FB8BF8B6D140}" showPageBreaks="1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16"/>
      <headerFooter alignWithMargins="0"/>
    </customSheetView>
    <customSheetView guid="{A4C8D53C-6523-40FA-A0E5-A68F21DD2C60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7"/>
      <headerFooter alignWithMargins="0"/>
    </customSheetView>
    <customSheetView guid="{27CF5BBD-6BD0-4CBF-B69F-43767042D491}" showGridLines="0" showRuler="0">
      <pageMargins left="0.78740157480314965" right="0.78740157480314965" top="0.59055118110236227" bottom="0.39370078740157483" header="0.51181102362204722" footer="0.51181102362204722"/>
      <pageSetup paperSize="9" orientation="portrait" r:id="rId18"/>
      <headerFooter alignWithMargins="0"/>
    </customSheetView>
    <customSheetView guid="{B55403BD-70DF-40C3-AA25-C8E2C59CD23B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19"/>
      <headerFooter alignWithMargins="0"/>
    </customSheetView>
    <customSheetView guid="{BBB5DDBE-2F5A-4634-98DD-3397C9C0AC2B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0"/>
      <headerFooter alignWithMargins="0"/>
    </customSheetView>
    <customSheetView guid="{58EC2664-05A7-4FE5-B4E9-931202836515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21"/>
      <headerFooter alignWithMargins="0"/>
    </customSheetView>
    <customSheetView guid="{1B11A7CD-6306-4B98-9F41-C7E424102C6C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2"/>
      <headerFooter alignWithMargins="0"/>
    </customSheetView>
    <customSheetView guid="{B3922338-8BAF-45B0-B08F-79305D140D28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3"/>
      <headerFooter alignWithMargins="0"/>
    </customSheetView>
    <customSheetView guid="{FBF9D45E-10AE-4F4C-A24D-CC23FE10CBCA}" showGridLines="0" showRuler="0" topLeftCell="A25">
      <selection activeCell="A22" sqref="A22"/>
      <pageMargins left="0.78740157480314965" right="0.78740157480314965" top="0.59055118110236227" bottom="0.59055118110236227" header="0.51181102362204722" footer="0.51181102362204722"/>
      <pageSetup paperSize="9" orientation="portrait" r:id="rId24"/>
      <headerFooter alignWithMargins="0"/>
    </customSheetView>
    <customSheetView guid="{84CA6BBE-BC44-4054-8A99-3368B2028592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5"/>
      <headerFooter alignWithMargins="0"/>
    </customSheetView>
    <customSheetView guid="{8C09BE92-B110-4AA6-97F0-7D9CFBD1BC51}" showPageBreaks="1" showGridLines="0" showRuler="0">
      <selection activeCell="C21" sqref="C21"/>
      <pageMargins left="0.78740157480314965" right="0.78740157480314965" top="0.59055118110236227" bottom="0.59055118110236227" header="0.51181102362204722" footer="0.51181102362204722"/>
      <pageSetup paperSize="9" orientation="portrait" r:id="rId26"/>
      <headerFooter alignWithMargins="0"/>
    </customSheetView>
    <customSheetView guid="{E8725092-8740-4F96-97EF-6F4AFDA2F708}" showGridLines="0" showRuler="0">
      <selection activeCell="A25" sqref="A25"/>
      <pageMargins left="0.78740157480314965" right="0.78740157480314965" top="0.59055118110236227" bottom="0.59055118110236227" header="0.51181102362204722" footer="0.51181102362204722"/>
      <pageSetup paperSize="9" orientation="portrait" r:id="rId27"/>
      <headerFooter alignWithMargins="0"/>
    </customSheetView>
    <customSheetView guid="{CEE58B9A-B7C7-4ACF-9CEC-00B4271B9A74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28"/>
      <headerFooter alignWithMargins="0"/>
    </customSheetView>
    <customSheetView guid="{2DCD264F-56EA-4436-A0C2-F9547DF2B0C8}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29"/>
      <headerFooter alignWithMargins="0"/>
    </customSheetView>
    <customSheetView guid="{0F357347-0509-47AA-96F0-BB1B3FAD68A1}" showPageBreaks="1" showGridLines="0" showRuler="0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30"/>
      <headerFooter alignWithMargins="0"/>
    </customSheetView>
    <customSheetView guid="{8F109A73-9AB9-46E1-94EA-D41ECD58F71F}" showGridLines="0" showRuler="0" topLeftCell="A7">
      <selection activeCell="A17" sqref="A17"/>
      <pageMargins left="0.78740157480314965" right="0.78740157480314965" top="0.59055118110236227" bottom="0.59055118110236227" header="0.51181102362204722" footer="0.51181102362204722"/>
      <pageSetup paperSize="9" orientation="portrait" r:id="rId31"/>
      <headerFooter alignWithMargins="0"/>
    </customSheetView>
    <customSheetView guid="{1E48BEC3-8D95-4C28-9275-1C74C6AC64CE}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32"/>
      <headerFooter alignWithMargins="0"/>
    </customSheetView>
    <customSheetView guid="{E7BC3159-902B-4018-A222-A11CFAAB614D}" showGridLines="0" showRuler="0" topLeftCell="A4">
      <selection activeCell="B12" sqref="B12"/>
      <pageMargins left="0.78740157480314965" right="0.78740157480314965" top="0.59055118110236227" bottom="0.59055118110236227" header="0.51181102362204722" footer="0.51181102362204722"/>
      <pageSetup paperSize="9" orientation="portrait" r:id="rId33"/>
      <headerFooter alignWithMargins="0"/>
    </customSheetView>
    <customSheetView guid="{D1A29F3A-ADEC-492C-BEFA-18A8379765E2}" showGridLines="0" showRuler="0">
      <selection activeCell="A3" sqref="A3"/>
      <pageMargins left="0.78740157480314965" right="0.78740157480314965" top="0.59055118110236227" bottom="0.59055118110236227" header="0.51181102362204722" footer="0.51181102362204722"/>
      <pageSetup paperSize="9" orientation="portrait" r:id="rId34"/>
      <headerFooter alignWithMargins="0"/>
    </customSheetView>
    <customSheetView guid="{B16CB3F1-F8C8-4A8B-8D34-03B1762D301A}" showGridLines="0" showRuler="0">
      <selection activeCell="B16" sqref="B16"/>
      <pageMargins left="0.78740157480314965" right="0.78740157480314965" top="0.59055118110236227" bottom="0.59055118110236227" header="0.51181102362204722" footer="0.51181102362204722"/>
      <pageSetup paperSize="9" orientation="portrait" r:id="rId35"/>
      <headerFooter alignWithMargins="0"/>
    </customSheetView>
    <customSheetView guid="{24D68F87-5BE1-47C0-8CFE-7C91D963547E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36"/>
      <headerFooter alignWithMargins="0"/>
    </customSheetView>
    <customSheetView guid="{669B2726-6F59-479C-8DA1-DBA65BB6A293}" showPageBreaks="1" showGridLines="0" showRuler="0">
      <selection activeCell="A15" sqref="A15"/>
      <pageMargins left="0.78740157480314965" right="0.78740157480314965" top="0.59055118110236227" bottom="0.59055118110236227" header="0.51181102362204722" footer="0.51181102362204722"/>
      <pageSetup paperSize="9" orientation="portrait" r:id="rId37"/>
      <headerFooter alignWithMargins="0"/>
    </customSheetView>
    <customSheetView guid="{017ABE52-F553-4C67-A674-374CD35572E7}" showGridLines="0" showRuler="0">
      <pageMargins left="0.78740157480314965" right="0.78740157480314965" top="0.59055118110236227" bottom="0.59055118110236227" header="0.51181102362204722" footer="0.51181102362204722"/>
      <pageSetup paperSize="9" orientation="portrait" r:id="rId38"/>
      <headerFooter alignWithMargins="0"/>
    </customSheetView>
    <customSheetView guid="{4AE1EA96-D20F-4F46-8743-92802E2B7F86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39"/>
      <headerFooter alignWithMargins="0"/>
    </customSheetView>
    <customSheetView guid="{E9D8435D-1357-4DC0-9C1D-CD0CECD4050A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0"/>
      <headerFooter alignWithMargins="0"/>
    </customSheetView>
    <customSheetView guid="{C567124E-4184-4DEF-810B-49DF13083415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1"/>
      <headerFooter alignWithMargins="0"/>
    </customSheetView>
    <customSheetView guid="{5A7D453D-E2F2-4CA2-8C77-8465675ED015}" showGridLines="0" showRuler="0">
      <selection activeCell="A23" sqref="A23"/>
      <pageMargins left="0.78740157480314965" right="0.78740157480314965" top="0.59055118110236227" bottom="0.59055118110236227" header="0.51181102362204722" footer="0.51181102362204722"/>
      <pageSetup paperSize="9" orientation="portrait" r:id="rId42"/>
      <headerFooter alignWithMargins="0"/>
    </customSheetView>
  </customSheetViews>
  <phoneticPr fontId="8" type="noConversion"/>
  <pageMargins left="0.78740157480314965" right="0.78740157480314965" top="0.59055118110236227" bottom="0.59055118110236227" header="0.51181102362204722" footer="0.51181102362204722"/>
  <pageSetup paperSize="9" orientation="portrait" r:id="rId4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showGridLines="0" showRuler="0" zoomScaleNormal="95" workbookViewId="0"/>
  </sheetViews>
  <sheetFormatPr defaultColWidth="9.140625" defaultRowHeight="12.75"/>
  <cols>
    <col min="1" max="1" width="58.28515625" style="11" customWidth="1"/>
    <col min="2" max="16384" width="9.140625" style="11"/>
  </cols>
  <sheetData>
    <row r="1" spans="1:1" ht="15.75">
      <c r="A1" s="16" t="s">
        <v>104</v>
      </c>
    </row>
    <row r="2" spans="1:1" ht="24.75" customHeight="1">
      <c r="A2" s="244" t="s">
        <v>365</v>
      </c>
    </row>
    <row r="3" spans="1:1" ht="18.75" customHeight="1">
      <c r="A3" s="244" t="s">
        <v>251</v>
      </c>
    </row>
    <row r="4" spans="1:1" ht="18.75" customHeight="1">
      <c r="A4" s="244" t="s">
        <v>366</v>
      </c>
    </row>
    <row r="5" spans="1:1" s="17" customFormat="1" ht="32.25" customHeight="1">
      <c r="A5" s="245" t="s">
        <v>105</v>
      </c>
    </row>
    <row r="6" spans="1:1" ht="18.75" customHeight="1">
      <c r="A6" s="245" t="s">
        <v>537</v>
      </c>
    </row>
    <row r="7" spans="1:1" ht="32.25" customHeight="1">
      <c r="A7" s="245" t="s">
        <v>435</v>
      </c>
    </row>
  </sheetData>
  <customSheetViews>
    <customSheetView guid="{A7F03C41-20CF-4E65-9158-C11DE5EB82EA}" showGridLines="0" showRuler="0">
      <selection activeCell="B24" sqref="B24"/>
      <pageMargins left="0.75" right="0.75" top="1" bottom="1" header="0.4921259845" footer="0.4921259845"/>
      <pageSetup paperSize="9" orientation="portrait" r:id="rId1"/>
      <headerFooter alignWithMargins="0"/>
    </customSheetView>
    <customSheetView guid="{8DDB457E-891D-4393-806C-3802F934E279}" showGridLines="0" showRuler="0">
      <selection activeCell="A7" sqref="A7"/>
      <pageMargins left="0.75" right="0.75" top="1" bottom="1" header="0.4921259845" footer="0.4921259845"/>
      <pageSetup paperSize="9" orientation="portrait" r:id="rId2"/>
      <headerFooter alignWithMargins="0"/>
    </customSheetView>
    <customSheetView guid="{6EF33418-FA88-44FB-8E4D-E916CC606730}" showGridLines="0" showRuler="0">
      <selection activeCell="A2" sqref="A2"/>
      <pageMargins left="0.75" right="0.75" top="1" bottom="1" header="0.4921259845" footer="0.4921259845"/>
      <pageSetup paperSize="9" orientation="portrait" r:id="rId3"/>
      <headerFooter alignWithMargins="0"/>
    </customSheetView>
    <customSheetView guid="{06196402-4B4E-4DBD-8C5A-A0C28FCA1EE0}" showGridLines="0" showRuler="0">
      <selection activeCell="A2" sqref="A2"/>
      <pageMargins left="0.75" right="0.75" top="1" bottom="1" header="0.4921259845" footer="0.4921259845"/>
      <pageSetup paperSize="9" orientation="portrait" r:id="rId4"/>
      <headerFooter alignWithMargins="0"/>
    </customSheetView>
    <customSheetView guid="{334FAC76-A57E-4D32-B99D-D8AF2CDD286E}" showGridLines="0" showRuler="0">
      <selection activeCell="A2" sqref="A2"/>
      <pageMargins left="0.75" right="0.75" top="1" bottom="1" header="0.4921259845" footer="0.4921259845"/>
      <pageSetup paperSize="9" orientation="portrait" r:id="rId5"/>
      <headerFooter alignWithMargins="0"/>
    </customSheetView>
    <customSheetView guid="{ED2CEC82-401A-4CFA-8397-0B86AFDB9DDA}" showGridLines="0" showRuler="0">
      <selection activeCell="J4" sqref="J4"/>
      <pageMargins left="0.75" right="0.75" top="1" bottom="1" header="0.4921259845" footer="0.4921259845"/>
      <pageSetup paperSize="9" orientation="portrait" r:id="rId6"/>
      <headerFooter alignWithMargins="0"/>
    </customSheetView>
    <customSheetView guid="{D0E6D7FE-7B4A-4CDD-B8A6-552C4FE1AA9A}" showGridLines="0" showRuler="0">
      <selection activeCell="B24" sqref="B24"/>
      <pageMargins left="0.75" right="0.75" top="1" bottom="1" header="0.4921259845" footer="0.4921259845"/>
      <pageSetup paperSize="9" orientation="portrait" r:id="rId7"/>
      <headerFooter alignWithMargins="0"/>
    </customSheetView>
    <customSheetView guid="{7F3F07B6-A4CE-4289-8E41-A85BECD19C7A}" showGridLines="0" showRuler="0">
      <selection activeCell="B14" sqref="B14"/>
      <pageMargins left="0.75" right="0.75" top="1" bottom="1" header="0.4921259845" footer="0.4921259845"/>
      <pageSetup paperSize="9" orientation="portrait" r:id="rId8"/>
      <headerFooter alignWithMargins="0"/>
    </customSheetView>
    <customSheetView guid="{1E5DD3EF-5970-4D1E-872F-4E76A3C977A9}" showGridLines="0" showRuler="0">
      <selection activeCell="A2" sqref="A2"/>
      <pageMargins left="0.75" right="0.75" top="1" bottom="1" header="0.4921259845" footer="0.4921259845"/>
      <pageSetup paperSize="9" orientation="portrait" r:id="rId9"/>
      <headerFooter alignWithMargins="0"/>
    </customSheetView>
    <customSheetView guid="{BD37F809-4984-4590-997E-6EA1E4187FE5}" showPageBreaks="1" showGridLines="0" showRuler="0">
      <selection activeCell="B24" sqref="B24"/>
      <pageMargins left="0.75" right="0.75" top="1" bottom="1" header="0.4921259845" footer="0.4921259845"/>
      <pageSetup paperSize="9" orientation="portrait" r:id="rId10"/>
      <headerFooter alignWithMargins="0"/>
    </customSheetView>
    <customSheetView guid="{3A8ECBB0-1CB4-410B-B903-DCAA77825D57}" showGridLines="0" showRuler="0">
      <selection activeCell="B24" sqref="B24"/>
      <pageMargins left="0.75" right="0.75" top="1" bottom="1" header="0.4921259845" footer="0.4921259845"/>
      <pageSetup paperSize="9" orientation="portrait" r:id="rId11"/>
      <headerFooter alignWithMargins="0"/>
    </customSheetView>
    <customSheetView guid="{98DF4F80-3A27-49B9-AB34-5D15D5FFF75A}" showGridLines="0" showRuler="0">
      <selection activeCell="B24" sqref="B24"/>
      <pageMargins left="0.75" right="0.75" top="1" bottom="1" header="0.4921259845" footer="0.4921259845"/>
      <pageSetup paperSize="9" orientation="portrait" r:id="rId12"/>
      <headerFooter alignWithMargins="0"/>
    </customSheetView>
    <customSheetView guid="{89826D40-5A93-46DE-A5D4-80981AF6BDA2}" showPageBreaks="1" showGridLines="0" showRuler="0">
      <selection activeCell="A2" sqref="A2"/>
      <pageMargins left="0.75" right="0.75" top="1" bottom="1" header="0.4921259845" footer="0.4921259845"/>
      <pageSetup paperSize="9" orientation="portrait" r:id="rId13"/>
      <headerFooter alignWithMargins="0"/>
    </customSheetView>
    <customSheetView guid="{CD742125-E64B-4672-86BA-40A0799566BA}" showGridLines="0" showRuler="0">
      <selection activeCell="B24" sqref="B24"/>
      <pageMargins left="0.75" right="0.75" top="1" bottom="1" header="0.4921259845" footer="0.4921259845"/>
      <pageSetup paperSize="9" orientation="portrait" r:id="rId14"/>
      <headerFooter alignWithMargins="0"/>
    </customSheetView>
    <customSheetView guid="{AF20526F-EA42-45C9-8FB4-EAB83CB180DD}" showPageBreaks="1" showGridLines="0" showRuler="0">
      <selection activeCell="I14" sqref="I14"/>
      <pageMargins left="0.75" right="0.75" top="1" bottom="1" header="0.4921259845" footer="0.4921259845"/>
      <pageSetup paperSize="9" orientation="portrait" r:id="rId15"/>
      <headerFooter alignWithMargins="0"/>
    </customSheetView>
    <customSheetView guid="{5964723E-6490-41C1-9477-FB8BF8B6D140}" showPageBreaks="1" showGridLines="0" showRuler="0">
      <selection activeCell="C7" sqref="C7"/>
      <pageMargins left="0.75" right="0.75" top="1" bottom="1" header="0.4921259845" footer="0.4921259845"/>
      <pageSetup paperSize="9" orientation="portrait" r:id="rId16"/>
      <headerFooter alignWithMargins="0"/>
    </customSheetView>
    <customSheetView guid="{A4C8D53C-6523-40FA-A0E5-A68F21DD2C60}" showGridLines="0" showRuler="0">
      <selection activeCell="B24" sqref="B24"/>
      <pageMargins left="0.75" right="0.75" top="1" bottom="1" header="0.4921259845" footer="0.4921259845"/>
      <pageSetup paperSize="9" orientation="portrait" r:id="rId17"/>
      <headerFooter alignWithMargins="0"/>
    </customSheetView>
    <customSheetView guid="{27CF5BBD-6BD0-4CBF-B69F-43767042D491}" showGridLines="0" showRuler="0">
      <pageMargins left="0.75" right="0.75" top="1" bottom="1" header="0.4921259845" footer="0.4921259845"/>
      <pageSetup paperSize="9" orientation="portrait" r:id="rId18"/>
      <headerFooter alignWithMargins="0"/>
    </customSheetView>
    <customSheetView guid="{B55403BD-70DF-40C3-AA25-C8E2C59CD23B}" showGridLines="0" showRuler="0">
      <selection activeCell="B24" sqref="B24"/>
      <pageMargins left="0.75" right="0.75" top="1" bottom="1" header="0.4921259845" footer="0.4921259845"/>
      <pageSetup paperSize="9" orientation="portrait" r:id="rId19"/>
      <headerFooter alignWithMargins="0"/>
    </customSheetView>
    <customSheetView guid="{BBB5DDBE-2F5A-4634-98DD-3397C9C0AC2B}" showGridLines="0" showRuler="0">
      <selection activeCell="B24" sqref="B24"/>
      <pageMargins left="0.75" right="0.75" top="1" bottom="1" header="0.4921259845" footer="0.4921259845"/>
      <pageSetup paperSize="9" orientation="portrait" r:id="rId20"/>
      <headerFooter alignWithMargins="0"/>
    </customSheetView>
    <customSheetView guid="{58EC2664-05A7-4FE5-B4E9-931202836515}" showGridLines="0" showRuler="0">
      <selection activeCell="B24" sqref="B24"/>
      <pageMargins left="0.75" right="0.75" top="1" bottom="1" header="0.4921259845" footer="0.4921259845"/>
      <pageSetup paperSize="9" orientation="portrait" r:id="rId21"/>
      <headerFooter alignWithMargins="0"/>
    </customSheetView>
    <customSheetView guid="{1B11A7CD-6306-4B98-9F41-C7E424102C6C}" showGridLines="0" showRuler="0">
      <selection activeCell="B24" sqref="B24"/>
      <pageMargins left="0.75" right="0.75" top="1" bottom="1" header="0.4921259845" footer="0.4921259845"/>
      <pageSetup paperSize="9" orientation="portrait" r:id="rId22"/>
      <headerFooter alignWithMargins="0"/>
    </customSheetView>
    <customSheetView guid="{B3922338-8BAF-45B0-B08F-79305D140D28}" showGridLines="0" showRuler="0">
      <selection activeCell="B24" sqref="B24"/>
      <pageMargins left="0.75" right="0.75" top="1" bottom="1" header="0.4921259845" footer="0.4921259845"/>
      <pageSetup paperSize="9" orientation="portrait" r:id="rId23"/>
      <headerFooter alignWithMargins="0"/>
    </customSheetView>
    <customSheetView guid="{FBF9D45E-10AE-4F4C-A24D-CC23FE10CBCA}" showGridLines="0" showRuler="0">
      <selection activeCell="B24" sqref="B24"/>
      <pageMargins left="0.75" right="0.75" top="1" bottom="1" header="0.4921259845" footer="0.4921259845"/>
      <pageSetup paperSize="9" orientation="portrait" r:id="rId24"/>
      <headerFooter alignWithMargins="0"/>
    </customSheetView>
    <customSheetView guid="{84CA6BBE-BC44-4054-8A99-3368B2028592}" showGridLines="0" showRuler="0">
      <selection activeCell="B24" sqref="B24"/>
      <pageMargins left="0.75" right="0.75" top="1" bottom="1" header="0.4921259845" footer="0.4921259845"/>
      <pageSetup paperSize="9" orientation="portrait" r:id="rId25"/>
      <headerFooter alignWithMargins="0"/>
    </customSheetView>
    <customSheetView guid="{8C09BE92-B110-4AA6-97F0-7D9CFBD1BC51}" showPageBreaks="1" showGridLines="0" showRuler="0">
      <selection activeCell="B24" sqref="B24"/>
      <pageMargins left="0.75" right="0.75" top="1" bottom="1" header="0.4921259845" footer="0.4921259845"/>
      <pageSetup paperSize="9" orientation="portrait" r:id="rId26"/>
      <headerFooter alignWithMargins="0"/>
    </customSheetView>
    <customSheetView guid="{E8725092-8740-4F96-97EF-6F4AFDA2F708}" showGridLines="0" showRuler="0">
      <selection activeCell="C7" sqref="C7"/>
      <pageMargins left="0.75" right="0.75" top="1" bottom="1" header="0.4921259845" footer="0.4921259845"/>
      <pageSetup paperSize="9" orientation="portrait" r:id="rId27"/>
      <headerFooter alignWithMargins="0"/>
    </customSheetView>
    <customSheetView guid="{CEE58B9A-B7C7-4ACF-9CEC-00B4271B9A74}" showGridLines="0" showRuler="0">
      <selection activeCell="B24" sqref="B24"/>
      <pageMargins left="0.75" right="0.75" top="1" bottom="1" header="0.4921259845" footer="0.4921259845"/>
      <pageSetup paperSize="9" orientation="portrait" r:id="rId28"/>
      <headerFooter alignWithMargins="0"/>
    </customSheetView>
    <customSheetView guid="{2DCD264F-56EA-4436-A0C2-F9547DF2B0C8}" showGridLines="0" showRuler="0">
      <selection activeCell="B24" sqref="B24"/>
      <pageMargins left="0.75" right="0.75" top="1" bottom="1" header="0.4921259845" footer="0.4921259845"/>
      <pageSetup paperSize="9" orientation="portrait" r:id="rId29"/>
      <headerFooter alignWithMargins="0"/>
    </customSheetView>
    <customSheetView guid="{0F357347-0509-47AA-96F0-BB1B3FAD68A1}" showPageBreaks="1" showGridLines="0" showRuler="0">
      <selection activeCell="B24" sqref="B24"/>
      <pageMargins left="0.75" right="0.75" top="1" bottom="1" header="0.4921259845" footer="0.4921259845"/>
      <pageSetup paperSize="9" orientation="portrait" r:id="rId30"/>
      <headerFooter alignWithMargins="0"/>
    </customSheetView>
    <customSheetView guid="{8F109A73-9AB9-46E1-94EA-D41ECD58F71F}" showGridLines="0" showRuler="0">
      <selection activeCell="B24" sqref="B24"/>
      <pageMargins left="0.75" right="0.75" top="1" bottom="1" header="0.4921259845" footer="0.4921259845"/>
      <pageSetup paperSize="9" orientation="portrait" r:id="rId31"/>
      <headerFooter alignWithMargins="0"/>
    </customSheetView>
    <customSheetView guid="{1E48BEC3-8D95-4C28-9275-1C74C6AC64CE}" showGridLines="0" showRuler="0">
      <selection activeCell="C7" sqref="C7"/>
      <pageMargins left="0.75" right="0.75" top="1" bottom="1" header="0.4921259845" footer="0.4921259845"/>
      <pageSetup paperSize="9" orientation="portrait" r:id="rId32"/>
      <headerFooter alignWithMargins="0"/>
    </customSheetView>
    <customSheetView guid="{E7BC3159-902B-4018-A222-A11CFAAB614D}" scale="95" showGridLines="0" showRuler="0">
      <selection activeCell="B14" sqref="B14"/>
      <pageMargins left="0.75" right="0.75" top="1" bottom="1" header="0.4921259845" footer="0.4921259845"/>
      <pageSetup paperSize="9" orientation="portrait" r:id="rId33"/>
      <headerFooter alignWithMargins="0"/>
    </customSheetView>
    <customSheetView guid="{D1A29F3A-ADEC-492C-BEFA-18A8379765E2}" showGridLines="0" showRuler="0">
      <selection activeCell="B5" sqref="B5"/>
      <pageMargins left="0.75" right="0.75" top="1" bottom="1" header="0.4921259845" footer="0.4921259845"/>
      <pageSetup paperSize="9" orientation="portrait" r:id="rId34"/>
      <headerFooter alignWithMargins="0"/>
    </customSheetView>
    <customSheetView guid="{B16CB3F1-F8C8-4A8B-8D34-03B1762D301A}" showGridLines="0" showRuler="0">
      <selection activeCell="A16" sqref="A16"/>
      <pageMargins left="0.75" right="0.75" top="1" bottom="1" header="0.4921259845" footer="0.4921259845"/>
      <pageSetup paperSize="9" orientation="portrait" r:id="rId35"/>
      <headerFooter alignWithMargins="0"/>
    </customSheetView>
    <customSheetView guid="{24D68F87-5BE1-47C0-8CFE-7C91D963547E}" showGridLines="0" showRuler="0">
      <selection activeCell="B15" sqref="B15"/>
      <pageMargins left="0.75" right="0.75" top="1" bottom="1" header="0.4921259845" footer="0.4921259845"/>
      <pageSetup paperSize="9" orientation="portrait" r:id="rId36"/>
      <headerFooter alignWithMargins="0"/>
    </customSheetView>
    <customSheetView guid="{669B2726-6F59-479C-8DA1-DBA65BB6A293}" showPageBreaks="1" showGridLines="0" showRuler="0">
      <selection activeCell="B24" sqref="B24"/>
      <pageMargins left="0.75" right="0.75" top="1" bottom="1" header="0.4921259845" footer="0.4921259845"/>
      <pageSetup paperSize="9" orientation="portrait" r:id="rId37"/>
      <headerFooter alignWithMargins="0"/>
    </customSheetView>
    <customSheetView guid="{017ABE52-F553-4C67-A674-374CD35572E7}" showGridLines="0" showRuler="0">
      <selection activeCell="A2" sqref="A2"/>
      <pageMargins left="0.75" right="0.75" top="1" bottom="1" header="0.4921259845" footer="0.4921259845"/>
      <pageSetup paperSize="9" orientation="portrait" r:id="rId38"/>
      <headerFooter alignWithMargins="0"/>
    </customSheetView>
    <customSheetView guid="{4AE1EA96-D20F-4F46-8743-92802E2B7F86}" showGridLines="0" showRuler="0">
      <selection activeCell="B12" sqref="B12"/>
      <pageMargins left="0.75" right="0.75" top="1" bottom="1" header="0.4921259845" footer="0.4921259845"/>
      <pageSetup paperSize="9" orientation="portrait" r:id="rId39"/>
      <headerFooter alignWithMargins="0"/>
    </customSheetView>
    <customSheetView guid="{E9D8435D-1357-4DC0-9C1D-CD0CECD4050A}" showGridLines="0" showRuler="0">
      <selection activeCell="B12" sqref="B12"/>
      <pageMargins left="0.75" right="0.75" top="1" bottom="1" header="0.4921259845" footer="0.4921259845"/>
      <pageSetup paperSize="9" orientation="portrait" r:id="rId40"/>
      <headerFooter alignWithMargins="0"/>
    </customSheetView>
    <customSheetView guid="{C567124E-4184-4DEF-810B-49DF13083415}" showGridLines="0" showRuler="0">
      <selection activeCell="A2" sqref="A2"/>
      <pageMargins left="0.75" right="0.75" top="1" bottom="1" header="0.4921259845" footer="0.4921259845"/>
      <pageSetup paperSize="9" orientation="portrait" r:id="rId41"/>
      <headerFooter alignWithMargins="0"/>
    </customSheetView>
    <customSheetView guid="{5A7D453D-E2F2-4CA2-8C77-8465675ED015}" showGridLines="0" showRuler="0">
      <selection activeCell="A2" sqref="A2"/>
      <pageMargins left="0.75" right="0.75" top="1" bottom="1" header="0.4921259845" footer="0.4921259845"/>
      <pageSetup paperSize="9" orientation="portrait" r:id="rId42"/>
      <headerFooter alignWithMargins="0"/>
    </customSheetView>
  </customSheetViews>
  <phoneticPr fontId="0" type="noConversion"/>
  <hyperlinks>
    <hyperlink ref="A2" location="ASIAKKAAT!A1" display="ASIAKKAAT"/>
    <hyperlink ref="A3" location="SUORITTEET!A1" display="SUORITTEET"/>
    <hyperlink ref="A4" location="PAIKAT!A1" display="PAIKAT"/>
    <hyperlink ref="A5" location="luettelo!A1" display="LUETTELO ASIAKKAISTA JA SUORITTEISTA SEKTOREITTAIN JA ALAPALVELU-MUODOITTAIN "/>
    <hyperlink ref="A6" location="'Määritelmät 2017'!A1" display="SISÄLLÖLLISIÄ MÄÄRITELMIÄ JA TILASTOJEN TIETOLÄHTEET"/>
    <hyperlink ref="A7" location="'Sostyjen kohdentaminen'!A1" display="SOSIAALI- JA TUKITYÖN KONTAKTITIETOJEN  KOHDENTAMINEN ERI SEKTOREILLE JA ALAPALVELUILLE"/>
  </hyperlinks>
  <pageMargins left="0.75" right="0.75" top="1" bottom="1" header="0.4921259845" footer="0.4921259845"/>
  <pageSetup paperSize="9" orientation="portrait" r:id="rId4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5"/>
  </sheetPr>
  <dimension ref="A1:I304"/>
  <sheetViews>
    <sheetView showGridLines="0" showRuler="0" zoomScaleNormal="100" zoomScaleSheetLayoutView="40" workbookViewId="0"/>
  </sheetViews>
  <sheetFormatPr defaultColWidth="9.140625" defaultRowHeight="12.75" customHeight="1"/>
  <cols>
    <col min="1" max="1" width="5.85546875" style="58" customWidth="1"/>
    <col min="2" max="2" width="9.140625" style="12"/>
    <col min="3" max="3" width="20.5703125" style="12" customWidth="1"/>
    <col min="4" max="4" width="11.140625" style="12" customWidth="1"/>
    <col min="5" max="5" width="7.85546875" style="12" customWidth="1"/>
    <col min="6" max="6" width="6.5703125" style="56" customWidth="1"/>
    <col min="7" max="7" width="11.140625" style="12" customWidth="1"/>
    <col min="8" max="8" width="7.85546875" style="12" customWidth="1"/>
    <col min="9" max="9" width="6.5703125" style="56" customWidth="1"/>
    <col min="10" max="16384" width="9.140625" style="12"/>
  </cols>
  <sheetData>
    <row r="1" spans="1:9" ht="12.75" customHeight="1">
      <c r="A1" s="1"/>
      <c r="B1" s="38"/>
      <c r="C1" s="100"/>
      <c r="D1" s="120">
        <v>2016</v>
      </c>
      <c r="E1" s="59"/>
      <c r="F1" s="60"/>
      <c r="G1" s="120">
        <v>2017</v>
      </c>
      <c r="H1" s="59"/>
      <c r="I1" s="60"/>
    </row>
    <row r="2" spans="1:9" ht="12.75" customHeight="1">
      <c r="A2" s="41"/>
      <c r="D2" s="61" t="s">
        <v>106</v>
      </c>
      <c r="E2" s="62" t="s">
        <v>107</v>
      </c>
      <c r="F2" s="44" t="s">
        <v>337</v>
      </c>
      <c r="G2" s="61" t="s">
        <v>106</v>
      </c>
      <c r="H2" s="62" t="s">
        <v>107</v>
      </c>
      <c r="I2" s="44" t="s">
        <v>337</v>
      </c>
    </row>
    <row r="3" spans="1:9" ht="12.75" customHeight="1">
      <c r="A3" s="41"/>
      <c r="D3" s="61" t="s">
        <v>109</v>
      </c>
      <c r="E3" s="62" t="s">
        <v>110</v>
      </c>
      <c r="F3" s="44" t="s">
        <v>111</v>
      </c>
      <c r="G3" s="61" t="s">
        <v>109</v>
      </c>
      <c r="H3" s="62" t="s">
        <v>110</v>
      </c>
      <c r="I3" s="44" t="s">
        <v>111</v>
      </c>
    </row>
    <row r="4" spans="1:9" ht="12.2" customHeight="1">
      <c r="A4" s="2" t="s">
        <v>115</v>
      </c>
      <c r="D4" s="45"/>
      <c r="F4" s="35"/>
      <c r="I4" s="35"/>
    </row>
    <row r="5" spans="1:9" ht="12.2" customHeight="1">
      <c r="A5" s="41"/>
      <c r="D5" s="45"/>
      <c r="F5" s="35"/>
      <c r="I5" s="35"/>
    </row>
    <row r="6" spans="1:9" ht="12.2" customHeight="1">
      <c r="A6" s="2" t="s">
        <v>112</v>
      </c>
      <c r="D6" s="45"/>
      <c r="F6" s="35"/>
      <c r="I6" s="35"/>
    </row>
    <row r="7" spans="1:9" ht="12.2" customHeight="1">
      <c r="A7" s="41" t="s">
        <v>116</v>
      </c>
      <c r="B7" s="12" t="s">
        <v>117</v>
      </c>
      <c r="D7" s="99">
        <v>7547</v>
      </c>
      <c r="E7" s="50">
        <v>7547</v>
      </c>
      <c r="F7" s="49" t="s">
        <v>113</v>
      </c>
      <c r="G7" s="101">
        <v>7387</v>
      </c>
      <c r="H7" s="50">
        <v>7387</v>
      </c>
      <c r="I7" s="49" t="s">
        <v>113</v>
      </c>
    </row>
    <row r="8" spans="1:9" ht="12.2" customHeight="1">
      <c r="A8" s="41" t="s">
        <v>118</v>
      </c>
      <c r="B8" s="12" t="s">
        <v>347</v>
      </c>
      <c r="D8" s="46"/>
      <c r="E8" s="47"/>
      <c r="F8" s="49"/>
      <c r="G8" s="47"/>
      <c r="H8" s="47"/>
      <c r="I8" s="49"/>
    </row>
    <row r="9" spans="1:9" ht="12.2" customHeight="1">
      <c r="A9" s="45"/>
      <c r="B9" s="12" t="s">
        <v>348</v>
      </c>
      <c r="D9" s="128">
        <f>SUM(E9:F9)</f>
        <v>270</v>
      </c>
      <c r="E9" s="57">
        <v>252</v>
      </c>
      <c r="F9" s="49">
        <v>18</v>
      </c>
      <c r="G9" s="56">
        <f>SUM(H9:I9)</f>
        <v>291</v>
      </c>
      <c r="H9" s="56">
        <f>262+5</f>
        <v>267</v>
      </c>
      <c r="I9" s="49">
        <v>24</v>
      </c>
    </row>
    <row r="10" spans="1:9" ht="12.2" customHeight="1">
      <c r="A10" s="41"/>
      <c r="B10" s="12" t="s">
        <v>349</v>
      </c>
      <c r="D10" s="128">
        <v>276</v>
      </c>
      <c r="E10" s="56">
        <v>276</v>
      </c>
      <c r="F10" s="49" t="s">
        <v>113</v>
      </c>
      <c r="G10" s="56">
        <v>256</v>
      </c>
      <c r="H10" s="12">
        <f>102+149+5</f>
        <v>256</v>
      </c>
      <c r="I10" s="49" t="s">
        <v>624</v>
      </c>
    </row>
    <row r="11" spans="1:9" ht="12.2" customHeight="1">
      <c r="A11" s="41"/>
      <c r="B11" s="12" t="s">
        <v>350</v>
      </c>
      <c r="D11" s="128">
        <v>535</v>
      </c>
      <c r="E11" s="50">
        <v>517</v>
      </c>
      <c r="F11" s="49">
        <v>18</v>
      </c>
      <c r="G11" s="56">
        <v>527</v>
      </c>
      <c r="H11" s="50">
        <v>503</v>
      </c>
      <c r="I11" s="49">
        <v>29</v>
      </c>
    </row>
    <row r="12" spans="1:9" ht="12.2" customHeight="1">
      <c r="A12" s="41"/>
      <c r="D12" s="54"/>
      <c r="E12" s="50"/>
      <c r="F12" s="49"/>
      <c r="G12" s="50"/>
      <c r="H12" s="50"/>
      <c r="I12" s="49"/>
    </row>
    <row r="13" spans="1:9" ht="12.2" customHeight="1">
      <c r="A13" s="2" t="s">
        <v>121</v>
      </c>
      <c r="D13" s="46"/>
      <c r="E13" s="47"/>
      <c r="F13" s="49"/>
      <c r="G13" s="47"/>
      <c r="H13" s="47"/>
      <c r="I13" s="49"/>
    </row>
    <row r="14" spans="1:9" ht="12.2" customHeight="1">
      <c r="A14" s="41" t="s">
        <v>122</v>
      </c>
      <c r="B14" s="12" t="s">
        <v>248</v>
      </c>
      <c r="D14" s="46">
        <v>463</v>
      </c>
      <c r="E14" s="50">
        <v>462</v>
      </c>
      <c r="F14" s="49" t="s">
        <v>624</v>
      </c>
      <c r="G14" s="47">
        <v>444</v>
      </c>
      <c r="H14" s="50">
        <v>442</v>
      </c>
      <c r="I14" s="49" t="s">
        <v>624</v>
      </c>
    </row>
    <row r="15" spans="1:9" ht="12.2" customHeight="1">
      <c r="A15" s="3"/>
      <c r="B15" s="110" t="s">
        <v>425</v>
      </c>
      <c r="D15" s="45"/>
      <c r="E15" s="90"/>
      <c r="F15" s="94"/>
      <c r="H15" s="90"/>
      <c r="I15" s="94"/>
    </row>
    <row r="16" spans="1:9" ht="12.2" customHeight="1">
      <c r="A16" s="3"/>
      <c r="B16" s="110" t="s">
        <v>432</v>
      </c>
      <c r="D16" s="45"/>
      <c r="E16" s="90"/>
      <c r="F16" s="94"/>
      <c r="H16" s="90"/>
      <c r="I16" s="94"/>
    </row>
    <row r="17" spans="1:9" ht="12.2" customHeight="1">
      <c r="A17" s="41">
        <v>257</v>
      </c>
      <c r="B17" s="12" t="s">
        <v>388</v>
      </c>
      <c r="D17" s="45">
        <v>61</v>
      </c>
      <c r="E17" s="50" t="s">
        <v>113</v>
      </c>
      <c r="F17" s="49">
        <v>61</v>
      </c>
      <c r="G17" s="12">
        <v>58</v>
      </c>
      <c r="H17" s="50" t="s">
        <v>113</v>
      </c>
      <c r="I17" s="49">
        <v>58</v>
      </c>
    </row>
    <row r="18" spans="1:9" ht="12.2" customHeight="1">
      <c r="A18" s="41"/>
      <c r="B18" s="86" t="s">
        <v>444</v>
      </c>
      <c r="D18" s="45"/>
      <c r="E18" s="102"/>
      <c r="F18" s="49"/>
      <c r="H18" s="102"/>
      <c r="I18" s="49"/>
    </row>
    <row r="19" spans="1:9" ht="12.2" customHeight="1">
      <c r="A19" s="41"/>
      <c r="B19" s="86" t="s">
        <v>439</v>
      </c>
      <c r="D19" s="46"/>
      <c r="E19" s="47"/>
      <c r="F19" s="49"/>
      <c r="G19" s="47"/>
      <c r="H19" s="47"/>
      <c r="I19" s="49"/>
    </row>
    <row r="20" spans="1:9" ht="12.2" customHeight="1">
      <c r="A20" s="41"/>
      <c r="B20" s="86"/>
      <c r="D20" s="46"/>
      <c r="E20" s="47"/>
      <c r="F20" s="49"/>
      <c r="G20" s="47"/>
      <c r="H20" s="47"/>
      <c r="I20" s="49"/>
    </row>
    <row r="21" spans="1:9" ht="12.2" customHeight="1">
      <c r="A21" s="2" t="s">
        <v>124</v>
      </c>
      <c r="D21" s="46"/>
      <c r="E21" s="47"/>
      <c r="F21" s="49"/>
      <c r="G21" s="47"/>
      <c r="H21" s="47"/>
      <c r="I21" s="49"/>
    </row>
    <row r="22" spans="1:9" ht="12.2" customHeight="1">
      <c r="A22" s="41" t="s">
        <v>125</v>
      </c>
      <c r="B22" s="12" t="s">
        <v>431</v>
      </c>
      <c r="D22" s="46">
        <v>986</v>
      </c>
      <c r="E22" s="47">
        <v>712</v>
      </c>
      <c r="F22" s="49">
        <v>370</v>
      </c>
      <c r="G22" s="47">
        <v>992</v>
      </c>
      <c r="H22" s="47">
        <v>729</v>
      </c>
      <c r="I22" s="49">
        <v>393</v>
      </c>
    </row>
    <row r="23" spans="1:9" ht="12.2" customHeight="1">
      <c r="A23" s="41"/>
      <c r="D23" s="46"/>
      <c r="E23" s="47"/>
      <c r="F23" s="49"/>
      <c r="G23" s="47"/>
      <c r="H23" s="47"/>
      <c r="I23" s="49"/>
    </row>
    <row r="24" spans="1:9" ht="12.2" customHeight="1">
      <c r="A24" s="2" t="s">
        <v>126</v>
      </c>
      <c r="D24" s="46"/>
      <c r="E24" s="47"/>
      <c r="F24" s="49"/>
      <c r="G24" s="47"/>
      <c r="H24" s="47"/>
      <c r="I24" s="49"/>
    </row>
    <row r="25" spans="1:9" ht="12.2" customHeight="1">
      <c r="A25" s="41" t="s">
        <v>127</v>
      </c>
      <c r="B25" s="12" t="s">
        <v>128</v>
      </c>
      <c r="D25" s="54">
        <v>1141</v>
      </c>
      <c r="E25" s="47">
        <v>1000</v>
      </c>
      <c r="F25" s="49">
        <v>172</v>
      </c>
      <c r="G25" s="50">
        <v>1126</v>
      </c>
      <c r="H25" s="47">
        <v>946</v>
      </c>
      <c r="I25" s="49">
        <v>207</v>
      </c>
    </row>
    <row r="26" spans="1:9" ht="12.2" customHeight="1">
      <c r="A26" s="41"/>
      <c r="B26" s="5" t="s">
        <v>443</v>
      </c>
      <c r="C26" s="5"/>
      <c r="D26" s="46"/>
      <c r="E26" s="47"/>
      <c r="F26" s="49"/>
      <c r="G26" s="47"/>
      <c r="H26" s="47"/>
      <c r="I26" s="49"/>
    </row>
    <row r="27" spans="1:9" ht="12.2" customHeight="1">
      <c r="A27" s="41"/>
      <c r="B27" s="5"/>
      <c r="C27" s="5"/>
      <c r="D27" s="46"/>
      <c r="E27" s="47"/>
      <c r="F27" s="49"/>
      <c r="G27" s="47"/>
      <c r="H27" s="47"/>
      <c r="I27" s="49"/>
    </row>
    <row r="28" spans="1:9" ht="12.2" customHeight="1">
      <c r="A28" s="2" t="s">
        <v>129</v>
      </c>
      <c r="D28" s="46"/>
      <c r="E28" s="47"/>
      <c r="F28" s="49"/>
      <c r="G28" s="47"/>
      <c r="H28" s="47"/>
      <c r="I28" s="49"/>
    </row>
    <row r="29" spans="1:9" ht="12.2" customHeight="1">
      <c r="A29" s="41" t="s">
        <v>130</v>
      </c>
      <c r="B29" s="12" t="s">
        <v>131</v>
      </c>
      <c r="D29" s="46">
        <v>110</v>
      </c>
      <c r="E29" s="50">
        <v>81</v>
      </c>
      <c r="F29" s="49">
        <v>29</v>
      </c>
      <c r="G29" s="47">
        <v>59</v>
      </c>
      <c r="H29" s="50">
        <v>56</v>
      </c>
      <c r="I29" s="49" t="s">
        <v>624</v>
      </c>
    </row>
    <row r="30" spans="1:9" ht="12.2" customHeight="1">
      <c r="A30" s="93"/>
      <c r="D30" s="46"/>
      <c r="E30" s="47"/>
      <c r="F30" s="49"/>
      <c r="G30" s="47"/>
      <c r="H30" s="47"/>
      <c r="I30" s="49"/>
    </row>
    <row r="31" spans="1:9" ht="12.2" customHeight="1">
      <c r="A31" s="2" t="s">
        <v>114</v>
      </c>
      <c r="D31" s="46"/>
      <c r="E31" s="47"/>
      <c r="F31" s="49"/>
      <c r="G31" s="47"/>
      <c r="H31" s="47"/>
      <c r="I31" s="49"/>
    </row>
    <row r="32" spans="1:9" ht="12.2" customHeight="1">
      <c r="A32" s="41">
        <v>286</v>
      </c>
      <c r="B32" s="12" t="s">
        <v>34</v>
      </c>
      <c r="D32" s="54">
        <v>1419</v>
      </c>
      <c r="E32" s="50">
        <v>1419</v>
      </c>
      <c r="F32" s="49"/>
      <c r="G32" s="50">
        <v>1400</v>
      </c>
      <c r="H32" s="50">
        <v>1400</v>
      </c>
      <c r="I32" s="49" t="s">
        <v>113</v>
      </c>
    </row>
    <row r="33" spans="1:9" ht="12.2" customHeight="1">
      <c r="A33" s="41"/>
      <c r="B33" s="86" t="s">
        <v>445</v>
      </c>
      <c r="D33" s="69"/>
      <c r="E33" s="70"/>
      <c r="F33" s="67"/>
      <c r="G33" s="70"/>
      <c r="H33" s="70"/>
      <c r="I33" s="67"/>
    </row>
    <row r="34" spans="1:9" ht="12.2" customHeight="1">
      <c r="A34" s="41"/>
      <c r="B34" s="86" t="s">
        <v>377</v>
      </c>
      <c r="D34" s="46"/>
      <c r="E34" s="47"/>
      <c r="F34" s="49"/>
      <c r="G34" s="47"/>
      <c r="H34" s="47"/>
      <c r="I34" s="49"/>
    </row>
    <row r="35" spans="1:9" ht="12.2" customHeight="1">
      <c r="A35" s="41"/>
      <c r="D35" s="46"/>
      <c r="E35" s="47"/>
      <c r="F35" s="49"/>
      <c r="G35" s="47"/>
      <c r="H35" s="47"/>
      <c r="I35" s="49"/>
    </row>
    <row r="36" spans="1:9" ht="12.2" customHeight="1">
      <c r="A36" s="41"/>
      <c r="D36" s="46"/>
      <c r="E36" s="47"/>
      <c r="F36" s="49"/>
      <c r="G36" s="47"/>
      <c r="H36" s="47"/>
      <c r="I36" s="49"/>
    </row>
    <row r="37" spans="1:9" ht="12.2" customHeight="1">
      <c r="A37" s="2" t="s">
        <v>134</v>
      </c>
      <c r="D37" s="46"/>
      <c r="E37" s="47"/>
      <c r="F37" s="49"/>
      <c r="G37" s="47"/>
      <c r="H37" s="47"/>
      <c r="I37" s="49"/>
    </row>
    <row r="38" spans="1:9" ht="12.2" customHeight="1">
      <c r="A38" s="41">
        <v>324</v>
      </c>
      <c r="B38" s="12" t="s">
        <v>328</v>
      </c>
      <c r="D38" s="54" t="s">
        <v>176</v>
      </c>
      <c r="E38" s="50" t="s">
        <v>176</v>
      </c>
      <c r="F38" s="49" t="s">
        <v>113</v>
      </c>
      <c r="G38" s="47">
        <v>1748</v>
      </c>
      <c r="H38" s="47">
        <v>1748</v>
      </c>
      <c r="I38" s="49" t="s">
        <v>113</v>
      </c>
    </row>
    <row r="39" spans="1:9" ht="12.2" customHeight="1">
      <c r="A39" s="41"/>
      <c r="D39" s="46"/>
      <c r="E39" s="47"/>
      <c r="F39" s="49"/>
      <c r="G39" s="47"/>
      <c r="H39" s="47"/>
      <c r="I39" s="49"/>
    </row>
    <row r="40" spans="1:9" ht="12.2" customHeight="1">
      <c r="A40" s="2" t="s">
        <v>136</v>
      </c>
      <c r="D40" s="46"/>
      <c r="E40" s="47"/>
      <c r="F40" s="49"/>
      <c r="G40" s="47"/>
      <c r="H40" s="47"/>
      <c r="I40" s="49"/>
    </row>
    <row r="41" spans="1:9" ht="12.2" customHeight="1">
      <c r="A41" s="41" t="s">
        <v>137</v>
      </c>
      <c r="B41" s="12" t="s">
        <v>615</v>
      </c>
      <c r="D41" s="46"/>
      <c r="E41" s="47"/>
      <c r="F41" s="49"/>
      <c r="G41" s="47"/>
      <c r="H41" s="47"/>
      <c r="I41" s="49"/>
    </row>
    <row r="42" spans="1:9" ht="12.2" customHeight="1">
      <c r="A42" s="41"/>
      <c r="B42" s="12" t="s">
        <v>429</v>
      </c>
      <c r="D42" s="46"/>
      <c r="E42" s="47"/>
      <c r="F42" s="49"/>
      <c r="G42" s="47"/>
      <c r="H42" s="47"/>
      <c r="I42" s="49"/>
    </row>
    <row r="43" spans="1:9" ht="12.2" customHeight="1">
      <c r="A43" s="41"/>
      <c r="B43" s="12" t="s">
        <v>602</v>
      </c>
      <c r="D43" s="46"/>
      <c r="E43" s="47"/>
      <c r="F43" s="49"/>
      <c r="G43" s="47"/>
      <c r="H43" s="47"/>
      <c r="I43" s="49"/>
    </row>
    <row r="44" spans="1:9" ht="12.2" customHeight="1">
      <c r="A44" s="41"/>
      <c r="B44" s="12" t="s">
        <v>603</v>
      </c>
      <c r="D44" s="46">
        <v>9117</v>
      </c>
      <c r="E44" s="47">
        <v>9073</v>
      </c>
      <c r="F44" s="49">
        <v>50</v>
      </c>
      <c r="G44" s="47">
        <v>9614</v>
      </c>
      <c r="H44" s="47">
        <v>9582</v>
      </c>
      <c r="I44" s="49">
        <v>50</v>
      </c>
    </row>
    <row r="45" spans="1:9" ht="12.2" customHeight="1">
      <c r="A45" s="41"/>
      <c r="B45" s="12" t="s">
        <v>525</v>
      </c>
      <c r="D45" s="46">
        <v>4920</v>
      </c>
      <c r="E45" s="47">
        <v>4876</v>
      </c>
      <c r="F45" s="49">
        <v>50</v>
      </c>
      <c r="G45" s="47">
        <v>5258</v>
      </c>
      <c r="H45" s="47">
        <v>5226</v>
      </c>
      <c r="I45" s="49">
        <v>50</v>
      </c>
    </row>
    <row r="46" spans="1:9" ht="12.2" customHeight="1">
      <c r="A46" s="41"/>
      <c r="D46" s="46"/>
      <c r="E46" s="47"/>
      <c r="F46" s="49"/>
      <c r="G46" s="47"/>
      <c r="H46" s="47"/>
      <c r="I46" s="49"/>
    </row>
    <row r="47" spans="1:9" ht="12.2" customHeight="1">
      <c r="A47" s="41"/>
      <c r="B47" s="12" t="s">
        <v>314</v>
      </c>
      <c r="D47" s="46"/>
      <c r="E47" s="47"/>
      <c r="F47" s="49"/>
      <c r="G47" s="47"/>
      <c r="H47" s="47"/>
      <c r="I47" s="49"/>
    </row>
    <row r="48" spans="1:9" ht="12.2" customHeight="1">
      <c r="A48" s="41"/>
      <c r="B48" s="12" t="s">
        <v>602</v>
      </c>
      <c r="D48" s="45"/>
      <c r="F48" s="49"/>
      <c r="G48" s="47"/>
      <c r="H48" s="47"/>
      <c r="I48" s="49"/>
    </row>
    <row r="49" spans="1:9" ht="12.2" customHeight="1">
      <c r="A49" s="41"/>
      <c r="B49" s="12" t="s">
        <v>603</v>
      </c>
      <c r="D49" s="46">
        <v>7089</v>
      </c>
      <c r="E49" s="47">
        <v>7089</v>
      </c>
      <c r="F49" s="49"/>
      <c r="G49" s="47">
        <v>7409</v>
      </c>
      <c r="H49" s="47">
        <v>7409</v>
      </c>
      <c r="I49" s="49"/>
    </row>
    <row r="50" spans="1:9" ht="12.2" customHeight="1">
      <c r="A50" s="41"/>
      <c r="B50" s="12" t="s">
        <v>523</v>
      </c>
      <c r="D50" s="54">
        <v>3340</v>
      </c>
      <c r="E50" s="47">
        <v>3296</v>
      </c>
      <c r="F50" s="49">
        <v>50</v>
      </c>
      <c r="G50" s="50">
        <v>3529</v>
      </c>
      <c r="H50" s="47">
        <v>3512</v>
      </c>
      <c r="I50" s="49">
        <v>50</v>
      </c>
    </row>
    <row r="51" spans="1:9" ht="12.2" customHeight="1">
      <c r="A51" s="41"/>
      <c r="D51" s="54"/>
      <c r="E51" s="47"/>
      <c r="F51" s="49"/>
      <c r="G51" s="50"/>
      <c r="H51" s="47"/>
      <c r="I51" s="49"/>
    </row>
    <row r="52" spans="1:9" ht="12.2" customHeight="1">
      <c r="A52" s="41"/>
      <c r="B52" s="12" t="s">
        <v>607</v>
      </c>
      <c r="D52" s="46"/>
      <c r="E52" s="47"/>
      <c r="F52" s="49"/>
      <c r="G52" s="47"/>
      <c r="H52" s="47"/>
      <c r="I52" s="49"/>
    </row>
    <row r="53" spans="1:9" ht="12.75" customHeight="1">
      <c r="A53" s="41"/>
      <c r="B53" s="12" t="s">
        <v>602</v>
      </c>
      <c r="D53" s="45"/>
      <c r="F53" s="35"/>
      <c r="I53" s="35"/>
    </row>
    <row r="54" spans="1:9">
      <c r="A54" s="41"/>
      <c r="B54" s="12" t="s">
        <v>603</v>
      </c>
      <c r="D54" s="46">
        <v>889</v>
      </c>
      <c r="E54" s="47">
        <v>889</v>
      </c>
      <c r="F54" s="49" t="s">
        <v>113</v>
      </c>
      <c r="G54" s="47">
        <v>948</v>
      </c>
      <c r="H54" s="47">
        <v>948</v>
      </c>
      <c r="I54" s="49" t="s">
        <v>113</v>
      </c>
    </row>
    <row r="55" spans="1:9" ht="12.2" customHeight="1">
      <c r="A55" s="45"/>
      <c r="B55" s="12" t="s">
        <v>523</v>
      </c>
      <c r="D55" s="46">
        <v>434</v>
      </c>
      <c r="E55" s="47">
        <v>434</v>
      </c>
      <c r="F55" s="49" t="s">
        <v>113</v>
      </c>
      <c r="G55" s="47">
        <v>472</v>
      </c>
      <c r="H55" s="47">
        <v>472</v>
      </c>
      <c r="I55" s="49" t="s">
        <v>113</v>
      </c>
    </row>
    <row r="56" spans="1:9" ht="12.2" customHeight="1">
      <c r="A56" s="45"/>
      <c r="D56" s="45"/>
      <c r="F56" s="136"/>
      <c r="I56" s="136"/>
    </row>
    <row r="57" spans="1:9" ht="12.6" customHeight="1">
      <c r="A57" s="41"/>
      <c r="B57" s="12" t="s">
        <v>608</v>
      </c>
      <c r="D57" s="46"/>
      <c r="E57" s="47"/>
      <c r="F57" s="49"/>
      <c r="G57" s="47"/>
      <c r="H57" s="47"/>
      <c r="I57" s="49"/>
    </row>
    <row r="58" spans="1:9" ht="12.6" customHeight="1">
      <c r="A58" s="41"/>
      <c r="B58" s="12" t="s">
        <v>602</v>
      </c>
      <c r="D58" s="45"/>
      <c r="F58" s="35"/>
      <c r="G58" s="47"/>
      <c r="I58" s="49"/>
    </row>
    <row r="59" spans="1:9" ht="12.6" customHeight="1">
      <c r="A59" s="41"/>
      <c r="B59" s="12" t="s">
        <v>603</v>
      </c>
      <c r="D59" s="46">
        <v>1386</v>
      </c>
      <c r="E59" s="47">
        <v>1386</v>
      </c>
      <c r="F59" s="49" t="s">
        <v>113</v>
      </c>
      <c r="G59" s="47">
        <v>1522</v>
      </c>
      <c r="H59" s="47">
        <v>1522</v>
      </c>
      <c r="I59" s="49"/>
    </row>
    <row r="60" spans="1:9" ht="12.6" customHeight="1">
      <c r="A60" s="41"/>
      <c r="B60" s="12" t="s">
        <v>524</v>
      </c>
      <c r="D60" s="46">
        <v>1235</v>
      </c>
      <c r="E60" s="47">
        <v>1235</v>
      </c>
      <c r="F60" s="49" t="s">
        <v>113</v>
      </c>
      <c r="G60" s="47">
        <v>1346</v>
      </c>
      <c r="H60" s="47">
        <v>1346</v>
      </c>
      <c r="I60" s="49" t="s">
        <v>113</v>
      </c>
    </row>
    <row r="61" spans="1:9" ht="12.6" customHeight="1">
      <c r="A61" s="41"/>
      <c r="D61" s="46"/>
      <c r="E61" s="47"/>
      <c r="F61" s="49"/>
      <c r="G61" s="47"/>
      <c r="H61" s="47"/>
      <c r="I61" s="49"/>
    </row>
    <row r="62" spans="1:9" ht="12.6" customHeight="1">
      <c r="A62" s="2" t="s">
        <v>342</v>
      </c>
      <c r="B62" s="4"/>
      <c r="D62" s="46"/>
      <c r="E62" s="47"/>
      <c r="F62" s="114"/>
      <c r="G62" s="47"/>
      <c r="H62" s="47"/>
      <c r="I62" s="114"/>
    </row>
    <row r="63" spans="1:9" ht="12.6" customHeight="1">
      <c r="A63" s="41" t="s">
        <v>139</v>
      </c>
      <c r="B63" s="12" t="s">
        <v>604</v>
      </c>
      <c r="D63" s="54">
        <v>1347</v>
      </c>
      <c r="E63" s="50" t="s">
        <v>176</v>
      </c>
      <c r="F63" s="55" t="s">
        <v>176</v>
      </c>
      <c r="G63" s="47">
        <v>1827</v>
      </c>
      <c r="H63" s="50">
        <v>1366</v>
      </c>
      <c r="I63" s="55">
        <v>566</v>
      </c>
    </row>
    <row r="64" spans="1:9" ht="12.6" customHeight="1">
      <c r="A64" s="41"/>
      <c r="B64" s="12" t="s">
        <v>605</v>
      </c>
      <c r="D64" s="54"/>
      <c r="E64" s="50"/>
      <c r="F64" s="55"/>
      <c r="G64" s="47"/>
      <c r="H64" s="50"/>
      <c r="I64" s="55"/>
    </row>
    <row r="65" spans="1:9">
      <c r="A65" s="3"/>
      <c r="B65" s="5"/>
      <c r="D65" s="46"/>
      <c r="E65" s="47"/>
      <c r="F65" s="49"/>
      <c r="G65" s="47"/>
      <c r="H65" s="47"/>
      <c r="I65" s="49"/>
    </row>
    <row r="66" spans="1:9" ht="12.4" customHeight="1">
      <c r="A66" s="2" t="s">
        <v>129</v>
      </c>
      <c r="D66" s="46"/>
      <c r="E66" s="47"/>
      <c r="F66" s="49"/>
      <c r="G66" s="47"/>
      <c r="H66" s="47"/>
      <c r="I66" s="49"/>
    </row>
    <row r="67" spans="1:9" ht="12.4" customHeight="1">
      <c r="A67" s="41" t="s">
        <v>140</v>
      </c>
      <c r="B67" s="12" t="s">
        <v>360</v>
      </c>
      <c r="D67" s="46"/>
      <c r="E67" s="47"/>
      <c r="F67" s="49"/>
      <c r="G67" s="47"/>
      <c r="H67" s="47"/>
      <c r="I67" s="49"/>
    </row>
    <row r="68" spans="1:9" ht="12.4" customHeight="1">
      <c r="A68" s="41"/>
      <c r="B68" s="86" t="s">
        <v>141</v>
      </c>
      <c r="D68" s="46"/>
      <c r="E68" s="47"/>
      <c r="F68" s="49"/>
      <c r="G68" s="47"/>
      <c r="H68" s="47"/>
      <c r="I68" s="49"/>
    </row>
    <row r="69" spans="1:9" ht="12.4" customHeight="1">
      <c r="A69" s="41"/>
      <c r="B69" s="12" t="s">
        <v>142</v>
      </c>
      <c r="D69" s="54">
        <v>898</v>
      </c>
      <c r="E69" s="47">
        <v>742</v>
      </c>
      <c r="F69" s="49">
        <v>156</v>
      </c>
      <c r="G69" s="12">
        <v>844</v>
      </c>
      <c r="H69" s="50">
        <v>676</v>
      </c>
      <c r="I69" s="48">
        <v>168</v>
      </c>
    </row>
    <row r="70" spans="1:9" ht="12.4" customHeight="1">
      <c r="A70" s="41"/>
      <c r="B70" s="12" t="s">
        <v>143</v>
      </c>
      <c r="D70" s="54">
        <v>421</v>
      </c>
      <c r="E70" s="50">
        <v>343</v>
      </c>
      <c r="F70" s="49">
        <v>78</v>
      </c>
      <c r="G70" s="50">
        <v>457</v>
      </c>
      <c r="H70" s="50">
        <v>372</v>
      </c>
      <c r="I70" s="49">
        <v>85</v>
      </c>
    </row>
    <row r="71" spans="1:9" ht="12.4" customHeight="1">
      <c r="A71" s="41"/>
      <c r="B71" s="5"/>
      <c r="C71" s="5"/>
      <c r="D71" s="46"/>
      <c r="E71" s="47"/>
      <c r="F71" s="49"/>
      <c r="G71" s="47"/>
      <c r="H71" s="47"/>
      <c r="I71" s="49"/>
    </row>
    <row r="72" spans="1:9" ht="12.4" customHeight="1">
      <c r="A72" s="41"/>
      <c r="D72" s="46"/>
      <c r="E72" s="47"/>
      <c r="F72" s="49"/>
      <c r="G72" s="47"/>
      <c r="H72" s="47"/>
      <c r="I72" s="49"/>
    </row>
    <row r="73" spans="1:9" ht="12.4" customHeight="1">
      <c r="A73" s="2" t="s">
        <v>144</v>
      </c>
      <c r="D73" s="46"/>
      <c r="E73" s="47"/>
      <c r="F73" s="49"/>
      <c r="G73" s="47"/>
      <c r="H73" s="47"/>
      <c r="I73" s="49"/>
    </row>
    <row r="74" spans="1:9" ht="12.4" customHeight="1">
      <c r="A74" s="2"/>
      <c r="D74" s="46"/>
      <c r="E74" s="47"/>
      <c r="F74" s="49"/>
      <c r="G74" s="47"/>
      <c r="H74" s="47"/>
      <c r="I74" s="49"/>
    </row>
    <row r="75" spans="1:9" ht="12.4" customHeight="1">
      <c r="A75" s="2" t="s">
        <v>112</v>
      </c>
      <c r="D75" s="46"/>
      <c r="E75" s="47"/>
      <c r="F75" s="49"/>
      <c r="G75" s="47"/>
      <c r="H75" s="47"/>
      <c r="I75" s="49"/>
    </row>
    <row r="76" spans="1:9" ht="12.4" customHeight="1">
      <c r="A76" s="41" t="s">
        <v>145</v>
      </c>
      <c r="B76" s="12" t="s">
        <v>117</v>
      </c>
      <c r="D76" s="46">
        <v>12012</v>
      </c>
      <c r="E76" s="50">
        <v>12012</v>
      </c>
      <c r="F76" s="35" t="s">
        <v>113</v>
      </c>
      <c r="G76" s="47">
        <v>12119</v>
      </c>
      <c r="H76" s="50">
        <v>12119</v>
      </c>
      <c r="I76" s="186" t="s">
        <v>113</v>
      </c>
    </row>
    <row r="77" spans="1:9" ht="12.4" customHeight="1">
      <c r="A77" s="41"/>
      <c r="B77" s="86" t="s">
        <v>146</v>
      </c>
      <c r="D77" s="46"/>
      <c r="E77" s="47"/>
      <c r="F77" s="49"/>
      <c r="G77" s="47"/>
      <c r="H77" s="47"/>
      <c r="I77" s="49"/>
    </row>
    <row r="78" spans="1:9" ht="12.4" customHeight="1">
      <c r="A78" s="41"/>
      <c r="B78" s="12" t="s">
        <v>147</v>
      </c>
      <c r="D78" s="46"/>
      <c r="E78" s="47"/>
      <c r="F78" s="49"/>
      <c r="G78" s="47"/>
      <c r="H78" s="47"/>
      <c r="I78" s="49"/>
    </row>
    <row r="79" spans="1:9" ht="12.4" customHeight="1">
      <c r="A79" s="41"/>
      <c r="B79" s="12" t="s">
        <v>148</v>
      </c>
      <c r="D79" s="69" t="s">
        <v>176</v>
      </c>
      <c r="E79" s="70" t="s">
        <v>176</v>
      </c>
      <c r="F79" s="67" t="s">
        <v>176</v>
      </c>
      <c r="G79" s="69" t="s">
        <v>176</v>
      </c>
      <c r="H79" s="70" t="s">
        <v>176</v>
      </c>
      <c r="I79" s="67" t="s">
        <v>176</v>
      </c>
    </row>
    <row r="80" spans="1:9" ht="12.4" customHeight="1">
      <c r="A80" s="41"/>
      <c r="D80" s="46"/>
      <c r="E80" s="47"/>
      <c r="F80" s="49"/>
      <c r="G80" s="47"/>
      <c r="H80" s="47"/>
      <c r="I80" s="49"/>
    </row>
    <row r="81" spans="1:9" ht="12.4" customHeight="1">
      <c r="A81" s="2" t="s">
        <v>329</v>
      </c>
      <c r="D81" s="46"/>
      <c r="E81" s="47"/>
      <c r="F81" s="49"/>
      <c r="G81" s="47"/>
      <c r="H81" s="47"/>
      <c r="I81" s="49"/>
    </row>
    <row r="82" spans="1:9" ht="12.4" customHeight="1">
      <c r="A82" s="41">
        <v>440</v>
      </c>
      <c r="B82" s="12" t="s">
        <v>372</v>
      </c>
      <c r="D82" s="46">
        <v>215</v>
      </c>
      <c r="E82" s="50">
        <v>28</v>
      </c>
      <c r="F82" s="49">
        <v>191</v>
      </c>
      <c r="G82" s="47">
        <v>198</v>
      </c>
      <c r="H82" s="50">
        <v>30</v>
      </c>
      <c r="I82" s="49">
        <v>174</v>
      </c>
    </row>
    <row r="83" spans="1:9" ht="12.4" customHeight="1">
      <c r="A83" s="41"/>
      <c r="B83" s="86"/>
      <c r="D83" s="46"/>
      <c r="E83" s="47"/>
      <c r="F83" s="49"/>
      <c r="G83" s="47"/>
      <c r="H83" s="47"/>
      <c r="I83" s="49"/>
    </row>
    <row r="84" spans="1:9" ht="12.4" customHeight="1">
      <c r="A84" s="2" t="s">
        <v>121</v>
      </c>
      <c r="D84" s="46"/>
      <c r="E84" s="47"/>
      <c r="F84" s="49"/>
      <c r="G84" s="47"/>
      <c r="H84" s="47"/>
      <c r="I84" s="49"/>
    </row>
    <row r="85" spans="1:9" ht="12.4" customHeight="1">
      <c r="A85" s="41" t="s">
        <v>149</v>
      </c>
      <c r="B85" s="12" t="s">
        <v>150</v>
      </c>
      <c r="D85" s="46">
        <v>408</v>
      </c>
      <c r="E85" s="47">
        <v>47</v>
      </c>
      <c r="F85" s="49">
        <v>363</v>
      </c>
      <c r="G85" s="47">
        <v>417</v>
      </c>
      <c r="H85" s="47">
        <v>45</v>
      </c>
      <c r="I85" s="49">
        <v>374</v>
      </c>
    </row>
    <row r="86" spans="1:9" ht="12.4" customHeight="1">
      <c r="A86" s="41">
        <v>457</v>
      </c>
      <c r="B86" s="12" t="s">
        <v>361</v>
      </c>
      <c r="D86" s="46"/>
      <c r="E86" s="47"/>
      <c r="F86" s="49"/>
      <c r="G86" s="47"/>
      <c r="H86" s="47"/>
      <c r="I86" s="49"/>
    </row>
    <row r="87" spans="1:9" ht="12.4" customHeight="1">
      <c r="A87" s="41"/>
      <c r="B87" s="86" t="s">
        <v>358</v>
      </c>
      <c r="D87" s="46">
        <v>40</v>
      </c>
      <c r="E87" s="47">
        <v>40</v>
      </c>
      <c r="F87" s="49" t="s">
        <v>113</v>
      </c>
      <c r="G87" s="47">
        <v>41</v>
      </c>
      <c r="H87" s="47">
        <v>41</v>
      </c>
      <c r="I87" s="132" t="s">
        <v>113</v>
      </c>
    </row>
    <row r="88" spans="1:9" ht="12.4" customHeight="1">
      <c r="A88" s="41"/>
      <c r="D88" s="46"/>
      <c r="E88" s="47"/>
      <c r="F88" s="49"/>
      <c r="G88" s="47"/>
      <c r="H88" s="47"/>
      <c r="I88" s="49"/>
    </row>
    <row r="89" spans="1:9" ht="12.4" customHeight="1">
      <c r="A89" s="2" t="s">
        <v>129</v>
      </c>
      <c r="B89" s="4"/>
      <c r="D89" s="46"/>
      <c r="E89" s="47"/>
      <c r="F89" s="49"/>
      <c r="G89" s="47"/>
      <c r="H89" s="47"/>
      <c r="I89" s="49"/>
    </row>
    <row r="90" spans="1:9" ht="12.4" customHeight="1">
      <c r="A90" s="41"/>
      <c r="B90" s="4"/>
      <c r="D90" s="46"/>
      <c r="E90" s="47"/>
      <c r="F90" s="49"/>
      <c r="G90" s="47"/>
      <c r="H90" s="47"/>
      <c r="I90" s="49"/>
    </row>
    <row r="91" spans="1:9" ht="12.4" customHeight="1">
      <c r="A91" s="41" t="s">
        <v>152</v>
      </c>
      <c r="B91" s="4"/>
      <c r="D91" s="46"/>
      <c r="E91" s="47"/>
      <c r="F91" s="49"/>
      <c r="G91" s="47"/>
      <c r="H91" s="47"/>
      <c r="I91" s="49"/>
    </row>
    <row r="92" spans="1:9" ht="12.4" customHeight="1">
      <c r="A92" s="41" t="s">
        <v>362</v>
      </c>
      <c r="B92" s="4"/>
      <c r="D92" s="46">
        <v>11305</v>
      </c>
      <c r="E92" s="47">
        <v>11305</v>
      </c>
      <c r="F92" s="49" t="s">
        <v>113</v>
      </c>
      <c r="G92" s="47">
        <v>11358</v>
      </c>
      <c r="H92" s="47">
        <v>11358</v>
      </c>
      <c r="I92" s="132" t="s">
        <v>113</v>
      </c>
    </row>
    <row r="93" spans="1:9" ht="12.4" customHeight="1">
      <c r="A93" s="41"/>
      <c r="B93" s="4"/>
      <c r="D93" s="46"/>
      <c r="E93" s="47"/>
      <c r="F93" s="49"/>
      <c r="G93" s="47"/>
      <c r="H93" s="47"/>
      <c r="I93" s="49"/>
    </row>
    <row r="94" spans="1:9" ht="12.4" customHeight="1">
      <c r="A94" s="41" t="s">
        <v>153</v>
      </c>
      <c r="B94" s="12" t="s">
        <v>154</v>
      </c>
      <c r="D94" s="46">
        <v>11059</v>
      </c>
      <c r="E94" s="47">
        <v>11059</v>
      </c>
      <c r="F94" s="49" t="s">
        <v>113</v>
      </c>
      <c r="G94" s="47">
        <v>11085</v>
      </c>
      <c r="H94" s="47">
        <v>11085</v>
      </c>
      <c r="I94" s="132" t="s">
        <v>113</v>
      </c>
    </row>
    <row r="95" spans="1:9" ht="12.4" customHeight="1">
      <c r="A95" s="41" t="s">
        <v>155</v>
      </c>
      <c r="B95" s="12" t="s">
        <v>156</v>
      </c>
      <c r="D95" s="46"/>
      <c r="E95" s="47"/>
      <c r="F95" s="49"/>
      <c r="G95" s="47"/>
      <c r="H95" s="47"/>
      <c r="I95" s="49"/>
    </row>
    <row r="96" spans="1:9" ht="12.4" customHeight="1">
      <c r="A96" s="41"/>
      <c r="B96" s="12" t="s">
        <v>363</v>
      </c>
      <c r="D96" s="46">
        <v>446</v>
      </c>
      <c r="E96" s="47">
        <v>446</v>
      </c>
      <c r="F96" s="49" t="s">
        <v>113</v>
      </c>
      <c r="G96" s="47">
        <v>445</v>
      </c>
      <c r="H96" s="47">
        <v>445</v>
      </c>
      <c r="I96" s="132" t="s">
        <v>113</v>
      </c>
    </row>
    <row r="97" spans="1:9" ht="12.4" customHeight="1">
      <c r="A97" s="41"/>
      <c r="B97" s="12" t="s">
        <v>351</v>
      </c>
      <c r="D97" s="46">
        <v>190</v>
      </c>
      <c r="E97" s="47">
        <v>190</v>
      </c>
      <c r="F97" s="49" t="s">
        <v>113</v>
      </c>
      <c r="G97" s="47">
        <v>214</v>
      </c>
      <c r="H97" s="47">
        <v>214</v>
      </c>
      <c r="I97" s="132" t="s">
        <v>113</v>
      </c>
    </row>
    <row r="98" spans="1:9" ht="12.4" customHeight="1">
      <c r="A98" s="41"/>
      <c r="B98" s="12" t="s">
        <v>352</v>
      </c>
      <c r="D98" s="46">
        <v>22</v>
      </c>
      <c r="E98" s="47">
        <v>22</v>
      </c>
      <c r="F98" s="49" t="s">
        <v>113</v>
      </c>
      <c r="G98" s="47">
        <v>31</v>
      </c>
      <c r="H98" s="47">
        <v>31</v>
      </c>
      <c r="I98" s="132" t="s">
        <v>113</v>
      </c>
    </row>
    <row r="99" spans="1:9" ht="12.4" customHeight="1">
      <c r="A99" s="41"/>
      <c r="B99" s="12" t="s">
        <v>353</v>
      </c>
      <c r="D99" s="54" t="s">
        <v>624</v>
      </c>
      <c r="E99" s="50" t="s">
        <v>624</v>
      </c>
      <c r="F99" s="49" t="s">
        <v>113</v>
      </c>
      <c r="G99" s="50" t="s">
        <v>624</v>
      </c>
      <c r="H99" s="50" t="s">
        <v>624</v>
      </c>
      <c r="I99" s="132" t="s">
        <v>113</v>
      </c>
    </row>
    <row r="100" spans="1:9" ht="12.4" customHeight="1">
      <c r="A100" s="41"/>
      <c r="B100" s="12" t="s">
        <v>354</v>
      </c>
      <c r="D100" s="46">
        <v>210</v>
      </c>
      <c r="E100" s="47">
        <v>210</v>
      </c>
      <c r="F100" s="49" t="s">
        <v>113</v>
      </c>
      <c r="G100" s="47">
        <v>167</v>
      </c>
      <c r="H100" s="47">
        <v>167</v>
      </c>
      <c r="I100" s="132" t="s">
        <v>113</v>
      </c>
    </row>
    <row r="101" spans="1:9" ht="12.4" customHeight="1">
      <c r="A101" s="41"/>
      <c r="B101" s="12" t="s">
        <v>355</v>
      </c>
      <c r="D101" s="46">
        <v>28</v>
      </c>
      <c r="E101" s="47">
        <v>28</v>
      </c>
      <c r="F101" s="49" t="s">
        <v>113</v>
      </c>
      <c r="G101" s="47">
        <v>42</v>
      </c>
      <c r="H101" s="47">
        <v>42</v>
      </c>
      <c r="I101" s="132" t="s">
        <v>113</v>
      </c>
    </row>
    <row r="102" spans="1:9" ht="12.4" customHeight="1">
      <c r="A102" s="41">
        <v>476</v>
      </c>
      <c r="B102" s="12" t="s">
        <v>395</v>
      </c>
      <c r="D102" s="46"/>
      <c r="E102" s="47"/>
      <c r="F102" s="49"/>
      <c r="G102" s="47"/>
      <c r="H102" s="47"/>
      <c r="I102" s="49"/>
    </row>
    <row r="103" spans="1:9" ht="12.4" customHeight="1">
      <c r="A103" s="41"/>
      <c r="B103" s="98" t="s">
        <v>394</v>
      </c>
      <c r="D103" s="46">
        <v>161</v>
      </c>
      <c r="E103" s="50">
        <v>161</v>
      </c>
      <c r="F103" s="49" t="s">
        <v>113</v>
      </c>
      <c r="G103" s="47">
        <v>22</v>
      </c>
      <c r="H103" s="50">
        <v>22</v>
      </c>
      <c r="I103" s="132" t="s">
        <v>113</v>
      </c>
    </row>
    <row r="104" spans="1:9" ht="12.4" customHeight="1">
      <c r="A104" s="41"/>
      <c r="B104" s="5"/>
      <c r="D104" s="46"/>
      <c r="E104" s="47"/>
      <c r="F104" s="49"/>
      <c r="G104" s="47"/>
      <c r="H104" s="47"/>
      <c r="I104" s="49"/>
    </row>
    <row r="105" spans="1:9" ht="12.4" customHeight="1">
      <c r="A105" s="2" t="s">
        <v>114</v>
      </c>
      <c r="D105" s="46"/>
      <c r="E105" s="47"/>
      <c r="F105" s="49"/>
      <c r="G105" s="47"/>
      <c r="H105" s="47"/>
      <c r="I105" s="49"/>
    </row>
    <row r="106" spans="1:9" ht="12.4" customHeight="1">
      <c r="A106" s="41" t="s">
        <v>157</v>
      </c>
      <c r="B106" s="12" t="s">
        <v>158</v>
      </c>
      <c r="D106" s="46">
        <v>1141</v>
      </c>
      <c r="E106" s="50">
        <v>1141</v>
      </c>
      <c r="F106" s="132" t="s">
        <v>113</v>
      </c>
      <c r="G106" s="47">
        <v>1154</v>
      </c>
      <c r="H106" s="50">
        <v>1154</v>
      </c>
      <c r="I106" s="132" t="s">
        <v>113</v>
      </c>
    </row>
    <row r="107" spans="1:9" ht="12.4" customHeight="1">
      <c r="A107" s="3"/>
      <c r="D107" s="46"/>
      <c r="E107" s="47"/>
      <c r="F107" s="49"/>
      <c r="G107" s="47"/>
      <c r="H107" s="47"/>
      <c r="I107" s="49"/>
    </row>
    <row r="108" spans="1:9" ht="12.4" customHeight="1">
      <c r="A108" s="41" t="s">
        <v>159</v>
      </c>
      <c r="D108" s="46"/>
      <c r="E108" s="47"/>
      <c r="F108" s="49"/>
      <c r="G108" s="47"/>
      <c r="H108" s="47"/>
      <c r="I108" s="49"/>
    </row>
    <row r="109" spans="1:9" ht="12.4" customHeight="1">
      <c r="A109" s="41" t="s">
        <v>362</v>
      </c>
      <c r="D109" s="46">
        <v>3148</v>
      </c>
      <c r="E109" s="47">
        <v>3148</v>
      </c>
      <c r="F109" s="49" t="s">
        <v>113</v>
      </c>
      <c r="G109" s="47">
        <v>3334</v>
      </c>
      <c r="H109" s="47">
        <v>3334</v>
      </c>
      <c r="I109" s="132" t="s">
        <v>113</v>
      </c>
    </row>
    <row r="110" spans="1:9" ht="12.4" customHeight="1">
      <c r="A110" s="41"/>
      <c r="D110" s="46"/>
      <c r="E110" s="47"/>
      <c r="F110" s="49"/>
      <c r="G110" s="47"/>
      <c r="H110" s="47"/>
      <c r="I110" s="49"/>
    </row>
    <row r="111" spans="1:9" ht="12.4" customHeight="1">
      <c r="A111" s="41" t="s">
        <v>160</v>
      </c>
      <c r="B111" s="12" t="s">
        <v>327</v>
      </c>
      <c r="D111" s="46">
        <v>2467</v>
      </c>
      <c r="E111" s="47">
        <v>1039</v>
      </c>
      <c r="F111" s="49">
        <v>1656</v>
      </c>
      <c r="G111" s="47">
        <v>2621</v>
      </c>
      <c r="H111" s="47">
        <v>1000</v>
      </c>
      <c r="I111" s="49">
        <v>1885</v>
      </c>
    </row>
    <row r="112" spans="1:9" ht="12.4" customHeight="1">
      <c r="A112" s="41" t="s">
        <v>161</v>
      </c>
      <c r="B112" s="12" t="s">
        <v>162</v>
      </c>
      <c r="D112" s="46"/>
      <c r="E112" s="47"/>
      <c r="F112" s="49"/>
      <c r="G112" s="47"/>
      <c r="H112" s="47"/>
      <c r="I112" s="49"/>
    </row>
    <row r="113" spans="1:9" ht="12.4" customHeight="1">
      <c r="A113" s="41"/>
      <c r="B113" s="12" t="s">
        <v>373</v>
      </c>
      <c r="D113" s="46">
        <v>685</v>
      </c>
      <c r="E113" s="47">
        <v>685</v>
      </c>
      <c r="F113" s="132" t="s">
        <v>113</v>
      </c>
      <c r="G113" s="47">
        <v>740</v>
      </c>
      <c r="H113" s="47">
        <v>740</v>
      </c>
      <c r="I113" s="132" t="s">
        <v>113</v>
      </c>
    </row>
    <row r="114" spans="1:9" ht="12.4" customHeight="1">
      <c r="A114" s="41"/>
      <c r="B114" s="12" t="s">
        <v>163</v>
      </c>
      <c r="D114" s="46"/>
      <c r="E114" s="47"/>
      <c r="F114" s="49"/>
      <c r="G114" s="47"/>
      <c r="H114" s="47"/>
      <c r="I114" s="49"/>
    </row>
    <row r="115" spans="1:9" ht="12.4" customHeight="1">
      <c r="A115" s="41"/>
      <c r="B115" s="12" t="s">
        <v>164</v>
      </c>
      <c r="D115" s="46">
        <v>181</v>
      </c>
      <c r="E115" s="47">
        <v>181</v>
      </c>
      <c r="F115" s="132" t="s">
        <v>113</v>
      </c>
      <c r="G115" s="47">
        <v>188</v>
      </c>
      <c r="H115" s="47">
        <v>188</v>
      </c>
      <c r="I115" s="132" t="s">
        <v>113</v>
      </c>
    </row>
    <row r="116" spans="1:9" ht="12.4" customHeight="1">
      <c r="A116" s="41"/>
      <c r="B116" s="12" t="s">
        <v>165</v>
      </c>
      <c r="D116" s="46"/>
      <c r="E116" s="47"/>
      <c r="F116" s="49"/>
      <c r="G116" s="47"/>
      <c r="H116" s="47"/>
      <c r="I116" s="49"/>
    </row>
    <row r="117" spans="1:9" ht="12.4" customHeight="1">
      <c r="A117" s="41"/>
      <c r="B117" s="12" t="s">
        <v>166</v>
      </c>
      <c r="D117" s="46">
        <v>564</v>
      </c>
      <c r="E117" s="47">
        <v>564</v>
      </c>
      <c r="F117" s="132" t="s">
        <v>113</v>
      </c>
      <c r="G117" s="47">
        <v>610</v>
      </c>
      <c r="H117" s="47">
        <v>610</v>
      </c>
      <c r="I117" s="132" t="s">
        <v>113</v>
      </c>
    </row>
    <row r="118" spans="1:9" ht="12.4" customHeight="1">
      <c r="A118" s="41" t="s">
        <v>167</v>
      </c>
      <c r="B118" s="12" t="s">
        <v>168</v>
      </c>
      <c r="D118" s="46">
        <v>443</v>
      </c>
      <c r="E118" s="47">
        <v>443</v>
      </c>
      <c r="F118" s="132" t="s">
        <v>113</v>
      </c>
      <c r="G118" s="47">
        <v>473</v>
      </c>
      <c r="H118" s="47">
        <v>473</v>
      </c>
      <c r="I118" s="132" t="s">
        <v>113</v>
      </c>
    </row>
    <row r="119" spans="1:9" ht="12.4" customHeight="1">
      <c r="A119" s="41" t="s">
        <v>169</v>
      </c>
      <c r="B119" s="12" t="s">
        <v>34</v>
      </c>
      <c r="D119" s="46"/>
      <c r="E119" s="47"/>
      <c r="F119" s="132"/>
      <c r="G119" s="47"/>
      <c r="H119" s="47"/>
      <c r="I119" s="132"/>
    </row>
    <row r="120" spans="1:9" ht="12.4" customHeight="1">
      <c r="A120" s="41"/>
      <c r="B120" s="12" t="s">
        <v>362</v>
      </c>
      <c r="D120" s="46">
        <v>71</v>
      </c>
      <c r="E120" s="47">
        <v>71</v>
      </c>
      <c r="F120" s="132" t="s">
        <v>113</v>
      </c>
      <c r="G120" s="47">
        <v>75</v>
      </c>
      <c r="H120" s="47">
        <v>75</v>
      </c>
      <c r="I120" s="132" t="s">
        <v>113</v>
      </c>
    </row>
    <row r="121" spans="1:9" ht="12.4" customHeight="1">
      <c r="A121" s="41"/>
      <c r="B121" s="12" t="s">
        <v>170</v>
      </c>
      <c r="D121" s="46">
        <v>52</v>
      </c>
      <c r="E121" s="47">
        <v>52</v>
      </c>
      <c r="F121" s="132" t="s">
        <v>113</v>
      </c>
      <c r="G121" s="47">
        <v>55</v>
      </c>
      <c r="H121" s="47">
        <v>55</v>
      </c>
      <c r="I121" s="132" t="s">
        <v>113</v>
      </c>
    </row>
    <row r="122" spans="1:9" ht="12.4" customHeight="1">
      <c r="A122" s="41"/>
      <c r="B122" s="12" t="s">
        <v>171</v>
      </c>
      <c r="D122" s="46">
        <v>19</v>
      </c>
      <c r="E122" s="47">
        <v>19</v>
      </c>
      <c r="F122" s="132" t="s">
        <v>113</v>
      </c>
      <c r="G122" s="47">
        <v>20</v>
      </c>
      <c r="H122" s="47">
        <v>20</v>
      </c>
      <c r="I122" s="132" t="s">
        <v>113</v>
      </c>
    </row>
    <row r="123" spans="1:9">
      <c r="A123" s="45"/>
      <c r="D123" s="46"/>
      <c r="E123" s="47"/>
      <c r="F123" s="49"/>
      <c r="G123" s="47"/>
      <c r="H123" s="47"/>
      <c r="I123" s="49"/>
    </row>
    <row r="124" spans="1:9">
      <c r="A124" s="45"/>
      <c r="D124" s="46"/>
      <c r="E124" s="47"/>
      <c r="F124" s="49"/>
      <c r="G124" s="47"/>
      <c r="H124" s="47"/>
      <c r="I124" s="49"/>
    </row>
    <row r="125" spans="1:9" ht="12.75" customHeight="1">
      <c r="A125" s="2" t="s">
        <v>172</v>
      </c>
      <c r="B125" s="4"/>
      <c r="D125" s="46"/>
      <c r="E125" s="47"/>
      <c r="F125" s="49"/>
      <c r="G125" s="47"/>
      <c r="H125" s="47"/>
      <c r="I125" s="49"/>
    </row>
    <row r="126" spans="1:9" ht="12.75" customHeight="1">
      <c r="A126" s="2"/>
      <c r="B126" s="4"/>
      <c r="D126" s="46"/>
      <c r="E126" s="47"/>
      <c r="F126" s="49"/>
      <c r="G126" s="47"/>
      <c r="H126" s="47"/>
      <c r="I126" s="49"/>
    </row>
    <row r="127" spans="1:9" ht="12.75" customHeight="1">
      <c r="A127" s="2" t="s">
        <v>112</v>
      </c>
      <c r="B127" s="4"/>
      <c r="D127" s="46"/>
      <c r="E127" s="47"/>
      <c r="F127" s="49"/>
      <c r="G127" s="47"/>
      <c r="H127" s="47"/>
      <c r="I127" s="49"/>
    </row>
    <row r="128" spans="1:9" ht="12.75" customHeight="1">
      <c r="A128" s="41" t="s">
        <v>173</v>
      </c>
      <c r="B128" s="12" t="s">
        <v>117</v>
      </c>
      <c r="D128" s="46">
        <v>2652</v>
      </c>
      <c r="E128" s="50">
        <v>2652</v>
      </c>
      <c r="F128" s="132" t="s">
        <v>113</v>
      </c>
      <c r="G128" s="47">
        <v>2702</v>
      </c>
      <c r="H128" s="50">
        <v>2702</v>
      </c>
      <c r="I128" s="132" t="s">
        <v>113</v>
      </c>
    </row>
    <row r="129" spans="1:9" ht="12.75" customHeight="1">
      <c r="A129" s="41" t="s">
        <v>174</v>
      </c>
      <c r="B129" s="12" t="s">
        <v>175</v>
      </c>
      <c r="D129" s="46">
        <v>205</v>
      </c>
      <c r="E129" s="50">
        <v>205</v>
      </c>
      <c r="F129" s="132" t="s">
        <v>113</v>
      </c>
      <c r="G129" s="47">
        <v>234</v>
      </c>
      <c r="H129" s="50">
        <v>234</v>
      </c>
      <c r="I129" s="132" t="s">
        <v>113</v>
      </c>
    </row>
    <row r="130" spans="1:9" ht="12.75" customHeight="1">
      <c r="A130" s="41"/>
      <c r="B130" s="86"/>
      <c r="D130" s="46"/>
      <c r="E130" s="47"/>
      <c r="F130" s="49"/>
      <c r="G130" s="47"/>
      <c r="H130" s="47"/>
      <c r="I130" s="49"/>
    </row>
    <row r="131" spans="1:9" ht="12.75" customHeight="1">
      <c r="A131" s="2" t="s">
        <v>136</v>
      </c>
      <c r="D131" s="46"/>
      <c r="E131" s="47"/>
      <c r="F131" s="49"/>
      <c r="G131" s="47"/>
      <c r="H131" s="47"/>
      <c r="I131" s="49"/>
    </row>
    <row r="132" spans="1:9" ht="12.75" customHeight="1">
      <c r="A132" s="41">
        <v>507</v>
      </c>
      <c r="B132" s="12" t="s">
        <v>138</v>
      </c>
      <c r="D132" s="46">
        <v>225</v>
      </c>
      <c r="E132" s="133">
        <v>225</v>
      </c>
      <c r="F132" s="132" t="s">
        <v>113</v>
      </c>
      <c r="G132" s="47">
        <v>200</v>
      </c>
      <c r="H132" s="133">
        <v>200</v>
      </c>
      <c r="I132" s="132" t="s">
        <v>113</v>
      </c>
    </row>
    <row r="133" spans="1:9" ht="12.75" customHeight="1">
      <c r="A133" s="41"/>
      <c r="D133" s="46"/>
      <c r="E133" s="50"/>
      <c r="F133" s="49"/>
      <c r="G133" s="47"/>
      <c r="H133" s="50"/>
      <c r="I133" s="49"/>
    </row>
    <row r="134" spans="1:9" ht="12.75" customHeight="1">
      <c r="A134" s="2" t="s">
        <v>329</v>
      </c>
      <c r="D134" s="46"/>
      <c r="E134" s="47"/>
      <c r="F134" s="49"/>
      <c r="G134" s="47"/>
      <c r="H134" s="47"/>
      <c r="I134" s="49"/>
    </row>
    <row r="135" spans="1:9" ht="12.75" customHeight="1">
      <c r="A135" s="41">
        <v>540</v>
      </c>
      <c r="B135" s="12" t="s">
        <v>372</v>
      </c>
      <c r="D135" s="46">
        <v>1057</v>
      </c>
      <c r="E135" s="47">
        <v>565</v>
      </c>
      <c r="F135" s="49">
        <v>514</v>
      </c>
      <c r="G135" s="47">
        <v>1074</v>
      </c>
      <c r="H135" s="47">
        <v>578</v>
      </c>
      <c r="I135" s="49">
        <v>571</v>
      </c>
    </row>
    <row r="136" spans="1:9" ht="12.75" customHeight="1">
      <c r="A136" s="41"/>
      <c r="B136" s="86"/>
      <c r="D136" s="46"/>
      <c r="E136" s="47"/>
      <c r="F136" s="49"/>
      <c r="G136" s="47"/>
      <c r="H136" s="47"/>
      <c r="I136" s="49"/>
    </row>
    <row r="137" spans="1:9" ht="12.75" customHeight="1">
      <c r="A137" s="2" t="s">
        <v>98</v>
      </c>
      <c r="D137" s="46"/>
      <c r="E137" s="47"/>
      <c r="F137" s="49"/>
      <c r="G137" s="47"/>
      <c r="H137" s="47"/>
      <c r="I137" s="49"/>
    </row>
    <row r="138" spans="1:9" ht="12.75" customHeight="1">
      <c r="A138" s="41" t="s">
        <v>177</v>
      </c>
      <c r="B138" s="12" t="s">
        <v>178</v>
      </c>
      <c r="D138" s="46">
        <v>263</v>
      </c>
      <c r="E138" s="47">
        <v>225</v>
      </c>
      <c r="F138" s="49">
        <v>38</v>
      </c>
      <c r="G138" s="47">
        <v>281</v>
      </c>
      <c r="H138" s="47">
        <v>231</v>
      </c>
      <c r="I138" s="49">
        <v>51</v>
      </c>
    </row>
    <row r="139" spans="1:9" ht="12.75" customHeight="1">
      <c r="A139" s="41"/>
      <c r="D139" s="46"/>
      <c r="E139" s="47"/>
      <c r="F139" s="49"/>
      <c r="G139" s="47"/>
      <c r="H139" s="47"/>
      <c r="I139" s="49"/>
    </row>
    <row r="140" spans="1:9" ht="12.75" customHeight="1">
      <c r="A140" s="2" t="s">
        <v>121</v>
      </c>
      <c r="D140" s="46"/>
      <c r="E140" s="47"/>
      <c r="F140" s="49"/>
      <c r="G140" s="47"/>
      <c r="H140" s="47"/>
      <c r="I140" s="49"/>
    </row>
    <row r="141" spans="1:9" ht="12.75" customHeight="1">
      <c r="A141" s="2"/>
      <c r="B141" s="12" t="s">
        <v>109</v>
      </c>
      <c r="D141" s="46">
        <v>1176</v>
      </c>
      <c r="E141" s="47">
        <v>614</v>
      </c>
      <c r="F141" s="49">
        <v>577</v>
      </c>
      <c r="G141" s="47">
        <v>1270</v>
      </c>
      <c r="H141" s="47">
        <v>667</v>
      </c>
      <c r="I141" s="49">
        <v>631</v>
      </c>
    </row>
    <row r="142" spans="1:9" ht="12.75" customHeight="1">
      <c r="A142" s="41" t="s">
        <v>180</v>
      </c>
      <c r="B142" s="12" t="s">
        <v>181</v>
      </c>
      <c r="D142" s="46">
        <v>201</v>
      </c>
      <c r="E142" s="47">
        <v>113</v>
      </c>
      <c r="F142" s="49">
        <v>88</v>
      </c>
      <c r="G142" s="47">
        <v>197</v>
      </c>
      <c r="H142" s="47">
        <v>110</v>
      </c>
      <c r="I142" s="49">
        <v>88</v>
      </c>
    </row>
    <row r="143" spans="1:9" ht="12.75" customHeight="1">
      <c r="A143" s="41" t="s">
        <v>182</v>
      </c>
      <c r="B143" s="12" t="s">
        <v>234</v>
      </c>
      <c r="D143" s="46">
        <v>847</v>
      </c>
      <c r="E143" s="47">
        <v>392</v>
      </c>
      <c r="F143" s="49">
        <v>463</v>
      </c>
      <c r="G143" s="47">
        <v>901</v>
      </c>
      <c r="H143" s="47">
        <v>400</v>
      </c>
      <c r="I143" s="49">
        <v>519</v>
      </c>
    </row>
    <row r="144" spans="1:9" ht="12.75" customHeight="1">
      <c r="A144" s="41">
        <v>557</v>
      </c>
      <c r="B144" s="12" t="s">
        <v>388</v>
      </c>
      <c r="D144" s="54">
        <v>170</v>
      </c>
      <c r="E144" s="47">
        <v>137</v>
      </c>
      <c r="F144" s="49">
        <v>35</v>
      </c>
      <c r="G144" s="50">
        <v>215</v>
      </c>
      <c r="H144" s="47">
        <v>179</v>
      </c>
      <c r="I144" s="49">
        <v>38</v>
      </c>
    </row>
    <row r="145" spans="1:9" ht="12.75" customHeight="1">
      <c r="A145" s="41"/>
      <c r="D145" s="46"/>
      <c r="E145" s="47"/>
      <c r="F145" s="49"/>
      <c r="G145" s="47"/>
      <c r="H145" s="47"/>
      <c r="I145" s="49"/>
    </row>
    <row r="146" spans="1:9" ht="12.75" customHeight="1">
      <c r="A146" s="2" t="s">
        <v>124</v>
      </c>
      <c r="B146" s="4"/>
      <c r="D146" s="46"/>
      <c r="E146" s="47"/>
      <c r="F146" s="49"/>
      <c r="G146" s="47"/>
      <c r="H146" s="47"/>
      <c r="I146" s="49"/>
    </row>
    <row r="147" spans="1:9" ht="12.75" customHeight="1">
      <c r="A147" s="41" t="s">
        <v>183</v>
      </c>
      <c r="B147" s="12" t="s">
        <v>192</v>
      </c>
      <c r="D147" s="46">
        <v>192</v>
      </c>
      <c r="E147" s="47">
        <v>120</v>
      </c>
      <c r="F147" s="49">
        <v>74</v>
      </c>
      <c r="G147" s="47">
        <v>155</v>
      </c>
      <c r="H147" s="47">
        <v>106</v>
      </c>
      <c r="I147" s="49">
        <v>50</v>
      </c>
    </row>
    <row r="148" spans="1:9" ht="12.75" customHeight="1">
      <c r="A148" s="41"/>
      <c r="D148" s="46"/>
      <c r="E148" s="47"/>
      <c r="F148" s="49"/>
      <c r="G148" s="47"/>
      <c r="H148" s="47"/>
      <c r="I148" s="49"/>
    </row>
    <row r="149" spans="1:9" ht="12.75" customHeight="1">
      <c r="A149" s="2" t="s">
        <v>126</v>
      </c>
      <c r="B149" s="4"/>
      <c r="D149" s="46"/>
      <c r="E149" s="47"/>
      <c r="F149" s="49"/>
      <c r="G149" s="47"/>
      <c r="H149" s="47"/>
      <c r="I149" s="49"/>
    </row>
    <row r="150" spans="1:9" ht="12.75" customHeight="1">
      <c r="A150" s="41" t="s">
        <v>184</v>
      </c>
      <c r="B150" s="12" t="s">
        <v>128</v>
      </c>
      <c r="D150" s="46">
        <v>112</v>
      </c>
      <c r="E150" s="47">
        <v>64</v>
      </c>
      <c r="F150" s="136">
        <v>53</v>
      </c>
      <c r="G150" s="47">
        <v>103</v>
      </c>
      <c r="H150" s="47">
        <v>58</v>
      </c>
      <c r="I150" s="136">
        <v>55</v>
      </c>
    </row>
    <row r="151" spans="1:9" ht="12.75" customHeight="1">
      <c r="A151" s="41"/>
      <c r="D151" s="46"/>
      <c r="E151" s="47"/>
      <c r="F151" s="49"/>
      <c r="G151" s="47"/>
      <c r="H151" s="47"/>
      <c r="I151" s="49"/>
    </row>
    <row r="152" spans="1:9" ht="12.75" customHeight="1">
      <c r="A152" s="2" t="s">
        <v>114</v>
      </c>
      <c r="B152" s="4"/>
      <c r="D152" s="46"/>
      <c r="E152" s="47"/>
      <c r="F152" s="49"/>
      <c r="G152" s="47"/>
      <c r="H152" s="47"/>
      <c r="I152" s="49"/>
    </row>
    <row r="153" spans="1:9" ht="12.75" customHeight="1">
      <c r="A153" s="41" t="s">
        <v>186</v>
      </c>
      <c r="B153" s="12" t="s">
        <v>158</v>
      </c>
      <c r="D153" s="46">
        <v>660</v>
      </c>
      <c r="E153" s="47">
        <v>660</v>
      </c>
      <c r="F153" s="132" t="s">
        <v>113</v>
      </c>
      <c r="G153" s="47">
        <v>692</v>
      </c>
      <c r="H153" s="47">
        <v>692</v>
      </c>
      <c r="I153" s="132" t="s">
        <v>113</v>
      </c>
    </row>
    <row r="154" spans="1:9" ht="12.75" customHeight="1">
      <c r="A154" s="41"/>
      <c r="D154" s="46"/>
      <c r="E154" s="47"/>
      <c r="F154" s="49"/>
      <c r="G154" s="47"/>
      <c r="H154" s="47"/>
      <c r="I154" s="49"/>
    </row>
    <row r="155" spans="1:9" ht="12.75" customHeight="1">
      <c r="A155" s="3"/>
      <c r="D155" s="46"/>
      <c r="E155" s="47"/>
      <c r="F155" s="49"/>
      <c r="G155" s="47"/>
      <c r="H155" s="47"/>
      <c r="I155" s="49"/>
    </row>
    <row r="156" spans="1:9" ht="12.75" customHeight="1">
      <c r="A156" s="2" t="s">
        <v>187</v>
      </c>
      <c r="B156" s="4"/>
      <c r="D156" s="46"/>
      <c r="E156" s="47"/>
      <c r="F156" s="49"/>
      <c r="G156" s="47"/>
      <c r="H156" s="47"/>
      <c r="I156" s="49"/>
    </row>
    <row r="157" spans="1:9" ht="12.75" customHeight="1">
      <c r="A157" s="2"/>
      <c r="B157" s="4"/>
      <c r="D157" s="46"/>
      <c r="E157" s="47"/>
      <c r="F157" s="49"/>
      <c r="G157" s="47"/>
      <c r="H157" s="47"/>
      <c r="I157" s="49"/>
    </row>
    <row r="158" spans="1:9" ht="12.75" customHeight="1">
      <c r="A158" s="2" t="s">
        <v>112</v>
      </c>
      <c r="B158" s="4"/>
      <c r="D158" s="46"/>
      <c r="E158" s="47"/>
      <c r="F158" s="49"/>
      <c r="G158" s="47"/>
      <c r="H158" s="47"/>
      <c r="I158" s="49"/>
    </row>
    <row r="159" spans="1:9" ht="12.75" customHeight="1">
      <c r="A159" s="41">
        <v>601</v>
      </c>
      <c r="B159" s="12" t="s">
        <v>197</v>
      </c>
      <c r="D159" s="46">
        <v>7073</v>
      </c>
      <c r="E159" s="50">
        <v>7073</v>
      </c>
      <c r="F159" s="132" t="s">
        <v>113</v>
      </c>
      <c r="G159" s="47">
        <v>7287</v>
      </c>
      <c r="H159" s="47">
        <v>7287</v>
      </c>
      <c r="I159" s="132" t="s">
        <v>113</v>
      </c>
    </row>
    <row r="160" spans="1:9" ht="12.75" customHeight="1">
      <c r="A160" s="41">
        <v>606</v>
      </c>
      <c r="B160" s="12" t="s">
        <v>573</v>
      </c>
      <c r="D160" s="46"/>
      <c r="E160" s="50"/>
      <c r="F160" s="49"/>
      <c r="G160" s="47"/>
      <c r="H160" s="47"/>
      <c r="I160" s="49"/>
    </row>
    <row r="161" spans="1:9" ht="12.75" customHeight="1">
      <c r="A161" s="41"/>
      <c r="B161" s="212" t="s">
        <v>406</v>
      </c>
      <c r="D161" s="54"/>
      <c r="E161" s="50"/>
      <c r="F161" s="49"/>
      <c r="G161" s="50"/>
      <c r="H161" s="50"/>
      <c r="I161" s="49"/>
    </row>
    <row r="162" spans="1:9" ht="12.75" customHeight="1">
      <c r="A162" s="41">
        <v>624</v>
      </c>
      <c r="B162" s="12" t="s">
        <v>328</v>
      </c>
      <c r="D162" s="46">
        <v>3277</v>
      </c>
      <c r="E162" s="50">
        <v>3277</v>
      </c>
      <c r="F162" s="132" t="s">
        <v>113</v>
      </c>
      <c r="G162" s="46">
        <v>3594</v>
      </c>
      <c r="H162" s="47">
        <v>3594</v>
      </c>
      <c r="I162" s="132" t="s">
        <v>113</v>
      </c>
    </row>
    <row r="163" spans="1:9" ht="12.75" customHeight="1">
      <c r="A163" s="41"/>
      <c r="D163" s="54"/>
      <c r="E163" s="50"/>
      <c r="F163" s="49"/>
      <c r="G163" s="50"/>
      <c r="H163" s="50"/>
      <c r="I163" s="49"/>
    </row>
    <row r="164" spans="1:9" ht="12.75" customHeight="1">
      <c r="A164" s="2" t="s">
        <v>329</v>
      </c>
      <c r="D164" s="46"/>
      <c r="E164" s="47"/>
      <c r="F164" s="49"/>
      <c r="G164" s="47"/>
      <c r="H164" s="47"/>
      <c r="I164" s="49"/>
    </row>
    <row r="165" spans="1:9" ht="12.75" customHeight="1">
      <c r="A165" s="41">
        <v>640</v>
      </c>
      <c r="B165" s="12" t="s">
        <v>398</v>
      </c>
      <c r="D165" s="46">
        <v>2458</v>
      </c>
      <c r="E165" s="47">
        <v>1749</v>
      </c>
      <c r="F165" s="107">
        <v>726</v>
      </c>
      <c r="G165" s="47">
        <v>2463</v>
      </c>
      <c r="H165" s="47">
        <v>1741</v>
      </c>
      <c r="I165" s="107">
        <v>735</v>
      </c>
    </row>
    <row r="166" spans="1:9" ht="12.75" customHeight="1">
      <c r="A166" s="45"/>
      <c r="B166" s="12" t="s">
        <v>430</v>
      </c>
      <c r="D166" s="46">
        <v>2155</v>
      </c>
      <c r="E166" s="47">
        <v>1749</v>
      </c>
      <c r="F166" s="49">
        <v>423</v>
      </c>
      <c r="G166" s="47">
        <v>2154</v>
      </c>
      <c r="H166" s="47">
        <v>1741</v>
      </c>
      <c r="I166" s="49">
        <v>426</v>
      </c>
    </row>
    <row r="167" spans="1:9" ht="12" customHeight="1">
      <c r="A167" s="41"/>
      <c r="B167" s="12" t="s">
        <v>375</v>
      </c>
      <c r="D167" s="46">
        <v>303</v>
      </c>
      <c r="E167" s="221" t="s">
        <v>113</v>
      </c>
      <c r="F167" s="49">
        <v>303</v>
      </c>
      <c r="G167" s="47">
        <v>309</v>
      </c>
      <c r="H167" s="221" t="s">
        <v>113</v>
      </c>
      <c r="I167" s="132">
        <v>309</v>
      </c>
    </row>
    <row r="168" spans="1:9" ht="12.75" customHeight="1">
      <c r="A168" s="41">
        <v>642</v>
      </c>
      <c r="B168" s="135" t="s">
        <v>438</v>
      </c>
      <c r="C168" s="135"/>
      <c r="D168" s="54">
        <v>14591</v>
      </c>
      <c r="E168" s="50">
        <v>14591</v>
      </c>
      <c r="F168" s="132" t="s">
        <v>113</v>
      </c>
      <c r="G168" s="50">
        <v>15334</v>
      </c>
      <c r="H168" s="50"/>
      <c r="I168" s="132">
        <v>15334</v>
      </c>
    </row>
    <row r="169" spans="1:9" ht="15.75" customHeight="1">
      <c r="A169" s="41"/>
      <c r="B169" s="86" t="s">
        <v>356</v>
      </c>
      <c r="D169" s="54"/>
      <c r="E169" s="50"/>
      <c r="F169" s="130"/>
      <c r="G169" s="50"/>
      <c r="H169" s="50"/>
      <c r="I169" s="130"/>
    </row>
    <row r="170" spans="1:9" ht="12.75" customHeight="1">
      <c r="A170" s="41"/>
      <c r="B170" s="86"/>
      <c r="D170" s="54"/>
      <c r="E170" s="50"/>
      <c r="F170" s="130"/>
      <c r="G170" s="50"/>
      <c r="H170" s="50"/>
      <c r="I170" s="130"/>
    </row>
    <row r="171" spans="1:9" ht="12.75" customHeight="1">
      <c r="A171" s="2" t="s">
        <v>121</v>
      </c>
      <c r="D171" s="46"/>
      <c r="E171" s="47"/>
      <c r="F171" s="130"/>
      <c r="G171" s="47"/>
      <c r="H171" s="47"/>
      <c r="I171" s="130"/>
    </row>
    <row r="172" spans="1:9" ht="12.75" customHeight="1">
      <c r="A172" s="15" t="s">
        <v>43</v>
      </c>
      <c r="B172" s="12" t="s">
        <v>215</v>
      </c>
      <c r="D172" s="54">
        <v>46</v>
      </c>
      <c r="E172" s="47">
        <v>46</v>
      </c>
      <c r="F172" s="132" t="s">
        <v>113</v>
      </c>
      <c r="G172" s="133" t="s">
        <v>113</v>
      </c>
      <c r="H172" s="133" t="s">
        <v>113</v>
      </c>
      <c r="I172" s="132" t="s">
        <v>113</v>
      </c>
    </row>
    <row r="173" spans="1:9" ht="12.75" customHeight="1">
      <c r="A173" s="15"/>
      <c r="B173" s="12" t="s">
        <v>190</v>
      </c>
      <c r="D173" s="54" t="s">
        <v>624</v>
      </c>
      <c r="E173" s="50" t="s">
        <v>624</v>
      </c>
      <c r="F173" s="132" t="s">
        <v>113</v>
      </c>
      <c r="G173" s="133" t="s">
        <v>113</v>
      </c>
      <c r="H173" s="133" t="s">
        <v>113</v>
      </c>
      <c r="I173" s="132" t="s">
        <v>113</v>
      </c>
    </row>
    <row r="174" spans="1:9" ht="12.75" customHeight="1">
      <c r="A174" s="15"/>
      <c r="B174" s="12" t="s">
        <v>191</v>
      </c>
      <c r="D174" s="54">
        <v>43</v>
      </c>
      <c r="E174" s="47">
        <v>43</v>
      </c>
      <c r="F174" s="132" t="s">
        <v>113</v>
      </c>
      <c r="G174" s="133" t="s">
        <v>113</v>
      </c>
      <c r="H174" s="133" t="s">
        <v>113</v>
      </c>
      <c r="I174" s="132" t="s">
        <v>113</v>
      </c>
    </row>
    <row r="175" spans="1:9" ht="12.75" customHeight="1">
      <c r="A175" s="15" t="s">
        <v>44</v>
      </c>
      <c r="B175" s="12" t="s">
        <v>189</v>
      </c>
      <c r="D175" s="54">
        <v>4907</v>
      </c>
      <c r="E175" s="50">
        <v>2999</v>
      </c>
      <c r="F175" s="49">
        <v>2045</v>
      </c>
      <c r="G175" s="50">
        <v>4939</v>
      </c>
      <c r="H175" s="50">
        <v>2997</v>
      </c>
      <c r="I175" s="49">
        <v>2067</v>
      </c>
    </row>
    <row r="176" spans="1:9" ht="12.75" customHeight="1">
      <c r="A176" s="41"/>
      <c r="B176" s="12" t="s">
        <v>190</v>
      </c>
      <c r="D176" s="54">
        <v>1505</v>
      </c>
      <c r="E176" s="50">
        <v>1397</v>
      </c>
      <c r="F176" s="49">
        <v>123</v>
      </c>
      <c r="G176" s="50">
        <v>1466</v>
      </c>
      <c r="H176" s="50">
        <v>1379</v>
      </c>
      <c r="I176" s="49">
        <v>102</v>
      </c>
    </row>
    <row r="177" spans="1:9" ht="12.75" customHeight="1">
      <c r="A177" s="41"/>
      <c r="B177" s="12" t="s">
        <v>191</v>
      </c>
      <c r="D177" s="54">
        <v>3659</v>
      </c>
      <c r="E177" s="47">
        <v>1739</v>
      </c>
      <c r="F177" s="49">
        <v>1931</v>
      </c>
      <c r="G177" s="50">
        <v>3729</v>
      </c>
      <c r="H177" s="47">
        <v>1767</v>
      </c>
      <c r="I177" s="49">
        <v>1972</v>
      </c>
    </row>
    <row r="178" spans="1:9">
      <c r="A178" s="41"/>
      <c r="D178" s="46"/>
      <c r="E178" s="47"/>
      <c r="F178" s="49"/>
      <c r="G178" s="47"/>
      <c r="H178" s="47"/>
      <c r="I178" s="49"/>
    </row>
    <row r="179" spans="1:9" ht="12.75" customHeight="1">
      <c r="A179" s="2" t="s">
        <v>124</v>
      </c>
      <c r="D179" s="46"/>
      <c r="E179" s="47"/>
      <c r="F179" s="49"/>
      <c r="G179" s="47"/>
      <c r="H179" s="47"/>
      <c r="I179" s="49"/>
    </row>
    <row r="180" spans="1:9" ht="12.75" customHeight="1">
      <c r="A180" s="41">
        <v>663</v>
      </c>
      <c r="B180" s="12" t="s">
        <v>336</v>
      </c>
      <c r="D180" s="54">
        <v>3669</v>
      </c>
      <c r="E180" s="50">
        <v>2460</v>
      </c>
      <c r="F180" s="49">
        <v>1435</v>
      </c>
      <c r="G180" s="50">
        <v>3408</v>
      </c>
      <c r="H180" s="50">
        <v>2304</v>
      </c>
      <c r="I180" s="49">
        <v>1307</v>
      </c>
    </row>
    <row r="181" spans="1:9" ht="12.75" customHeight="1">
      <c r="A181" s="41"/>
      <c r="B181" s="12" t="s">
        <v>193</v>
      </c>
      <c r="D181" s="54">
        <v>2205</v>
      </c>
      <c r="E181" s="50">
        <v>1581</v>
      </c>
      <c r="F181" s="49">
        <v>786</v>
      </c>
      <c r="G181" s="50">
        <v>2241</v>
      </c>
      <c r="H181" s="50">
        <v>1471</v>
      </c>
      <c r="I181" s="49">
        <v>770</v>
      </c>
    </row>
    <row r="182" spans="1:9" ht="12.75" customHeight="1">
      <c r="A182" s="41"/>
      <c r="B182" s="12" t="s">
        <v>194</v>
      </c>
      <c r="D182" s="54">
        <v>1662</v>
      </c>
      <c r="E182" s="50">
        <v>1000</v>
      </c>
      <c r="F182" s="49">
        <v>671</v>
      </c>
      <c r="G182" s="50">
        <v>1487</v>
      </c>
      <c r="H182" s="50">
        <v>926</v>
      </c>
      <c r="I182" s="49">
        <v>561</v>
      </c>
    </row>
    <row r="183" spans="1:9" ht="12.75" customHeight="1">
      <c r="A183" s="41"/>
      <c r="D183" s="46"/>
      <c r="E183" s="47"/>
      <c r="F183" s="49"/>
      <c r="G183" s="47"/>
      <c r="H183" s="47"/>
      <c r="I183" s="49"/>
    </row>
    <row r="184" spans="1:9" ht="12.75" customHeight="1">
      <c r="A184" s="2" t="s">
        <v>114</v>
      </c>
      <c r="B184" s="4"/>
      <c r="D184" s="46"/>
      <c r="E184" s="47"/>
      <c r="F184" s="49"/>
      <c r="G184" s="47"/>
      <c r="H184" s="47"/>
      <c r="I184" s="49"/>
    </row>
    <row r="185" spans="1:9" ht="12.75" customHeight="1">
      <c r="A185" s="41">
        <v>680</v>
      </c>
      <c r="B185" s="12" t="s">
        <v>158</v>
      </c>
      <c r="D185" s="46">
        <v>2168</v>
      </c>
      <c r="E185" s="47">
        <v>2168</v>
      </c>
      <c r="F185" s="132" t="s">
        <v>113</v>
      </c>
      <c r="G185" s="47">
        <v>2041</v>
      </c>
      <c r="H185" s="47">
        <v>2041</v>
      </c>
      <c r="I185" s="132" t="s">
        <v>113</v>
      </c>
    </row>
    <row r="186" spans="1:9" ht="12.75" customHeight="1">
      <c r="A186" s="41" t="s">
        <v>195</v>
      </c>
      <c r="B186" s="12" t="s">
        <v>168</v>
      </c>
      <c r="D186" s="222" t="s">
        <v>624</v>
      </c>
      <c r="E186" s="133" t="s">
        <v>624</v>
      </c>
      <c r="F186" s="132" t="s">
        <v>113</v>
      </c>
      <c r="G186" s="133" t="s">
        <v>113</v>
      </c>
      <c r="H186" s="133" t="s">
        <v>113</v>
      </c>
      <c r="I186" s="132"/>
    </row>
    <row r="187" spans="1:9" ht="12.75" customHeight="1">
      <c r="A187" s="41"/>
      <c r="D187" s="46"/>
      <c r="E187" s="47"/>
      <c r="F187" s="49"/>
      <c r="G187" s="47"/>
      <c r="H187" s="47"/>
      <c r="I187" s="49"/>
    </row>
    <row r="188" spans="1:9" ht="12.75" customHeight="1">
      <c r="A188" s="41"/>
      <c r="D188" s="46"/>
      <c r="E188" s="47"/>
      <c r="F188" s="49"/>
      <c r="G188" s="47"/>
      <c r="H188" s="47"/>
      <c r="I188" s="49"/>
    </row>
    <row r="189" spans="1:9" ht="12.75" customHeight="1">
      <c r="A189" s="2" t="s">
        <v>196</v>
      </c>
      <c r="D189" s="46"/>
      <c r="E189" s="47"/>
      <c r="F189" s="49"/>
      <c r="G189" s="47"/>
      <c r="H189" s="47"/>
      <c r="I189" s="49"/>
    </row>
    <row r="190" spans="1:9" ht="12.75" customHeight="1">
      <c r="A190" s="41"/>
      <c r="D190" s="46"/>
      <c r="E190" s="47"/>
      <c r="F190" s="49"/>
      <c r="G190" s="47"/>
      <c r="H190" s="47"/>
      <c r="I190" s="49"/>
    </row>
    <row r="191" spans="1:9" ht="12.75" customHeight="1">
      <c r="A191" s="2" t="s">
        <v>112</v>
      </c>
      <c r="B191" s="4"/>
      <c r="D191" s="46"/>
      <c r="E191" s="47"/>
      <c r="F191" s="49"/>
      <c r="G191" s="47"/>
      <c r="H191" s="47"/>
      <c r="I191" s="49"/>
    </row>
    <row r="192" spans="1:9" ht="9.75" customHeight="1">
      <c r="A192" s="41"/>
      <c r="B192" s="5" t="s">
        <v>501</v>
      </c>
      <c r="D192" s="68"/>
      <c r="E192" s="66"/>
      <c r="F192" s="67"/>
      <c r="G192" s="66"/>
      <c r="H192" s="66"/>
      <c r="I192" s="67"/>
    </row>
    <row r="193" spans="1:9" ht="9.75" customHeight="1">
      <c r="A193" s="41"/>
      <c r="B193" s="5"/>
      <c r="D193" s="68"/>
      <c r="E193" s="66"/>
      <c r="F193" s="67"/>
      <c r="G193" s="66"/>
      <c r="H193" s="66"/>
      <c r="I193" s="67"/>
    </row>
    <row r="194" spans="1:9" ht="12.75" customHeight="1">
      <c r="A194" s="2" t="s">
        <v>136</v>
      </c>
      <c r="D194" s="68"/>
      <c r="E194" s="66"/>
      <c r="F194" s="67"/>
      <c r="G194" s="66"/>
      <c r="H194" s="66"/>
      <c r="I194" s="67"/>
    </row>
    <row r="195" spans="1:9" ht="12.75" customHeight="1">
      <c r="A195" s="41">
        <v>708</v>
      </c>
      <c r="B195" s="12" t="s">
        <v>198</v>
      </c>
      <c r="D195" s="54">
        <v>5654</v>
      </c>
      <c r="E195" s="47">
        <v>5654</v>
      </c>
      <c r="F195" s="49" t="s">
        <v>237</v>
      </c>
      <c r="G195" s="50">
        <v>6048</v>
      </c>
      <c r="H195" s="47">
        <v>6048</v>
      </c>
      <c r="I195" s="49" t="s">
        <v>237</v>
      </c>
    </row>
    <row r="196" spans="1:9" ht="12.75" customHeight="1">
      <c r="A196" s="41"/>
      <c r="B196" s="12" t="s">
        <v>370</v>
      </c>
      <c r="D196" s="69" t="s">
        <v>176</v>
      </c>
      <c r="E196" s="70" t="s">
        <v>176</v>
      </c>
      <c r="F196" s="49" t="s">
        <v>237</v>
      </c>
      <c r="G196" s="70" t="s">
        <v>176</v>
      </c>
      <c r="H196" s="70" t="s">
        <v>176</v>
      </c>
      <c r="I196" s="49" t="s">
        <v>237</v>
      </c>
    </row>
    <row r="197" spans="1:9" ht="12.75" customHeight="1">
      <c r="A197" s="41" t="s">
        <v>199</v>
      </c>
      <c r="B197" s="12" t="s">
        <v>302</v>
      </c>
      <c r="D197" s="54">
        <v>922</v>
      </c>
      <c r="E197" s="50">
        <v>561</v>
      </c>
      <c r="F197" s="49">
        <v>392</v>
      </c>
      <c r="G197" s="50">
        <v>939</v>
      </c>
      <c r="H197" s="50">
        <v>545</v>
      </c>
      <c r="I197" s="49">
        <v>439</v>
      </c>
    </row>
    <row r="198" spans="1:9" ht="12.75" customHeight="1">
      <c r="A198" s="41">
        <v>729</v>
      </c>
      <c r="B198" s="12" t="s">
        <v>421</v>
      </c>
      <c r="D198" s="46">
        <v>160</v>
      </c>
      <c r="E198" s="129" t="s">
        <v>237</v>
      </c>
      <c r="F198" s="49">
        <v>160</v>
      </c>
      <c r="G198" s="47">
        <v>139</v>
      </c>
      <c r="H198" s="129" t="s">
        <v>237</v>
      </c>
      <c r="I198" s="49">
        <v>139</v>
      </c>
    </row>
    <row r="199" spans="1:9" ht="12.75" customHeight="1">
      <c r="A199" s="41"/>
      <c r="D199" s="46"/>
      <c r="E199" s="129"/>
      <c r="F199" s="49"/>
      <c r="G199" s="47"/>
      <c r="H199" s="129"/>
      <c r="I199" s="49"/>
    </row>
    <row r="200" spans="1:9" ht="12.75" customHeight="1">
      <c r="A200" s="2" t="s">
        <v>329</v>
      </c>
      <c r="D200" s="46"/>
      <c r="E200" s="47"/>
      <c r="F200" s="49"/>
      <c r="G200" s="47"/>
      <c r="H200" s="47"/>
      <c r="I200" s="49"/>
    </row>
    <row r="201" spans="1:9" ht="12.75" customHeight="1">
      <c r="A201" s="41">
        <v>725</v>
      </c>
      <c r="B201" s="12" t="s">
        <v>341</v>
      </c>
      <c r="D201" s="121">
        <v>538</v>
      </c>
      <c r="E201" s="88">
        <v>458</v>
      </c>
      <c r="F201" s="49">
        <v>92</v>
      </c>
      <c r="G201" s="88">
        <v>546</v>
      </c>
      <c r="H201" s="88">
        <v>489</v>
      </c>
      <c r="I201" s="49">
        <v>67</v>
      </c>
    </row>
    <row r="202" spans="1:9" ht="12.75" customHeight="1">
      <c r="A202" s="41">
        <v>740</v>
      </c>
      <c r="B202" s="12" t="s">
        <v>324</v>
      </c>
      <c r="D202" s="109" t="s">
        <v>176</v>
      </c>
      <c r="E202" s="73" t="s">
        <v>176</v>
      </c>
      <c r="F202" s="67" t="s">
        <v>113</v>
      </c>
      <c r="G202" s="109" t="s">
        <v>176</v>
      </c>
      <c r="H202" s="73" t="s">
        <v>176</v>
      </c>
      <c r="I202" s="67" t="s">
        <v>113</v>
      </c>
    </row>
    <row r="203" spans="1:9" ht="12.75" customHeight="1">
      <c r="A203" s="41"/>
      <c r="D203" s="46"/>
      <c r="E203" s="47"/>
      <c r="F203" s="49"/>
      <c r="G203" s="47"/>
      <c r="H203" s="47"/>
      <c r="I203" s="49"/>
    </row>
    <row r="204" spans="1:9" ht="12.75" customHeight="1">
      <c r="A204" s="2" t="s">
        <v>121</v>
      </c>
      <c r="D204" s="46"/>
      <c r="E204" s="47"/>
      <c r="F204" s="49"/>
      <c r="G204" s="47"/>
      <c r="H204" s="47"/>
      <c r="I204" s="49"/>
    </row>
    <row r="205" spans="1:9" ht="12.75" customHeight="1">
      <c r="A205" s="41">
        <v>753</v>
      </c>
      <c r="B205" s="12" t="s">
        <v>189</v>
      </c>
      <c r="D205" s="46">
        <v>403</v>
      </c>
      <c r="E205" s="47">
        <v>33</v>
      </c>
      <c r="F205" s="49">
        <v>378</v>
      </c>
      <c r="G205" s="47">
        <v>400</v>
      </c>
      <c r="H205" s="47">
        <v>33</v>
      </c>
      <c r="I205" s="49">
        <v>372</v>
      </c>
    </row>
    <row r="206" spans="1:9" ht="12.75" customHeight="1">
      <c r="A206" s="2"/>
      <c r="D206" s="46"/>
      <c r="E206" s="47"/>
      <c r="F206" s="49"/>
      <c r="G206" s="47"/>
      <c r="H206" s="47"/>
      <c r="I206" s="49"/>
    </row>
    <row r="207" spans="1:9" ht="12.75" customHeight="1">
      <c r="A207" s="2" t="s">
        <v>124</v>
      </c>
      <c r="D207" s="46"/>
      <c r="E207" s="47"/>
      <c r="F207" s="49"/>
      <c r="G207" s="47"/>
      <c r="H207" s="47"/>
      <c r="I207" s="49"/>
    </row>
    <row r="208" spans="1:9" ht="12.75" customHeight="1">
      <c r="A208" s="41">
        <v>763</v>
      </c>
      <c r="B208" s="12" t="s">
        <v>192</v>
      </c>
      <c r="D208" s="46">
        <v>996</v>
      </c>
      <c r="E208" s="47">
        <v>765</v>
      </c>
      <c r="F208" s="49">
        <v>351</v>
      </c>
      <c r="G208" s="47">
        <v>974</v>
      </c>
      <c r="H208" s="47">
        <v>692</v>
      </c>
      <c r="I208" s="49">
        <v>385</v>
      </c>
    </row>
    <row r="209" spans="1:9" ht="12.75" customHeight="1">
      <c r="A209" s="41"/>
      <c r="D209" s="46"/>
      <c r="E209" s="47"/>
      <c r="F209" s="49"/>
      <c r="G209" s="47"/>
      <c r="H209" s="47"/>
      <c r="I209" s="49"/>
    </row>
    <row r="210" spans="1:9" ht="12.75" customHeight="1">
      <c r="A210" s="41"/>
      <c r="D210" s="46"/>
      <c r="E210" s="47"/>
      <c r="F210" s="49"/>
      <c r="G210" s="47"/>
      <c r="H210" s="47"/>
      <c r="I210" s="49"/>
    </row>
    <row r="211" spans="1:9" ht="12.4" customHeight="1">
      <c r="A211" s="2" t="s">
        <v>200</v>
      </c>
      <c r="D211" s="46"/>
      <c r="E211" s="47"/>
      <c r="F211" s="49"/>
      <c r="G211" s="47"/>
      <c r="H211" s="47"/>
      <c r="I211" s="49"/>
    </row>
    <row r="212" spans="1:9" ht="12.4" customHeight="1">
      <c r="A212" s="41"/>
      <c r="D212" s="46"/>
      <c r="E212" s="47"/>
      <c r="F212" s="49"/>
      <c r="G212" s="47"/>
      <c r="H212" s="47"/>
      <c r="I212" s="49"/>
    </row>
    <row r="213" spans="1:9" ht="12.4" customHeight="1">
      <c r="A213" s="2" t="s">
        <v>98</v>
      </c>
      <c r="D213" s="46"/>
      <c r="E213" s="47"/>
      <c r="F213" s="49"/>
      <c r="G213" s="47"/>
      <c r="H213" s="47"/>
      <c r="I213" s="49"/>
    </row>
    <row r="214" spans="1:9" ht="12.4" customHeight="1">
      <c r="A214" s="41" t="s">
        <v>201</v>
      </c>
      <c r="B214" s="12" t="s">
        <v>202</v>
      </c>
      <c r="D214" s="46">
        <v>1896</v>
      </c>
      <c r="E214" s="47">
        <v>1896</v>
      </c>
      <c r="F214" s="49" t="s">
        <v>113</v>
      </c>
      <c r="G214" s="226">
        <v>1875</v>
      </c>
      <c r="H214" s="226">
        <v>1875</v>
      </c>
      <c r="I214" s="49" t="s">
        <v>113</v>
      </c>
    </row>
    <row r="215" spans="1:9" ht="12.4" customHeight="1">
      <c r="A215" s="41"/>
      <c r="D215" s="46"/>
      <c r="E215" s="47"/>
      <c r="F215" s="49"/>
      <c r="G215" s="47"/>
      <c r="H215" s="47"/>
      <c r="I215" s="49"/>
    </row>
    <row r="216" spans="1:9" ht="12.4" customHeight="1">
      <c r="A216" s="2" t="s">
        <v>132</v>
      </c>
      <c r="D216" s="46"/>
      <c r="E216" s="47"/>
      <c r="F216" s="49"/>
      <c r="G216" s="47"/>
      <c r="H216" s="47"/>
      <c r="I216" s="49"/>
    </row>
    <row r="217" spans="1:9" ht="12.4" customHeight="1">
      <c r="A217" s="2"/>
      <c r="B217" s="5" t="s">
        <v>590</v>
      </c>
      <c r="D217" s="46"/>
      <c r="E217" s="47"/>
      <c r="F217" s="49"/>
      <c r="G217" s="47"/>
      <c r="H217" s="47"/>
      <c r="I217" s="49"/>
    </row>
    <row r="218" spans="1:9" ht="12.4" customHeight="1">
      <c r="A218" s="2"/>
      <c r="B218" s="5" t="s">
        <v>589</v>
      </c>
      <c r="D218" s="46"/>
      <c r="E218" s="47"/>
      <c r="F218" s="49"/>
      <c r="G218" s="47"/>
      <c r="H218" s="47"/>
      <c r="I218" s="49"/>
    </row>
    <row r="219" spans="1:9" ht="12.4" customHeight="1">
      <c r="A219" s="2"/>
      <c r="B219" s="12" t="s">
        <v>203</v>
      </c>
      <c r="D219" s="46"/>
      <c r="E219" s="47"/>
      <c r="F219" s="49"/>
      <c r="G219" s="47"/>
      <c r="H219" s="47"/>
      <c r="I219" s="49"/>
    </row>
    <row r="220" spans="1:9" ht="12.4" customHeight="1">
      <c r="A220" s="2"/>
      <c r="B220" s="12" t="s">
        <v>204</v>
      </c>
      <c r="D220" s="46">
        <v>51895</v>
      </c>
      <c r="E220" s="47">
        <v>51895</v>
      </c>
      <c r="F220" s="49" t="s">
        <v>113</v>
      </c>
      <c r="G220" s="285">
        <v>32435</v>
      </c>
      <c r="H220" s="285">
        <v>32435</v>
      </c>
      <c r="I220" s="49" t="s">
        <v>113</v>
      </c>
    </row>
    <row r="221" spans="1:9" ht="12.4" customHeight="1">
      <c r="A221" s="2"/>
      <c r="B221" s="12" t="s">
        <v>205</v>
      </c>
      <c r="D221" s="46">
        <v>75293</v>
      </c>
      <c r="E221" s="47">
        <v>75293</v>
      </c>
      <c r="F221" s="49" t="s">
        <v>113</v>
      </c>
      <c r="G221" s="285">
        <v>49622</v>
      </c>
      <c r="H221" s="285">
        <v>49622</v>
      </c>
      <c r="I221" s="49" t="s">
        <v>113</v>
      </c>
    </row>
    <row r="222" spans="1:9" ht="12.4" customHeight="1">
      <c r="A222" s="41">
        <v>888</v>
      </c>
      <c r="B222" s="12" t="s">
        <v>389</v>
      </c>
      <c r="D222" s="46"/>
      <c r="E222" s="47"/>
      <c r="F222" s="49"/>
      <c r="G222" s="47"/>
      <c r="H222" s="47"/>
      <c r="I222" s="49"/>
    </row>
    <row r="223" spans="1:9" ht="12.4" customHeight="1">
      <c r="A223" s="2"/>
      <c r="B223" s="12" t="s">
        <v>206</v>
      </c>
      <c r="D223" s="46">
        <v>3289</v>
      </c>
      <c r="E223" s="47">
        <v>3289</v>
      </c>
      <c r="F223" s="49" t="s">
        <v>113</v>
      </c>
      <c r="G223" s="285">
        <v>2506</v>
      </c>
      <c r="H223" s="285">
        <v>2506</v>
      </c>
      <c r="I223" s="49" t="s">
        <v>113</v>
      </c>
    </row>
    <row r="224" spans="1:9" ht="12.4" customHeight="1">
      <c r="A224" s="2"/>
      <c r="B224" s="12" t="s">
        <v>207</v>
      </c>
      <c r="D224" s="46">
        <v>4232</v>
      </c>
      <c r="E224" s="47">
        <v>4232</v>
      </c>
      <c r="F224" s="49" t="s">
        <v>113</v>
      </c>
      <c r="G224" s="285">
        <v>3284</v>
      </c>
      <c r="H224" s="285">
        <v>3284</v>
      </c>
      <c r="I224" s="49" t="s">
        <v>113</v>
      </c>
    </row>
    <row r="225" spans="1:9" ht="12.4" customHeight="1">
      <c r="A225" s="41">
        <v>889</v>
      </c>
      <c r="B225" s="12" t="s">
        <v>133</v>
      </c>
      <c r="D225" s="46"/>
      <c r="E225" s="47"/>
      <c r="F225" s="49"/>
      <c r="G225" s="47"/>
      <c r="H225" s="47"/>
      <c r="I225" s="49"/>
    </row>
    <row r="226" spans="1:9" ht="12.4" customHeight="1">
      <c r="A226" s="41"/>
      <c r="B226" s="12" t="s">
        <v>206</v>
      </c>
      <c r="D226" s="46">
        <v>6517</v>
      </c>
      <c r="E226" s="47">
        <v>6517</v>
      </c>
      <c r="F226" s="49" t="s">
        <v>113</v>
      </c>
      <c r="G226" s="285">
        <v>7553</v>
      </c>
      <c r="H226" s="285">
        <v>7553</v>
      </c>
      <c r="I226" s="49" t="s">
        <v>113</v>
      </c>
    </row>
    <row r="227" spans="1:9" ht="12.4" customHeight="1">
      <c r="A227" s="41"/>
      <c r="B227" s="12" t="s">
        <v>207</v>
      </c>
      <c r="D227" s="46">
        <v>11994</v>
      </c>
      <c r="E227" s="47">
        <v>11994</v>
      </c>
      <c r="F227" s="49" t="s">
        <v>113</v>
      </c>
      <c r="G227" s="285">
        <v>12949</v>
      </c>
      <c r="H227" s="285">
        <v>12949</v>
      </c>
      <c r="I227" s="49" t="s">
        <v>113</v>
      </c>
    </row>
    <row r="228" spans="1:9" ht="12.4" customHeight="1">
      <c r="A228" s="41"/>
      <c r="B228" s="12" t="s">
        <v>208</v>
      </c>
      <c r="D228" s="46"/>
      <c r="E228" s="47"/>
      <c r="F228" s="49"/>
      <c r="G228" s="47"/>
      <c r="H228" s="47"/>
      <c r="I228" s="49"/>
    </row>
    <row r="229" spans="1:9" ht="12.4" customHeight="1">
      <c r="A229" s="41"/>
      <c r="B229" s="12" t="s">
        <v>206</v>
      </c>
      <c r="D229" s="46">
        <v>725</v>
      </c>
      <c r="E229" s="47">
        <v>725</v>
      </c>
      <c r="F229" s="49" t="s">
        <v>113</v>
      </c>
      <c r="G229" s="285">
        <v>1521</v>
      </c>
      <c r="H229" s="285">
        <v>1521</v>
      </c>
      <c r="I229" s="49" t="s">
        <v>113</v>
      </c>
    </row>
    <row r="230" spans="1:9" ht="12.4" customHeight="1">
      <c r="A230" s="41"/>
      <c r="B230" s="12" t="s">
        <v>207</v>
      </c>
      <c r="D230" s="46">
        <v>1500</v>
      </c>
      <c r="E230" s="47">
        <v>1500</v>
      </c>
      <c r="F230" s="49" t="s">
        <v>113</v>
      </c>
      <c r="G230" s="47">
        <v>2882</v>
      </c>
      <c r="H230" s="47">
        <v>2882</v>
      </c>
      <c r="I230" s="49" t="s">
        <v>113</v>
      </c>
    </row>
    <row r="231" spans="1:9" ht="12.4" customHeight="1">
      <c r="A231" s="41">
        <v>890</v>
      </c>
      <c r="B231" s="12" t="s">
        <v>587</v>
      </c>
      <c r="D231" s="46"/>
      <c r="E231" s="47"/>
      <c r="F231" s="49"/>
      <c r="G231" s="47"/>
      <c r="H231" s="47"/>
      <c r="I231" s="49"/>
    </row>
    <row r="232" spans="1:9" ht="12.4" customHeight="1">
      <c r="A232" s="41"/>
      <c r="B232" s="86" t="s">
        <v>588</v>
      </c>
      <c r="D232" s="46"/>
      <c r="E232" s="47"/>
      <c r="F232" s="49"/>
      <c r="G232" s="47"/>
      <c r="H232" s="47"/>
      <c r="I232" s="49"/>
    </row>
    <row r="233" spans="1:9" ht="12.4" customHeight="1">
      <c r="A233" s="41"/>
      <c r="B233" s="12" t="s">
        <v>206</v>
      </c>
      <c r="D233" s="46">
        <v>45408</v>
      </c>
      <c r="E233" s="47">
        <v>45408</v>
      </c>
      <c r="F233" s="49" t="s">
        <v>113</v>
      </c>
      <c r="G233" s="285">
        <v>21434</v>
      </c>
      <c r="H233" s="285">
        <v>21434</v>
      </c>
      <c r="I233" s="49" t="s">
        <v>113</v>
      </c>
    </row>
    <row r="234" spans="1:9" ht="12.4" customHeight="1">
      <c r="A234" s="41"/>
      <c r="B234" s="12" t="s">
        <v>207</v>
      </c>
      <c r="D234" s="119">
        <v>66556</v>
      </c>
      <c r="E234" s="108">
        <v>66556</v>
      </c>
      <c r="F234" s="49" t="s">
        <v>113</v>
      </c>
      <c r="G234" s="285">
        <v>31571</v>
      </c>
      <c r="H234" s="285">
        <v>31571</v>
      </c>
      <c r="I234" s="49" t="s">
        <v>113</v>
      </c>
    </row>
    <row r="235" spans="1:9" ht="12.4" customHeight="1">
      <c r="A235" s="41">
        <v>891</v>
      </c>
      <c r="B235" s="12" t="s">
        <v>94</v>
      </c>
      <c r="D235" s="45"/>
      <c r="F235" s="49"/>
      <c r="I235" s="49"/>
    </row>
    <row r="236" spans="1:9" ht="12.4" customHeight="1">
      <c r="A236" s="41"/>
      <c r="B236" s="12" t="s">
        <v>206</v>
      </c>
      <c r="D236" s="119">
        <v>22220</v>
      </c>
      <c r="E236" s="108">
        <v>22220</v>
      </c>
      <c r="F236" s="49" t="s">
        <v>113</v>
      </c>
      <c r="G236" s="285">
        <v>16390</v>
      </c>
      <c r="H236" s="285">
        <v>16390</v>
      </c>
      <c r="I236" s="49" t="s">
        <v>113</v>
      </c>
    </row>
    <row r="237" spans="1:9" ht="12.4" customHeight="1">
      <c r="A237" s="41"/>
      <c r="B237" s="12" t="s">
        <v>207</v>
      </c>
      <c r="D237" s="46">
        <v>35739</v>
      </c>
      <c r="E237" s="47">
        <v>35739</v>
      </c>
      <c r="F237" s="49" t="s">
        <v>113</v>
      </c>
      <c r="G237" s="285">
        <v>26982</v>
      </c>
      <c r="H237" s="285">
        <v>26982</v>
      </c>
      <c r="I237" s="49" t="s">
        <v>113</v>
      </c>
    </row>
    <row r="238" spans="1:9" ht="12.4" customHeight="1">
      <c r="A238" s="41">
        <v>894</v>
      </c>
      <c r="B238" s="12" t="s">
        <v>390</v>
      </c>
      <c r="C238" s="4"/>
      <c r="D238" s="46"/>
      <c r="E238" s="47"/>
      <c r="F238" s="49"/>
      <c r="G238" s="47"/>
      <c r="H238" s="47"/>
      <c r="I238" s="49"/>
    </row>
    <row r="239" spans="1:9" ht="12.4" customHeight="1">
      <c r="A239" s="41"/>
      <c r="B239" s="12" t="s">
        <v>206</v>
      </c>
      <c r="C239" s="4"/>
      <c r="D239" s="46">
        <v>2220</v>
      </c>
      <c r="E239" s="47">
        <v>2220</v>
      </c>
      <c r="F239" s="49" t="s">
        <v>113</v>
      </c>
      <c r="G239" s="285">
        <v>1723</v>
      </c>
      <c r="H239" s="285">
        <v>1723</v>
      </c>
      <c r="I239" s="49" t="s">
        <v>113</v>
      </c>
    </row>
    <row r="240" spans="1:9" ht="12.4" customHeight="1">
      <c r="A240" s="41"/>
      <c r="B240" s="12" t="s">
        <v>207</v>
      </c>
      <c r="C240" s="4"/>
      <c r="D240" s="46">
        <v>2895</v>
      </c>
      <c r="E240" s="47">
        <v>2895</v>
      </c>
      <c r="F240" s="49" t="s">
        <v>113</v>
      </c>
      <c r="G240" s="285">
        <v>2351</v>
      </c>
      <c r="H240" s="285">
        <v>2351</v>
      </c>
      <c r="I240" s="49" t="s">
        <v>113</v>
      </c>
    </row>
    <row r="241" spans="1:9" ht="12.4" customHeight="1">
      <c r="A241" s="41"/>
      <c r="C241" s="4"/>
      <c r="D241" s="46"/>
      <c r="E241" s="47"/>
      <c r="F241" s="49"/>
      <c r="G241" s="47"/>
      <c r="H241" s="47"/>
      <c r="I241" s="49"/>
    </row>
    <row r="242" spans="1:9" ht="12.4" customHeight="1">
      <c r="A242" s="2" t="s">
        <v>236</v>
      </c>
      <c r="D242" s="46"/>
      <c r="E242" s="47"/>
      <c r="F242" s="49"/>
      <c r="G242" s="47"/>
      <c r="H242" s="47"/>
      <c r="I242" s="49"/>
    </row>
    <row r="243" spans="1:9" ht="12.4" customHeight="1">
      <c r="A243" s="41"/>
      <c r="B243" s="12" t="s">
        <v>142</v>
      </c>
      <c r="D243" s="54">
        <v>1394</v>
      </c>
      <c r="E243" s="50">
        <v>1394</v>
      </c>
      <c r="F243" s="49" t="s">
        <v>113</v>
      </c>
      <c r="G243" s="285">
        <v>1304</v>
      </c>
      <c r="H243" s="285">
        <v>1304</v>
      </c>
      <c r="I243" s="49" t="s">
        <v>113</v>
      </c>
    </row>
    <row r="244" spans="1:9" ht="12.4" customHeight="1">
      <c r="A244" s="41"/>
      <c r="D244" s="54"/>
      <c r="E244" s="50"/>
      <c r="F244" s="49"/>
      <c r="G244" s="50"/>
      <c r="H244" s="50"/>
      <c r="I244" s="49"/>
    </row>
    <row r="245" spans="1:9" ht="12.4" customHeight="1">
      <c r="A245" s="41"/>
      <c r="D245" s="54"/>
      <c r="E245" s="50"/>
      <c r="F245" s="49"/>
      <c r="G245" s="50"/>
      <c r="H245" s="50"/>
      <c r="I245" s="49"/>
    </row>
    <row r="246" spans="1:9" ht="12.4" customHeight="1">
      <c r="A246" s="2" t="s">
        <v>209</v>
      </c>
      <c r="D246" s="46"/>
      <c r="E246" s="47"/>
      <c r="F246" s="49"/>
      <c r="G246" s="47"/>
      <c r="H246" s="47"/>
      <c r="I246" s="49"/>
    </row>
    <row r="247" spans="1:9" ht="12.4" customHeight="1">
      <c r="A247" s="41"/>
      <c r="D247" s="46"/>
      <c r="E247" s="47"/>
      <c r="F247" s="49"/>
      <c r="G247" s="47"/>
      <c r="H247" s="47"/>
      <c r="I247" s="49"/>
    </row>
    <row r="248" spans="1:9" ht="12.4" customHeight="1">
      <c r="A248" s="2" t="s">
        <v>329</v>
      </c>
      <c r="D248" s="46"/>
      <c r="E248" s="47"/>
      <c r="F248" s="49"/>
      <c r="G248" s="47"/>
      <c r="H248" s="47"/>
      <c r="I248" s="49"/>
    </row>
    <row r="249" spans="1:9" ht="12.4" customHeight="1">
      <c r="A249" s="41" t="s">
        <v>210</v>
      </c>
      <c r="B249" s="12" t="s">
        <v>0</v>
      </c>
      <c r="D249" s="46"/>
      <c r="E249" s="50"/>
      <c r="F249" s="49"/>
      <c r="G249" s="47"/>
      <c r="H249" s="50"/>
      <c r="I249" s="49"/>
    </row>
    <row r="250" spans="1:9" ht="12.4" customHeight="1">
      <c r="A250" s="41"/>
      <c r="B250" s="12" t="s">
        <v>1</v>
      </c>
      <c r="D250" s="46">
        <v>96</v>
      </c>
      <c r="E250" s="50" t="s">
        <v>624</v>
      </c>
      <c r="F250" s="48">
        <v>93</v>
      </c>
      <c r="G250" s="47">
        <v>106</v>
      </c>
      <c r="H250" s="50" t="s">
        <v>624</v>
      </c>
      <c r="I250" s="48">
        <v>102</v>
      </c>
    </row>
    <row r="251" spans="1:9" ht="12.4" customHeight="1">
      <c r="A251" s="41"/>
      <c r="D251" s="46"/>
      <c r="E251" s="50"/>
      <c r="F251" s="49"/>
      <c r="G251" s="47"/>
      <c r="H251" s="50"/>
      <c r="I251" s="49"/>
    </row>
    <row r="252" spans="1:9" ht="12.4" customHeight="1">
      <c r="A252" s="2" t="s">
        <v>98</v>
      </c>
      <c r="D252" s="46"/>
      <c r="E252" s="47"/>
      <c r="F252" s="49"/>
      <c r="G252" s="47"/>
      <c r="H252" s="47"/>
      <c r="I252" s="49"/>
    </row>
    <row r="253" spans="1:9" ht="12.4" customHeight="1">
      <c r="A253" s="41">
        <v>921</v>
      </c>
      <c r="B253" s="12" t="s">
        <v>99</v>
      </c>
      <c r="D253" s="46">
        <v>122</v>
      </c>
      <c r="E253" s="47">
        <v>122</v>
      </c>
      <c r="F253" s="132" t="s">
        <v>113</v>
      </c>
      <c r="G253" s="133" t="s">
        <v>113</v>
      </c>
      <c r="H253" s="133" t="s">
        <v>113</v>
      </c>
      <c r="I253" s="132" t="s">
        <v>113</v>
      </c>
    </row>
    <row r="254" spans="1:9" ht="12.4" customHeight="1">
      <c r="A254" s="41" t="s">
        <v>211</v>
      </c>
      <c r="B254" s="12" t="s">
        <v>212</v>
      </c>
      <c r="D254" s="46">
        <v>328</v>
      </c>
      <c r="E254" s="47">
        <v>232</v>
      </c>
      <c r="F254" s="48">
        <v>100</v>
      </c>
      <c r="G254" s="47">
        <v>321</v>
      </c>
      <c r="H254" s="47">
        <v>223</v>
      </c>
      <c r="I254" s="48">
        <v>105</v>
      </c>
    </row>
    <row r="255" spans="1:9" ht="12.4" customHeight="1">
      <c r="A255" s="41" t="s">
        <v>213</v>
      </c>
      <c r="B255" s="12" t="s">
        <v>214</v>
      </c>
      <c r="D255" s="46">
        <f>35+84</f>
        <v>119</v>
      </c>
      <c r="E255" s="47">
        <f>27+84</f>
        <v>111</v>
      </c>
      <c r="F255" s="49" t="s">
        <v>624</v>
      </c>
      <c r="G255" s="47">
        <v>352</v>
      </c>
      <c r="H255" s="47">
        <v>247</v>
      </c>
      <c r="I255" s="48">
        <v>114</v>
      </c>
    </row>
    <row r="256" spans="1:9" ht="12.4" customHeight="1">
      <c r="A256" s="41"/>
      <c r="B256" s="12" t="s">
        <v>594</v>
      </c>
      <c r="D256" s="46">
        <v>107</v>
      </c>
      <c r="E256" s="47">
        <v>106</v>
      </c>
      <c r="F256" s="49" t="s">
        <v>624</v>
      </c>
      <c r="G256" s="47">
        <v>125</v>
      </c>
      <c r="H256" s="47">
        <v>121</v>
      </c>
      <c r="I256" s="49" t="s">
        <v>624</v>
      </c>
    </row>
    <row r="257" spans="1:9" ht="12.4" customHeight="1">
      <c r="A257" s="41">
        <v>950</v>
      </c>
      <c r="B257" s="12" t="s">
        <v>202</v>
      </c>
      <c r="D257" s="46">
        <v>1250</v>
      </c>
      <c r="E257" s="47">
        <v>1250</v>
      </c>
      <c r="F257" s="132" t="s">
        <v>113</v>
      </c>
      <c r="G257" s="47">
        <v>1780</v>
      </c>
      <c r="H257" s="47">
        <v>1344</v>
      </c>
      <c r="I257" s="132">
        <v>488</v>
      </c>
    </row>
    <row r="258" spans="1:9" ht="12.4" customHeight="1">
      <c r="A258" s="41"/>
      <c r="B258" s="5" t="s">
        <v>574</v>
      </c>
      <c r="D258" s="46"/>
      <c r="E258" s="47"/>
      <c r="F258" s="132"/>
      <c r="G258" s="47"/>
      <c r="H258" s="47"/>
      <c r="I258" s="132"/>
    </row>
    <row r="259" spans="1:9" ht="12.4" customHeight="1">
      <c r="A259" s="41"/>
      <c r="B259" s="5" t="s">
        <v>575</v>
      </c>
      <c r="D259" s="46"/>
      <c r="E259" s="47"/>
      <c r="F259" s="132"/>
      <c r="G259" s="47"/>
      <c r="H259" s="47"/>
      <c r="I259" s="132"/>
    </row>
    <row r="260" spans="1:9" ht="12.4" customHeight="1">
      <c r="A260" s="45"/>
      <c r="B260" s="86"/>
      <c r="D260" s="46"/>
      <c r="E260" s="47"/>
      <c r="F260" s="49"/>
      <c r="G260" s="47"/>
      <c r="H260" s="47"/>
      <c r="I260" s="49"/>
    </row>
    <row r="261" spans="1:9" ht="12.4" customHeight="1">
      <c r="A261" s="2" t="s">
        <v>121</v>
      </c>
      <c r="D261" s="46"/>
      <c r="E261" s="47"/>
      <c r="F261" s="49"/>
      <c r="G261" s="47"/>
      <c r="H261" s="47"/>
      <c r="I261" s="49"/>
    </row>
    <row r="262" spans="1:9" ht="12.4" customHeight="1">
      <c r="A262" s="41">
        <v>951</v>
      </c>
      <c r="B262" s="12" t="s">
        <v>215</v>
      </c>
      <c r="D262" s="46"/>
      <c r="E262" s="47"/>
      <c r="F262" s="49"/>
      <c r="G262" s="47"/>
      <c r="H262" s="47"/>
      <c r="I262" s="49"/>
    </row>
    <row r="263" spans="1:9" ht="12.4" customHeight="1">
      <c r="A263" s="2"/>
      <c r="B263" s="86" t="s">
        <v>271</v>
      </c>
      <c r="D263" s="46">
        <v>2722</v>
      </c>
      <c r="E263" s="47">
        <v>2722</v>
      </c>
      <c r="F263" s="132" t="s">
        <v>113</v>
      </c>
      <c r="G263" s="47">
        <v>2733</v>
      </c>
      <c r="H263" s="47">
        <v>2733</v>
      </c>
      <c r="I263" s="132" t="s">
        <v>113</v>
      </c>
    </row>
    <row r="264" spans="1:9" ht="12.4" customHeight="1">
      <c r="A264" s="41" t="s">
        <v>217</v>
      </c>
      <c r="B264" s="12" t="s">
        <v>179</v>
      </c>
      <c r="D264" s="46"/>
      <c r="E264" s="47"/>
      <c r="F264" s="49"/>
      <c r="G264" s="47"/>
      <c r="H264" s="47"/>
      <c r="I264" s="49"/>
    </row>
    <row r="265" spans="1:9" ht="12.4" customHeight="1">
      <c r="A265" s="41"/>
      <c r="B265" s="86" t="s">
        <v>218</v>
      </c>
      <c r="D265" s="46">
        <v>429</v>
      </c>
      <c r="E265" s="47">
        <v>429</v>
      </c>
      <c r="F265" s="132" t="s">
        <v>113</v>
      </c>
      <c r="G265" s="47">
        <v>368</v>
      </c>
      <c r="H265" s="47">
        <v>368</v>
      </c>
      <c r="I265" s="132" t="s">
        <v>113</v>
      </c>
    </row>
    <row r="266" spans="1:9" ht="12.4" customHeight="1">
      <c r="A266" s="41" t="s">
        <v>219</v>
      </c>
      <c r="B266" s="12" t="s">
        <v>189</v>
      </c>
      <c r="D266" s="46">
        <v>461</v>
      </c>
      <c r="E266" s="47">
        <v>183</v>
      </c>
      <c r="F266" s="48">
        <v>278</v>
      </c>
      <c r="G266" s="47">
        <v>400</v>
      </c>
      <c r="H266" s="47">
        <v>119</v>
      </c>
      <c r="I266" s="48">
        <v>283</v>
      </c>
    </row>
    <row r="267" spans="1:9" ht="12.4" customHeight="1">
      <c r="A267" s="41"/>
      <c r="B267" s="12" t="s">
        <v>151</v>
      </c>
      <c r="D267" s="46">
        <v>27</v>
      </c>
      <c r="E267" s="50" t="s">
        <v>624</v>
      </c>
      <c r="F267" s="48">
        <v>26</v>
      </c>
      <c r="G267" s="47">
        <v>29</v>
      </c>
      <c r="H267" s="50" t="s">
        <v>624</v>
      </c>
      <c r="I267" s="48">
        <v>28</v>
      </c>
    </row>
    <row r="268" spans="1:9" ht="12.4" customHeight="1">
      <c r="A268" s="41" t="s">
        <v>220</v>
      </c>
      <c r="B268" s="12" t="s">
        <v>221</v>
      </c>
      <c r="D268" s="69" t="s">
        <v>176</v>
      </c>
      <c r="E268" s="70" t="s">
        <v>176</v>
      </c>
      <c r="F268" s="67" t="s">
        <v>176</v>
      </c>
      <c r="G268" s="70" t="s">
        <v>176</v>
      </c>
      <c r="H268" s="70" t="s">
        <v>176</v>
      </c>
      <c r="I268" s="67" t="s">
        <v>176</v>
      </c>
    </row>
    <row r="269" spans="1:9" ht="13.5" customHeight="1">
      <c r="A269" s="41"/>
      <c r="B269" s="12" t="s">
        <v>496</v>
      </c>
      <c r="D269" s="54">
        <v>43</v>
      </c>
      <c r="E269" s="50">
        <v>42</v>
      </c>
      <c r="F269" s="49" t="s">
        <v>624</v>
      </c>
      <c r="G269" s="50">
        <v>70</v>
      </c>
      <c r="H269" s="50">
        <v>69</v>
      </c>
      <c r="I269" s="49" t="s">
        <v>624</v>
      </c>
    </row>
    <row r="270" spans="1:9" ht="12.4" customHeight="1">
      <c r="A270" s="41" t="s">
        <v>222</v>
      </c>
      <c r="B270" s="12" t="s">
        <v>223</v>
      </c>
      <c r="D270" s="46"/>
      <c r="E270" s="47"/>
      <c r="F270" s="48"/>
      <c r="G270" s="47"/>
      <c r="H270" s="47"/>
      <c r="I270" s="35"/>
    </row>
    <row r="271" spans="1:9" ht="12.4" customHeight="1">
      <c r="A271" s="41"/>
      <c r="B271" s="12" t="s">
        <v>224</v>
      </c>
      <c r="D271" s="46">
        <f>849+1063</f>
        <v>1912</v>
      </c>
      <c r="E271" s="47">
        <v>66</v>
      </c>
      <c r="F271" s="48">
        <f>789+1063</f>
        <v>1852</v>
      </c>
      <c r="G271" s="47">
        <f>1010+1116</f>
        <v>2126</v>
      </c>
      <c r="H271" s="47">
        <v>198</v>
      </c>
      <c r="I271" s="48">
        <f>821+1116</f>
        <v>1937</v>
      </c>
    </row>
    <row r="272" spans="1:9" ht="12.75" customHeight="1">
      <c r="A272" s="41">
        <v>963</v>
      </c>
      <c r="B272" s="12" t="s">
        <v>578</v>
      </c>
      <c r="D272" s="222" t="s">
        <v>113</v>
      </c>
      <c r="E272" s="133" t="s">
        <v>113</v>
      </c>
      <c r="F272" s="132" t="s">
        <v>113</v>
      </c>
      <c r="G272" s="286" t="s">
        <v>176</v>
      </c>
      <c r="H272" s="286" t="s">
        <v>176</v>
      </c>
      <c r="I272" s="287" t="s">
        <v>176</v>
      </c>
    </row>
    <row r="273" spans="1:9" ht="12.75" customHeight="1">
      <c r="A273" s="41"/>
      <c r="B273" s="86"/>
      <c r="D273" s="46"/>
      <c r="E273" s="133"/>
      <c r="F273" s="48"/>
      <c r="G273" s="47"/>
      <c r="H273" s="133"/>
      <c r="I273" s="48"/>
    </row>
    <row r="274" spans="1:9" ht="12.75" customHeight="1">
      <c r="A274" s="2" t="s">
        <v>129</v>
      </c>
      <c r="B274" s="4"/>
      <c r="D274" s="46"/>
      <c r="E274" s="47"/>
      <c r="F274" s="49"/>
      <c r="G274" s="47"/>
      <c r="H274" s="47"/>
      <c r="I274" s="49"/>
    </row>
    <row r="275" spans="1:9" ht="12.75" customHeight="1">
      <c r="A275" s="41">
        <v>971</v>
      </c>
      <c r="B275" s="12" t="s">
        <v>97</v>
      </c>
      <c r="D275" s="46">
        <v>4117</v>
      </c>
      <c r="E275" s="47">
        <v>4117</v>
      </c>
      <c r="F275" s="132" t="s">
        <v>113</v>
      </c>
      <c r="G275" s="47">
        <v>3745</v>
      </c>
      <c r="H275" s="47">
        <v>3745</v>
      </c>
      <c r="I275" s="132" t="s">
        <v>113</v>
      </c>
    </row>
    <row r="276" spans="1:9" ht="12.75" customHeight="1">
      <c r="A276" s="41"/>
      <c r="B276" s="5"/>
      <c r="D276" s="46"/>
      <c r="E276" s="47"/>
      <c r="F276" s="49"/>
      <c r="G276" s="47"/>
      <c r="H276" s="47"/>
      <c r="I276" s="49"/>
    </row>
    <row r="277" spans="1:9" ht="12.75" customHeight="1">
      <c r="A277" s="2" t="s">
        <v>114</v>
      </c>
      <c r="D277" s="46"/>
      <c r="E277" s="47"/>
      <c r="F277" s="49"/>
      <c r="G277" s="47"/>
      <c r="H277" s="47"/>
      <c r="I277" s="49"/>
    </row>
    <row r="278" spans="1:9" ht="12.75" customHeight="1">
      <c r="A278" s="41">
        <v>987</v>
      </c>
      <c r="B278" s="12" t="s">
        <v>569</v>
      </c>
      <c r="D278" s="46">
        <v>222</v>
      </c>
      <c r="E278" s="47">
        <v>222</v>
      </c>
      <c r="F278" s="132" t="s">
        <v>113</v>
      </c>
      <c r="G278" s="47">
        <v>495</v>
      </c>
      <c r="H278" s="47">
        <v>495</v>
      </c>
      <c r="I278" s="132" t="s">
        <v>113</v>
      </c>
    </row>
    <row r="279" spans="1:9" ht="12.75" customHeight="1">
      <c r="A279" s="41"/>
      <c r="B279" s="5" t="s">
        <v>570</v>
      </c>
      <c r="D279" s="46"/>
      <c r="E279" s="47"/>
      <c r="F279" s="49"/>
      <c r="G279" s="47"/>
      <c r="H279" s="47"/>
      <c r="I279" s="49"/>
    </row>
    <row r="280" spans="1:9" ht="12.75" customHeight="1">
      <c r="A280" s="41"/>
      <c r="B280" s="5" t="s">
        <v>571</v>
      </c>
      <c r="D280" s="46"/>
      <c r="E280" s="47"/>
      <c r="F280" s="49"/>
      <c r="G280" s="47"/>
      <c r="H280" s="47"/>
      <c r="I280" s="49"/>
    </row>
    <row r="281" spans="1:9" ht="12.75" customHeight="1">
      <c r="A281" s="41"/>
      <c r="B281" s="5"/>
      <c r="D281" s="46"/>
      <c r="E281" s="47"/>
      <c r="F281" s="49"/>
      <c r="G281" s="47"/>
      <c r="H281" s="47"/>
      <c r="I281" s="49"/>
    </row>
    <row r="282" spans="1:9" ht="12.75" customHeight="1">
      <c r="A282" s="2" t="s">
        <v>226</v>
      </c>
      <c r="D282" s="46"/>
      <c r="E282" s="47"/>
      <c r="F282" s="49"/>
      <c r="G282" s="47"/>
      <c r="H282" s="47"/>
      <c r="I282" s="49"/>
    </row>
    <row r="283" spans="1:9" ht="12.75" customHeight="1">
      <c r="A283" s="41">
        <v>922</v>
      </c>
      <c r="B283" s="12" t="s">
        <v>402</v>
      </c>
      <c r="D283" s="46">
        <v>645</v>
      </c>
      <c r="E283" s="47">
        <v>645</v>
      </c>
      <c r="F283" s="132" t="s">
        <v>113</v>
      </c>
      <c r="G283" s="47">
        <v>563</v>
      </c>
      <c r="H283" s="47">
        <v>563</v>
      </c>
      <c r="I283" s="132" t="s">
        <v>113</v>
      </c>
    </row>
    <row r="284" spans="1:9" ht="12.75" customHeight="1">
      <c r="A284" s="41">
        <v>923</v>
      </c>
      <c r="B284" s="12" t="s">
        <v>35</v>
      </c>
      <c r="D284" s="69" t="s">
        <v>176</v>
      </c>
      <c r="E284" s="70" t="s">
        <v>176</v>
      </c>
      <c r="F284" s="67" t="s">
        <v>176</v>
      </c>
      <c r="G284" s="70" t="s">
        <v>176</v>
      </c>
      <c r="H284" s="70" t="s">
        <v>176</v>
      </c>
      <c r="I284" s="67" t="s">
        <v>176</v>
      </c>
    </row>
    <row r="285" spans="1:9" ht="12.75" customHeight="1">
      <c r="A285" s="41" t="s">
        <v>227</v>
      </c>
      <c r="B285" s="65" t="s">
        <v>228</v>
      </c>
      <c r="D285" s="46"/>
      <c r="E285" s="47"/>
      <c r="F285" s="49"/>
      <c r="G285" s="47"/>
      <c r="H285" s="47"/>
      <c r="I285" s="49"/>
    </row>
    <row r="286" spans="1:9" ht="12.75" customHeight="1">
      <c r="A286" s="41"/>
      <c r="B286" s="12" t="s">
        <v>206</v>
      </c>
      <c r="D286" s="46">
        <v>1868</v>
      </c>
      <c r="E286" s="47">
        <v>1868</v>
      </c>
      <c r="F286" s="132" t="s">
        <v>113</v>
      </c>
      <c r="G286" s="47">
        <v>2119</v>
      </c>
      <c r="H286" s="47">
        <v>2119</v>
      </c>
      <c r="I286" s="132" t="s">
        <v>113</v>
      </c>
    </row>
    <row r="287" spans="1:9" ht="12.75" customHeight="1">
      <c r="A287" s="41"/>
      <c r="B287" s="12" t="s">
        <v>207</v>
      </c>
      <c r="D287" s="46">
        <v>3384</v>
      </c>
      <c r="E287" s="47">
        <v>3384</v>
      </c>
      <c r="F287" s="132" t="s">
        <v>113</v>
      </c>
      <c r="G287" s="47">
        <v>3844</v>
      </c>
      <c r="H287" s="47">
        <v>3844</v>
      </c>
      <c r="I287" s="132" t="s">
        <v>113</v>
      </c>
    </row>
    <row r="288" spans="1:9" ht="12.75" customHeight="1">
      <c r="A288" s="41" t="s">
        <v>229</v>
      </c>
      <c r="B288" s="12" t="s">
        <v>374</v>
      </c>
      <c r="D288" s="46">
        <v>1216</v>
      </c>
      <c r="E288" s="47">
        <v>1216</v>
      </c>
      <c r="F288" s="132" t="s">
        <v>113</v>
      </c>
      <c r="G288" s="47">
        <v>1069</v>
      </c>
      <c r="H288" s="47">
        <v>1069</v>
      </c>
      <c r="I288" s="132" t="s">
        <v>113</v>
      </c>
    </row>
    <row r="289" spans="1:9" ht="12.75" customHeight="1">
      <c r="A289" s="41"/>
      <c r="D289" s="46"/>
      <c r="E289" s="47"/>
      <c r="F289" s="49"/>
      <c r="G289" s="47"/>
      <c r="H289" s="47"/>
      <c r="I289" s="49"/>
    </row>
    <row r="290" spans="1:9" ht="12.75" customHeight="1">
      <c r="A290" s="41"/>
      <c r="D290" s="46"/>
      <c r="E290" s="47"/>
      <c r="F290" s="49"/>
      <c r="G290" s="47"/>
      <c r="H290" s="47"/>
      <c r="I290" s="49"/>
    </row>
    <row r="291" spans="1:9" ht="12.75" customHeight="1">
      <c r="A291" s="2" t="s">
        <v>300</v>
      </c>
      <c r="D291" s="46"/>
      <c r="E291" s="47"/>
      <c r="F291" s="49"/>
      <c r="G291" s="47"/>
      <c r="H291" s="47"/>
      <c r="I291" s="49"/>
    </row>
    <row r="292" spans="1:9" ht="12.75" customHeight="1">
      <c r="A292" s="41"/>
      <c r="B292" s="5" t="s">
        <v>577</v>
      </c>
      <c r="D292" s="46"/>
      <c r="E292" s="47"/>
      <c r="F292" s="49"/>
      <c r="G292" s="47"/>
      <c r="H292" s="47"/>
      <c r="I292" s="49"/>
    </row>
    <row r="293" spans="1:9" ht="12.75" customHeight="1">
      <c r="A293" s="2" t="s">
        <v>98</v>
      </c>
      <c r="D293" s="46"/>
      <c r="E293" s="47"/>
      <c r="F293" s="49"/>
      <c r="G293" s="47"/>
      <c r="H293" s="47"/>
      <c r="I293" s="49"/>
    </row>
    <row r="294" spans="1:9" ht="12.75" customHeight="1">
      <c r="A294" s="235">
        <v>1121</v>
      </c>
      <c r="B294" s="12" t="s">
        <v>99</v>
      </c>
      <c r="D294" s="54">
        <v>124</v>
      </c>
      <c r="E294" s="50">
        <v>124</v>
      </c>
      <c r="F294" s="49" t="s">
        <v>113</v>
      </c>
      <c r="G294" s="222" t="s">
        <v>113</v>
      </c>
      <c r="H294" s="133" t="s">
        <v>113</v>
      </c>
      <c r="I294" s="132" t="s">
        <v>113</v>
      </c>
    </row>
    <row r="295" spans="1:9" ht="12.75" customHeight="1">
      <c r="A295" s="235"/>
      <c r="B295" s="229" t="s">
        <v>418</v>
      </c>
      <c r="D295" s="54"/>
      <c r="E295" s="50"/>
      <c r="F295" s="49"/>
      <c r="G295" s="50"/>
      <c r="H295" s="50"/>
      <c r="I295" s="49"/>
    </row>
    <row r="296" spans="1:9" ht="12.75" customHeight="1">
      <c r="A296" s="15" t="s">
        <v>410</v>
      </c>
      <c r="B296" s="12" t="s">
        <v>409</v>
      </c>
      <c r="D296" s="69" t="s">
        <v>176</v>
      </c>
      <c r="E296" s="70" t="s">
        <v>176</v>
      </c>
      <c r="F296" s="67" t="s">
        <v>113</v>
      </c>
      <c r="G296" s="222" t="s">
        <v>113</v>
      </c>
      <c r="H296" s="133" t="s">
        <v>113</v>
      </c>
      <c r="I296" s="132" t="s">
        <v>113</v>
      </c>
    </row>
    <row r="297" spans="1:9" ht="12.75" customHeight="1">
      <c r="A297" s="15"/>
      <c r="B297" s="229" t="s">
        <v>453</v>
      </c>
      <c r="D297" s="46"/>
      <c r="E297" s="47"/>
      <c r="F297" s="49"/>
      <c r="G297" s="47"/>
      <c r="H297" s="47"/>
      <c r="I297" s="49"/>
    </row>
    <row r="298" spans="1:9" ht="12.75" customHeight="1">
      <c r="A298" s="15" t="s">
        <v>230</v>
      </c>
      <c r="B298" s="12" t="s">
        <v>231</v>
      </c>
      <c r="D298" s="46">
        <v>5898</v>
      </c>
      <c r="E298" s="47">
        <v>5898</v>
      </c>
      <c r="F298" s="49" t="s">
        <v>113</v>
      </c>
      <c r="G298" s="222" t="s">
        <v>113</v>
      </c>
      <c r="H298" s="133" t="s">
        <v>113</v>
      </c>
      <c r="I298" s="132" t="s">
        <v>113</v>
      </c>
    </row>
    <row r="299" spans="1:9" s="13" customFormat="1" ht="12.75" customHeight="1">
      <c r="A299" s="236"/>
      <c r="B299" s="229" t="s">
        <v>48</v>
      </c>
      <c r="D299" s="122"/>
      <c r="E299" s="79"/>
      <c r="F299" s="80"/>
      <c r="G299" s="79"/>
      <c r="H299" s="79"/>
      <c r="I299" s="80"/>
    </row>
    <row r="300" spans="1:9" ht="12.75" customHeight="1">
      <c r="A300" s="15" t="s">
        <v>232</v>
      </c>
      <c r="B300" s="12" t="s">
        <v>202</v>
      </c>
      <c r="D300" s="46">
        <v>1772</v>
      </c>
      <c r="E300" s="47">
        <v>1322</v>
      </c>
      <c r="F300" s="49">
        <v>515</v>
      </c>
      <c r="G300" s="222" t="s">
        <v>113</v>
      </c>
      <c r="H300" s="133" t="s">
        <v>113</v>
      </c>
      <c r="I300" s="132" t="s">
        <v>113</v>
      </c>
    </row>
    <row r="301" spans="1:9" ht="12.75" customHeight="1">
      <c r="A301" s="15"/>
      <c r="D301" s="46"/>
      <c r="E301" s="47"/>
      <c r="F301" s="49"/>
      <c r="G301" s="133"/>
      <c r="H301" s="133"/>
      <c r="I301" s="132"/>
    </row>
    <row r="302" spans="1:9" ht="12.75" customHeight="1">
      <c r="A302" s="2" t="s">
        <v>132</v>
      </c>
      <c r="D302" s="46"/>
      <c r="E302" s="47"/>
      <c r="F302" s="49"/>
      <c r="G302" s="47"/>
      <c r="H302" s="47"/>
      <c r="I302" s="49"/>
    </row>
    <row r="303" spans="1:9" ht="12.75" customHeight="1">
      <c r="A303" s="15" t="s">
        <v>520</v>
      </c>
      <c r="B303" s="12" t="s">
        <v>326</v>
      </c>
      <c r="C303" s="4"/>
      <c r="D303" s="46"/>
      <c r="E303" s="47"/>
      <c r="F303" s="49"/>
      <c r="G303" s="47"/>
      <c r="H303" s="47"/>
      <c r="I303" s="49"/>
    </row>
    <row r="304" spans="1:9" ht="12.75" customHeight="1">
      <c r="A304" s="237"/>
      <c r="B304" s="232" t="s">
        <v>207</v>
      </c>
      <c r="C304" s="232"/>
      <c r="D304" s="51">
        <v>18196</v>
      </c>
      <c r="E304" s="52">
        <v>18196</v>
      </c>
      <c r="F304" s="53" t="s">
        <v>113</v>
      </c>
      <c r="G304" s="239" t="s">
        <v>113</v>
      </c>
      <c r="H304" s="239" t="s">
        <v>113</v>
      </c>
      <c r="I304" s="238" t="s">
        <v>113</v>
      </c>
    </row>
  </sheetData>
  <customSheetViews>
    <customSheetView guid="{A7F03C41-20CF-4E65-9158-C11DE5EB82EA}" showPageBreaks="1" showGridLines="0" showRuler="0">
      <selection activeCell="H14" sqref="H14"/>
      <pageMargins left="0.78740157480314965" right="0.78740157480314965" top="0.98425196850393704" bottom="0.59055118110236227" header="0.51181102362204722" footer="0.51181102362204722"/>
      <pageSetup paperSize="9" orientation="portrait" horizontalDpi="300" r:id="rId1"/>
      <headerFooter alignWithMargins="0">
        <oddHeader>&amp;L&amp;"Arial,Lihavoitu"KOKO KAUPUNKI
Asiakkaat&amp;C&amp;12&amp;P</oddHeader>
      </headerFooter>
    </customSheetView>
    <customSheetView guid="{8DDB457E-891D-4393-806C-3802F934E279}" showGridLines="0" showRuler="0" topLeftCell="A38">
      <selection activeCell="H45" sqref="H45"/>
      <pageMargins left="0.78740157480314965" right="0.78740157480314965" top="0.98425196850393704" bottom="0.59055118110236227" header="0.51181102362204722" footer="0.51181102362204722"/>
      <pageSetup paperSize="9" orientation="portrait" useFirstPageNumber="1" r:id="rId2"/>
      <headerFooter alignWithMargins="0">
        <oddHeader>&amp;L&amp;"Arial,Lihavoitu"KOKO KAUPUNKI
Asiakkaat&amp;C&amp;12&amp;P</oddHeader>
      </headerFooter>
    </customSheetView>
    <customSheetView guid="{6EF33418-FA88-44FB-8E4D-E916CC606730}" showPageBreaks="1" showGridLines="0" showRuler="0" topLeftCell="A283">
      <selection activeCell="B251" sqref="B251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"/>
      <headerFooter alignWithMargins="0">
        <oddHeader>&amp;L&amp;"Arial,Lihavoitu"KOKO KAUPUNKI
Asiakkaat&amp;C&amp;12&amp;P</oddHeader>
      </headerFooter>
    </customSheetView>
    <customSheetView guid="{06196402-4B4E-4DBD-8C5A-A0C28FCA1EE0}" showGridLines="0" showRuler="0" topLeftCell="A187">
      <selection activeCell="L200" sqref="L200"/>
      <pageMargins left="0.78740157480314965" right="0.78740157480314965" top="0.98425196850393704" bottom="0.59055118110236227" header="0.51181102362204722" footer="0.51181102362204722"/>
      <pageSetup paperSize="9" orientation="portrait" useFirstPageNumber="1" r:id="rId4"/>
      <headerFooter alignWithMargins="0">
        <oddHeader>&amp;L&amp;"Arial,Lihavoitu"KOKO KAUPUNKI
Asiakkaat&amp;C&amp;12&amp;P</oddHeader>
      </headerFooter>
    </customSheetView>
    <customSheetView guid="{334FAC76-A57E-4D32-B99D-D8AF2CDD286E}" showPageBreaks="1" showGridLines="0" showRuler="0" topLeftCell="A149">
      <selection activeCell="Q168" sqref="Q168"/>
      <pageMargins left="0.78740157480314965" right="0.78740157480314965" top="0.98425196850393704" bottom="0.59055118110236227" header="0.51181102362204722" footer="0.51181102362204722"/>
      <pageSetup paperSize="9" orientation="portrait" useFirstPageNumber="1" r:id="rId5"/>
      <headerFooter alignWithMargins="0">
        <oddHeader>&amp;L&amp;"Arial,Lihavoitu"KOKO KAUPUNKI
Asiakkaat&amp;C&amp;12&amp;P</oddHeader>
      </headerFooter>
    </customSheetView>
    <customSheetView guid="{ED2CEC82-401A-4CFA-8397-0B86AFDB9DDA}" showGridLines="0" showRuler="0" topLeftCell="A36">
      <selection activeCell="G48" sqref="G48"/>
      <pageMargins left="0.78740157480314965" right="0.78740157480314965" top="0.98425196850393704" bottom="0.59055118110236227" header="0.51181102362204722" footer="0.51181102362204722"/>
      <pageSetup paperSize="9" orientation="portrait" useFirstPageNumber="1" r:id="rId6"/>
      <headerFooter alignWithMargins="0">
        <oddHeader>&amp;L&amp;"Arial,Lihavoitu"KOKO KAUPUNKI
Asiakkaat&amp;C&amp;12&amp;P</oddHeader>
      </headerFooter>
    </customSheetView>
    <customSheetView guid="{D0E6D7FE-7B4A-4CDD-B8A6-552C4FE1AA9A}" showPageBreaks="1" showGridLines="0" showRuler="0">
      <pane ySplit="4" topLeftCell="A83" activePane="bottomLeft"/>
      <selection pane="bottomLeft" activeCell="G115" sqref="G115"/>
      <pageMargins left="0.78740157480314965" right="0.78740157480314965" top="0.98425196850393704" bottom="0.59055118110236227" header="0.51181102362204722" footer="0.51181102362204722"/>
      <pageSetup paperSize="9" orientation="portrait" horizontalDpi="300" r:id="rId7"/>
      <headerFooter alignWithMargins="0">
        <oddHeader>&amp;L&amp;"Arial,Lihavoitu"KOKO KAUPUNKI
Asiakkaat&amp;C&amp;12&amp;P</oddHeader>
      </headerFooter>
    </customSheetView>
    <customSheetView guid="{7F3F07B6-A4CE-4289-8E41-A85BECD19C7A}" scale="120" showPageBreaks="1" showGridLines="0" showRuler="0">
      <pane ySplit="4" topLeftCell="A178" activePane="bottomLeft"/>
      <selection pane="bottomLeft" activeCell="A220" sqref="A220:IV220"/>
      <pageMargins left="0.78740157480314965" right="0.78740157480314965" top="0.98425196850393704" bottom="0.59055118110236227" header="0.51181102362204722" footer="0.51181102362204722"/>
      <pageSetup paperSize="9" orientation="portrait" horizontalDpi="300" r:id="rId8"/>
      <headerFooter alignWithMargins="0">
        <oddHeader>&amp;L&amp;"Arial,Lihavoitu"KOKO KAUPUNKI
Asiakkaat&amp;C&amp;12&amp;P</oddHeader>
      </headerFooter>
    </customSheetView>
    <customSheetView guid="{1E5DD3EF-5970-4D1E-872F-4E76A3C977A9}" showGridLines="0" showRuler="0" topLeftCell="A169">
      <selection activeCell="H199" sqref="H199"/>
      <pageMargins left="0.78740157480314965" right="0.78740157480314965" top="0.98425196850393704" bottom="0.59055118110236227" header="0.51181102362204722" footer="0.51181102362204722"/>
      <pageSetup paperSize="9" orientation="portrait" useFirstPageNumber="1" r:id="rId9"/>
      <headerFooter alignWithMargins="0">
        <oddHeader>&amp;L&amp;"Arial,Lihavoitu"KOKO KAUPUNKI
Asiakkaat&amp;C&amp;12&amp;P</oddHeader>
      </headerFooter>
    </customSheetView>
    <customSheetView guid="{BD37F809-4984-4590-997E-6EA1E4187FE5}" showPageBreaks="1" showGridLines="0" showRuler="0" topLeftCell="A46">
      <selection activeCell="I65" sqref="I65"/>
      <pageMargins left="0.78740157480314965" right="0.78740157480314965" top="0.98425196850393704" bottom="0.59055118110236227" header="0.51181102362204722" footer="0.51181102362204722"/>
      <pageSetup paperSize="9" orientation="portrait" horizontalDpi="300" r:id="rId10"/>
      <headerFooter alignWithMargins="0">
        <oddHeader>&amp;L&amp;"Arial,Lihavoitu"KOKO KAUPUNKI
Asiakkaat&amp;C&amp;12&amp;P</oddHeader>
      </headerFooter>
    </customSheetView>
    <customSheetView guid="{3A8ECBB0-1CB4-410B-B903-DCAA77825D57}" showGridLines="0" showRuler="0">
      <pane ySplit="4" topLeftCell="A181" activePane="bottomLeft"/>
      <selection pane="bottomLeft" activeCell="K78" sqref="K78"/>
      <pageMargins left="0.78740157480314965" right="0.78740157480314965" top="0.98425196850393704" bottom="0.59055118110236227" header="0.51181102362204722" footer="0.51181102362204722"/>
      <pageSetup paperSize="9" orientation="portrait" horizontalDpi="300" r:id="rId11"/>
      <headerFooter alignWithMargins="0">
        <oddHeader>&amp;L&amp;"Arial,Lihavoitu"KOKO KAUPUNKI
Asiakkaat&amp;C&amp;12&amp;P</oddHeader>
      </headerFooter>
    </customSheetView>
    <customSheetView guid="{98DF4F80-3A27-49B9-AB34-5D15D5FFF75A}" showPageBreaks="1" showGridLines="0" showRuler="0" topLeftCell="A262">
      <selection activeCell="K274" sqref="K274"/>
      <pageMargins left="0.78740157480314965" right="0.78740157480314965" top="0.98425196850393704" bottom="0.59055118110236227" header="0.51181102362204722" footer="0.51181102362204722"/>
      <pageSetup paperSize="9" orientation="portrait" horizontalDpi="300" r:id="rId12"/>
      <headerFooter alignWithMargins="0">
        <oddHeader>&amp;L&amp;"Arial,Lihavoitu"KOKO KAUPUNKI
Asiakkaat&amp;C&amp;12&amp;P</oddHeader>
      </headerFooter>
    </customSheetView>
    <customSheetView guid="{89826D40-5A93-46DE-A5D4-80981AF6BDA2}" showPageBreaks="1" showGridLines="0" showRuler="0" topLeftCell="A248">
      <selection activeCell="K267" sqref="K267"/>
      <pageMargins left="0.78740157480314965" right="0.78740157480314965" top="0.98425196850393704" bottom="0.59055118110236227" header="0.51181102362204722" footer="0.51181102362204722"/>
      <pageSetup paperSize="9" orientation="portrait" useFirstPageNumber="1" r:id="rId13"/>
      <headerFooter alignWithMargins="0">
        <oddHeader>&amp;L&amp;"Arial,Lihavoitu"KOKO KAUPUNKI
Asiakkaat&amp;C&amp;12&amp;P</oddHeader>
      </headerFooter>
    </customSheetView>
    <customSheetView guid="{CD742125-E64B-4672-86BA-40A0799566BA}" showPageBreaks="1" showGridLines="0" showRuler="0">
      <selection activeCell="N13" sqref="N13"/>
      <pageMargins left="0.78740157480314965" right="0.78740157480314965" top="0.98425196850393704" bottom="0.59055118110236227" header="0.51181102362204722" footer="0.51181102362204722"/>
      <pageSetup paperSize="9" orientation="portrait" horizontalDpi="300" r:id="rId14"/>
      <headerFooter alignWithMargins="0">
        <oddHeader>&amp;L&amp;"Arial,Lihavoitu"KOKO KAUPUNKI
Asiakkaat&amp;C&amp;12&amp;P</oddHeader>
      </headerFooter>
    </customSheetView>
    <customSheetView guid="{AF20526F-EA42-45C9-8FB4-EAB83CB180DD}" showPageBreaks="1" showGridLines="0" showRuler="0" topLeftCell="A262">
      <selection activeCell="H297" sqref="H297"/>
      <pageMargins left="0.78740157480314965" right="0.78740157480314965" top="0.98425196850393704" bottom="0.59055118110236227" header="0.51181102362204722" footer="0.51181102362204722"/>
      <pageSetup paperSize="9" orientation="portrait" horizontalDpi="300" r:id="rId15"/>
      <headerFooter alignWithMargins="0">
        <oddHeader>&amp;L&amp;"Arial,Lihavoitu"KOKO KAUPUNKI
Asiakkaat&amp;C&amp;12&amp;P</oddHeader>
      </headerFooter>
    </customSheetView>
    <customSheetView guid="{5964723E-6490-41C1-9477-FB8BF8B6D140}" showPageBreaks="1" showGridLines="0" showRuler="0" topLeftCell="A321">
      <selection activeCell="N357" sqref="N357"/>
      <pageMargins left="0.78740157480314965" right="0.78740157480314965" top="0.98425196850393704" bottom="0.59055118110236227" header="0.51181102362204722" footer="0.51181102362204722"/>
      <pageSetup paperSize="9" orientation="portrait" horizontalDpi="300" r:id="rId16"/>
      <headerFooter alignWithMargins="0">
        <oddHeader>&amp;L&amp;"Arial,Lihavoitu"KOKO KAUPUNKI
Asiakkaat&amp;C&amp;12&amp;P</oddHeader>
      </headerFooter>
    </customSheetView>
    <customSheetView guid="{A4C8D53C-6523-40FA-A0E5-A68F21DD2C60}" showPageBreaks="1" showGridLines="0" showRuler="0" topLeftCell="A72">
      <selection activeCell="I83" sqref="I83"/>
      <pageMargins left="0.78740157480314965" right="0.78740157480314965" top="0.98425196850393704" bottom="0.59055118110236227" header="0.51181102362204722" footer="0.51181102362204722"/>
      <pageSetup paperSize="9" orientation="portrait" horizontalDpi="300" r:id="rId17"/>
      <headerFooter alignWithMargins="0">
        <oddHeader>&amp;L&amp;"Arial,Lihavoitu"KOKO KAUPUNKI
Asiakkaat&amp;C&amp;12&amp;P</oddHeader>
      </headerFooter>
    </customSheetView>
    <customSheetView guid="{27CF5BBD-6BD0-4CBF-B69F-43767042D491}" showPageBreaks="1" showGridLines="0" showRuler="0" topLeftCell="A283">
      <selection activeCell="A276" sqref="A276"/>
      <pageMargins left="0.78740157480314965" right="0.78740157480314965" top="0.98425196850393704" bottom="0.59055118110236227" header="0.51181102362204722" footer="0.51181102362204722"/>
      <pageSetup paperSize="9" orientation="portrait" horizontalDpi="300" r:id="rId18"/>
      <headerFooter alignWithMargins="0">
        <oddHeader>&amp;L&amp;"Arial,Lihavoitu"KOKO KAUPUNKI
Asiakkaat&amp;C&amp;12&amp;P</oddHeader>
      </headerFooter>
    </customSheetView>
    <customSheetView guid="{B55403BD-70DF-40C3-AA25-C8E2C59CD23B}" showPageBreaks="1" showGridLines="0" showRuler="0" topLeftCell="A63">
      <selection activeCell="Q79" sqref="Q79"/>
      <pageMargins left="0.78740157480314965" right="0.78740157480314965" top="0.98425196850393704" bottom="0.59055118110236227" header="0.51181102362204722" footer="0.51181102362204722"/>
      <pageSetup paperSize="9" orientation="portrait" horizontalDpi="300" r:id="rId19"/>
      <headerFooter alignWithMargins="0">
        <oddHeader>&amp;L&amp;"Arial,Lihavoitu"KOKO KAUPUNKI
Asiakkaat&amp;C&amp;12&amp;P</oddHeader>
      </headerFooter>
    </customSheetView>
    <customSheetView guid="{BBB5DDBE-2F5A-4634-98DD-3397C9C0AC2B}" showPageBreaks="1" showGridLines="0" showRuler="0" topLeftCell="A40">
      <selection activeCell="H53" sqref="H53"/>
      <pageMargins left="0.78740157480314965" right="0.78740157480314965" top="0.98425196850393704" bottom="0.59055118110236227" header="0.51181102362204722" footer="0.51181102362204722"/>
      <pageSetup paperSize="9" orientation="portrait" horizontalDpi="300" r:id="rId20"/>
      <headerFooter alignWithMargins="0">
        <oddHeader>&amp;L&amp;"Arial,Lihavoitu"KOKO KAUPUNKI
Asiakkaat&amp;C&amp;12&amp;P</oddHeader>
      </headerFooter>
    </customSheetView>
    <customSheetView guid="{58EC2664-05A7-4FE5-B4E9-931202836515}" showGridLines="0" showRuler="0" topLeftCell="A256">
      <selection activeCell="K267" sqref="K266:K267"/>
      <pageMargins left="0.78740157480314965" right="0.78740157480314965" top="0.98425196850393704" bottom="0.59055118110236227" header="0.51181102362204722" footer="0.51181102362204722"/>
      <pageSetup paperSize="9" orientation="portrait" horizontalDpi="300" r:id="rId21"/>
      <headerFooter alignWithMargins="0">
        <oddHeader>&amp;L&amp;"Arial,Lihavoitu"KOKO KAUPUNKI
Asiakkaat&amp;C&amp;12&amp;P</oddHeader>
      </headerFooter>
    </customSheetView>
    <customSheetView guid="{1B11A7CD-6306-4B98-9F41-C7E424102C6C}" showPageBreaks="1" showGridLines="0" showRuler="0">
      <selection activeCell="N20" sqref="N20"/>
      <pageMargins left="0.78740157480314965" right="0.78740157480314965" top="0.98425196850393704" bottom="0.59055118110236227" header="0.51181102362204722" footer="0.51181102362204722"/>
      <pageSetup paperSize="9" orientation="portrait" horizontalDpi="300" r:id="rId22"/>
      <headerFooter alignWithMargins="0">
        <oddHeader>&amp;L&amp;"Arial,Lihavoitu"KOKO KAUPUNKI
Asiakkaat&amp;C&amp;12&amp;P</oddHeader>
      </headerFooter>
    </customSheetView>
    <customSheetView guid="{B3922338-8BAF-45B0-B08F-79305D140D28}" showPageBreaks="1" showGridLines="0" showRuler="0" topLeftCell="A112">
      <selection activeCell="C58" sqref="C58"/>
      <pageMargins left="0.78740157480314965" right="0.78740157480314965" top="0.98425196850393704" bottom="0.59055118110236227" header="0.51181102362204722" footer="0.51181102362204722"/>
      <pageSetup paperSize="9" orientation="portrait" horizontalDpi="300" r:id="rId23"/>
      <headerFooter alignWithMargins="0">
        <oddHeader>&amp;L&amp;"Arial,Lihavoitu"KOKO KAUPUNKI
Asiakkaat&amp;C&amp;12&amp;P</oddHeader>
      </headerFooter>
    </customSheetView>
    <customSheetView guid="{FBF9D45E-10AE-4F4C-A24D-CC23FE10CBCA}" showPageBreaks="1" showGridLines="0" showRuler="0" topLeftCell="A82">
      <selection activeCell="J221" sqref="J221"/>
      <pageMargins left="0.78740157480314965" right="0.78740157480314965" top="0.98425196850393704" bottom="0.59055118110236227" header="0.51181102362204722" footer="0.51181102362204722"/>
      <pageSetup paperSize="9" orientation="portrait" horizontalDpi="300" r:id="rId24"/>
      <headerFooter alignWithMargins="0">
        <oddHeader>&amp;L&amp;"Arial,Lihavoitu"KOKO KAUPUNKI
Asiakkaat&amp;C&amp;12&amp;P</oddHeader>
      </headerFooter>
    </customSheetView>
    <customSheetView guid="{84CA6BBE-BC44-4054-8A99-3368B2028592}" showGridLines="0" showRuler="0" topLeftCell="A261">
      <selection activeCell="E301" sqref="E301"/>
      <pageMargins left="0.78740157480314965" right="0.78740157480314965" top="0.98425196850393704" bottom="0.59055118110236227" header="0.51181102362204722" footer="0.51181102362204722"/>
      <pageSetup paperSize="9" orientation="portrait" horizontalDpi="300" r:id="rId25"/>
      <headerFooter alignWithMargins="0">
        <oddHeader>&amp;L&amp;"Arial,Lihavoitu"KOKO KAUPUNKI
Asiakkaat&amp;C&amp;12&amp;P</oddHeader>
      </headerFooter>
    </customSheetView>
    <customSheetView guid="{8C09BE92-B110-4AA6-97F0-7D9CFBD1BC51}" showPageBreaks="1" showGridLines="0" showRuler="0" topLeftCell="A331">
      <selection activeCell="P218" sqref="P218"/>
      <pageMargins left="0.78740157480314965" right="0.78740157480314965" top="0.98425196850393704" bottom="0.59055118110236227" header="0.51181102362204722" footer="0.51181102362204722"/>
      <pageSetup paperSize="9" orientation="portrait" horizontalDpi="300" r:id="rId26"/>
      <headerFooter alignWithMargins="0">
        <oddHeader>&amp;L&amp;"Arial,Lihavoitu"KOKO KAUPUNKI
Asiakkaat&amp;C&amp;12&amp;P</oddHeader>
      </headerFooter>
    </customSheetView>
    <customSheetView guid="{E8725092-8740-4F96-97EF-6F4AFDA2F708}" showPageBreaks="1" showGridLines="0" showRuler="0" topLeftCell="A244">
      <selection activeCell="M283" sqref="M283"/>
      <pageMargins left="0.78740157480314965" right="0.78740157480314965" top="0.98425196850393704" bottom="0.59055118110236227" header="0.51181102362204722" footer="0.51181102362204722"/>
      <pageSetup paperSize="9" orientation="portrait" r:id="rId27"/>
      <headerFooter alignWithMargins="0">
        <oddHeader>&amp;L&amp;"Arial,Lihavoitu"KOKO KAUPUNKI
Asiakkaat&amp;C&amp;12&amp;P</oddHeader>
      </headerFooter>
    </customSheetView>
    <customSheetView guid="{CEE58B9A-B7C7-4ACF-9CEC-00B4271B9A74}" showGridLines="0" showRuler="0" topLeftCell="A175">
      <selection activeCell="G177" sqref="G177"/>
      <rowBreaks count="9" manualBreakCount="9">
        <brk id="60" max="16383" man="1"/>
        <brk id="61" max="16" man="1"/>
        <brk id="123" max="16" man="1"/>
        <brk id="184" max="16383" man="1"/>
        <brk id="186" max="16" man="1"/>
        <brk id="247" max="16" man="1"/>
        <brk id="304" max="11" man="1"/>
        <brk id="365" max="16383" man="1"/>
        <brk id="426" max="16383" man="1"/>
      </rowBreaks>
      <colBreaks count="5" manualBreakCount="5">
        <brk id="9" max="1048575" man="1"/>
        <brk id="18" max="1048575" man="1"/>
        <brk id="27" max="1048575" man="1"/>
        <brk id="36" max="1048575" man="1"/>
        <brk id="45" max="1048575" man="1"/>
      </colBreaks>
      <pageMargins left="0.78740157480314965" right="0.78740157480314965" top="0.98425196850393704" bottom="0.59055118110236227" header="0.51181102362204722" footer="0.51181102362204722"/>
      <pageSetup paperSize="9" scale="96" orientation="portrait" r:id="rId28"/>
      <headerFooter alignWithMargins="0">
        <oddHeader>&amp;L&amp;"Arial,Lihavoitu"KOKO KAUPUNKI
Asiakkaat&amp;C&amp;12&amp;P</oddHeader>
      </headerFooter>
    </customSheetView>
    <customSheetView guid="{2DCD264F-56EA-4436-A0C2-F9547DF2B0C8}" showPageBreaks="1" showGridLines="0" showRuler="0">
      <selection activeCell="M36" sqref="M36"/>
      <pageMargins left="0.78740157480314965" right="0.78740157480314965" top="0.98425196850393704" bottom="0.59055118110236227" header="0.51181102362204722" footer="0.51181102362204722"/>
      <pageSetup paperSize="9" orientation="portrait" horizontalDpi="300" r:id="rId29"/>
      <headerFooter alignWithMargins="0">
        <oddHeader>&amp;L&amp;"Arial,Lihavoitu"KOKO KAUPUNKI
Asiakkaat&amp;C&amp;12&amp;P</oddHeader>
      </headerFooter>
    </customSheetView>
    <customSheetView guid="{0F357347-0509-47AA-96F0-BB1B3FAD68A1}" showPageBreaks="1" showGridLines="0" showRuler="0" topLeftCell="A115">
      <selection activeCell="H151" sqref="H151"/>
      <pageMargins left="0.78740157480314965" right="0.78740157480314965" top="0.98425196850393704" bottom="0.59055118110236227" header="0.51181102362204722" footer="0.51181102362204722"/>
      <pageSetup paperSize="9" orientation="portrait" horizontalDpi="300" r:id="rId30"/>
      <headerFooter alignWithMargins="0">
        <oddHeader>&amp;L&amp;"Arial,Lihavoitu"KOKO KAUPUNKI
Asiakkaat&amp;C&amp;12&amp;P</oddHeader>
      </headerFooter>
    </customSheetView>
    <customSheetView guid="{8F109A73-9AB9-46E1-94EA-D41ECD58F71F}" showPageBreaks="1" showGridLines="0" showRuler="0" topLeftCell="A109">
      <selection activeCell="L85" sqref="L85"/>
      <pageMargins left="0.78740157480314965" right="0.78740157480314965" top="0.98425196850393704" bottom="0.59055118110236227" header="0.51181102362204722" footer="0.51181102362204722"/>
      <pageSetup paperSize="9" orientation="portrait" horizontalDpi="300" r:id="rId31"/>
      <headerFooter alignWithMargins="0">
        <oddHeader>&amp;L&amp;"Arial,Lihavoitu"KOKO KAUPUNKI
Asiakkaat&amp;C&amp;12&amp;P</oddHeader>
      </headerFooter>
    </customSheetView>
    <customSheetView guid="{1E48BEC3-8D95-4C28-9275-1C74C6AC64CE}" showPageBreaks="1" showGridLines="0" showRuler="0" topLeftCell="A304">
      <selection activeCell="H336" sqref="H336"/>
      <pageMargins left="0.78740157480314965" right="0.78740157480314965" top="0.98425196850393704" bottom="0.59055118110236227" header="0.51181102362204722" footer="0.51181102362204722"/>
      <pageSetup paperSize="9" orientation="portrait" horizontalDpi="300" r:id="rId32"/>
      <headerFooter alignWithMargins="0">
        <oddHeader>&amp;L&amp;"Arial,Lihavoitu"KOKO KAUPUNKI
Asiakkaat&amp;C&amp;12&amp;P</oddHeader>
      </headerFooter>
    </customSheetView>
    <customSheetView guid="{E7BC3159-902B-4018-A222-A11CFAAB614D}" showPageBreaks="1" showGridLines="0" showRuler="0" topLeftCell="A226">
      <selection activeCell="G214" sqref="G214:H214"/>
      <pageMargins left="0.78740157480314965" right="0.78740157480314965" top="0.98425196850393704" bottom="0.59055118110236227" header="0.51181102362204722" footer="0.51181102362204722"/>
      <pageSetup paperSize="9" orientation="portrait" horizontalDpi="300" r:id="rId33"/>
      <headerFooter alignWithMargins="0">
        <oddHeader>&amp;L&amp;"Arial,Lihavoitu"KOKO KAUPUNKI
Asiakkaat&amp;C&amp;12&amp;P</oddHeader>
      </headerFooter>
    </customSheetView>
    <customSheetView guid="{D1A29F3A-ADEC-492C-BEFA-18A8379765E2}" showPageBreaks="1" showGridLines="0" showRuler="0">
      <selection activeCell="D6" sqref="D6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4"/>
      <headerFooter alignWithMargins="0">
        <oddHeader>&amp;L&amp;"Arial,Lihavoitu"KOKO KAUPUNKI
Asiakkaat&amp;C&amp;12&amp;P</oddHeader>
      </headerFooter>
    </customSheetView>
    <customSheetView guid="{B16CB3F1-F8C8-4A8B-8D34-03B1762D301A}" showPageBreaks="1" showGridLines="0" showRuler="0" topLeftCell="A247">
      <selection activeCell="K187" sqref="K187"/>
      <pageMargins left="0.78740157480314965" right="0.78740157480314965" top="0.98425196850393704" bottom="0.59055118110236227" header="0.51181102362204722" footer="0.51181102362204722"/>
      <pageSetup paperSize="9" orientation="portrait" horizontalDpi="300" r:id="rId35"/>
      <headerFooter alignWithMargins="0">
        <oddHeader>&amp;L&amp;"Arial,Lihavoitu"KOKO KAUPUNKI
Asiakkaat&amp;C&amp;12&amp;P</oddHeader>
      </headerFooter>
    </customSheetView>
    <customSheetView guid="{24D68F87-5BE1-47C0-8CFE-7C91D963547E}" showPageBreaks="1" showGridLines="0" showRuler="0" topLeftCell="A11">
      <selection activeCell="I17" sqref="I17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6"/>
      <headerFooter alignWithMargins="0">
        <oddHeader>&amp;L&amp;"Arial,Lihavoitu"KOKO KAUPUNKI
Asiakkaat&amp;C&amp;12&amp;P</oddHeader>
      </headerFooter>
    </customSheetView>
    <customSheetView guid="{669B2726-6F59-479C-8DA1-DBA65BB6A293}" showPageBreaks="1" showGridLines="0" showRuler="0" topLeftCell="A136">
      <selection activeCell="M155" sqref="M155"/>
      <rowBreaks count="8" manualBreakCount="8">
        <brk id="60" max="16383" man="1"/>
        <brk id="61" max="16" man="1"/>
        <brk id="123" max="16" man="1"/>
        <brk id="183" max="16383" man="1"/>
        <brk id="243" max="16" man="1"/>
        <brk id="298" max="11" man="1"/>
        <brk id="358" max="16383" man="1"/>
        <brk id="419" max="16383" man="1"/>
      </rowBreaks>
      <colBreaks count="5" manualBreakCount="5">
        <brk id="9" max="1048575" man="1"/>
        <brk id="18" max="1048575" man="1"/>
        <brk id="27" max="1048575" man="1"/>
        <brk id="36" max="1048575" man="1"/>
        <brk id="45" max="1048575" man="1"/>
      </colBreaks>
      <pageMargins left="0.78740157480314965" right="0.78740157480314965" top="0.98425196850393704" bottom="0.59055118110236227" header="0.51181102362204722" footer="0.51181102362204722"/>
      <pageSetup paperSize="9" scale="96" orientation="portrait" r:id="rId37"/>
      <headerFooter alignWithMargins="0">
        <oddHeader>&amp;L&amp;"Arial,Lihavoitu"KOKO KAUPUNKI
Asiakkaat&amp;C&amp;12&amp;P</oddHeader>
      </headerFooter>
    </customSheetView>
    <customSheetView guid="{017ABE52-F553-4C67-A674-374CD35572E7}" showPageBreaks="1" showGridLines="0" showRuler="0" topLeftCell="A277">
      <selection activeCell="B311" sqref="B311"/>
      <pageMargins left="0.78740157480314965" right="0.78740157480314965" top="0.98425196850393704" bottom="0.59055118110236227" header="0.51181102362204722" footer="0.51181102362204722"/>
      <pageSetup paperSize="9" orientation="portrait" useFirstPageNumber="1" r:id="rId38"/>
      <headerFooter alignWithMargins="0">
        <oddHeader>&amp;L&amp;"Arial,Lihavoitu"KOKO KAUPUNKI
Asiakkaat&amp;C&amp;12&amp;P</oddHeader>
      </headerFooter>
    </customSheetView>
    <customSheetView guid="{4AE1EA96-D20F-4F46-8743-92802E2B7F86}" showPageBreaks="1" showGridLines="0" showRuler="0" topLeftCell="A184">
      <selection activeCell="J217" sqref="J217"/>
      <rowBreaks count="1" manualBreakCount="1">
        <brk id="168" max="16383" man="1"/>
      </rowBreaks>
      <pageMargins left="0.78740157480314965" right="0.78740157480314965" top="0.98425196850393704" bottom="0.59055118110236227" header="0.51181102362204722" footer="0.51181102362204722"/>
      <pageSetup paperSize="9" orientation="portrait" useFirstPageNumber="1" r:id="rId39"/>
      <headerFooter alignWithMargins="0">
        <oddHeader>&amp;L&amp;"Arial,Lihavoitu"KOKO KAUPUNKI
Asiakkaat&amp;C&amp;12&amp;P</oddHeader>
      </headerFooter>
    </customSheetView>
    <customSheetView guid="{E9D8435D-1357-4DC0-9C1D-CD0CECD4050A}" showPageBreaks="1" showGridLines="0" showRuler="0" topLeftCell="A196">
      <selection activeCell="G206" sqref="G206"/>
      <rowBreaks count="1" manualBreakCount="1">
        <brk id="168" max="16383" man="1"/>
      </rowBreaks>
      <pageMargins left="0.78740157480314965" right="0.78740157480314965" top="0.98425196850393704" bottom="0.59055118110236227" header="0.51181102362204722" footer="0.51181102362204722"/>
      <pageSetup paperSize="9" orientation="portrait" useFirstPageNumber="1" r:id="rId40"/>
      <headerFooter alignWithMargins="0">
        <oddHeader>&amp;L&amp;"Arial,Lihavoitu"KOKO KAUPUNKI
Asiakkaat&amp;C&amp;12&amp;P</oddHeader>
      </headerFooter>
    </customSheetView>
    <customSheetView guid="{C567124E-4184-4DEF-810B-49DF13083415}" showPageBreaks="1" showGridLines="0" showRuler="0" topLeftCell="A205">
      <selection activeCell="G200" sqref="G200"/>
      <pageMargins left="0.78740157480314965" right="0.78740157480314965" top="0.98425196850393704" bottom="0.59055118110236227" header="0.51181102362204722" footer="0.51181102362204722"/>
      <pageSetup paperSize="9" orientation="portrait" useFirstPageNumber="1" r:id="rId41"/>
      <headerFooter alignWithMargins="0">
        <oddHeader>&amp;L&amp;"Arial,Lihavoitu"KOKO KAUPUNKI
Asiakkaat&amp;C&amp;12&amp;P</oddHeader>
      </headerFooter>
    </customSheetView>
    <customSheetView guid="{5A7D453D-E2F2-4CA2-8C77-8465675ED015}" showGridLines="0" showRuler="0" topLeftCell="A136">
      <selection activeCell="G262" sqref="G262"/>
      <pageMargins left="0.78740157480314965" right="0.78740157480314965" top="0.98425196850393704" bottom="0.59055118110236227" header="0.51181102362204722" footer="0.51181102362204722"/>
      <pageSetup paperSize="9" orientation="portrait" useFirstPageNumber="1" r:id="rId42"/>
      <headerFooter alignWithMargins="0">
        <oddHeader>&amp;L&amp;"Arial,Lihavoitu"KOKO KAUPUNKI
Asiakkaat&amp;C&amp;12&amp;P</oddHeader>
      </headerFooter>
    </customSheetView>
  </customSheetViews>
  <phoneticPr fontId="0" type="noConversion"/>
  <printOptions gridLinesSet="0"/>
  <pageMargins left="0.78740157480314965" right="0.78740157480314965" top="0.98425196850393704" bottom="0.59055118110236227" header="0.51181102362204722" footer="0.51181102362204722"/>
  <pageSetup paperSize="9" orientation="portrait" horizontalDpi="300" r:id="rId43"/>
  <headerFooter alignWithMargins="0">
    <oddHeader>&amp;L&amp;"Arial,Lihavoitu"KOKO KAUPUNKI
Asiakkaat&amp;C&amp;12&amp;P</oddHeader>
  </headerFooter>
  <legacyDrawing r:id="rId4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31"/>
  </sheetPr>
  <dimension ref="A1:I330"/>
  <sheetViews>
    <sheetView showGridLines="0" showRuler="0" zoomScaleNormal="95" zoomScaleSheetLayoutView="30" workbookViewId="0"/>
  </sheetViews>
  <sheetFormatPr defaultColWidth="9.140625" defaultRowHeight="12.75" customHeight="1"/>
  <cols>
    <col min="1" max="1" width="5.42578125" style="58" customWidth="1"/>
    <col min="2" max="2" width="9.140625" style="12" customWidth="1"/>
    <col min="3" max="3" width="18.7109375" style="12" customWidth="1"/>
    <col min="4" max="4" width="11" style="47" customWidth="1"/>
    <col min="5" max="5" width="9.5703125" style="47" customWidth="1"/>
    <col min="6" max="6" width="8" style="50" customWidth="1"/>
    <col min="7" max="7" width="11" style="47" customWidth="1"/>
    <col min="8" max="8" width="9.5703125" style="47" customWidth="1"/>
    <col min="9" max="9" width="8" style="50" customWidth="1"/>
    <col min="10" max="16384" width="9.140625" style="12"/>
  </cols>
  <sheetData>
    <row r="1" spans="1:9" ht="12.75" customHeight="1">
      <c r="A1" s="37"/>
      <c r="B1" s="38"/>
      <c r="C1" s="38"/>
      <c r="D1" s="63">
        <v>2016</v>
      </c>
      <c r="E1" s="39"/>
      <c r="F1" s="40"/>
      <c r="G1" s="201">
        <v>2017</v>
      </c>
      <c r="H1" s="39"/>
      <c r="I1" s="40"/>
    </row>
    <row r="2" spans="1:9" ht="12.75" customHeight="1">
      <c r="A2" s="41"/>
      <c r="D2" s="42" t="s">
        <v>106</v>
      </c>
      <c r="E2" s="43" t="s">
        <v>107</v>
      </c>
      <c r="F2" s="44" t="s">
        <v>337</v>
      </c>
      <c r="G2" s="43" t="s">
        <v>106</v>
      </c>
      <c r="H2" s="43" t="s">
        <v>107</v>
      </c>
      <c r="I2" s="44" t="s">
        <v>337</v>
      </c>
    </row>
    <row r="3" spans="1:9" ht="12.75" customHeight="1">
      <c r="A3" s="41"/>
      <c r="D3" s="42" t="s">
        <v>109</v>
      </c>
      <c r="E3" s="43" t="s">
        <v>110</v>
      </c>
      <c r="F3" s="44" t="s">
        <v>111</v>
      </c>
      <c r="G3" s="43" t="s">
        <v>109</v>
      </c>
      <c r="H3" s="43" t="s">
        <v>110</v>
      </c>
      <c r="I3" s="44" t="s">
        <v>111</v>
      </c>
    </row>
    <row r="4" spans="1:9" ht="12.75" customHeight="1">
      <c r="A4" s="2" t="s">
        <v>115</v>
      </c>
      <c r="D4" s="46"/>
      <c r="F4" s="49"/>
      <c r="I4" s="49"/>
    </row>
    <row r="5" spans="1:9" ht="12.75" customHeight="1">
      <c r="A5" s="41"/>
      <c r="D5" s="46"/>
      <c r="F5" s="49"/>
      <c r="I5" s="49"/>
    </row>
    <row r="6" spans="1:9" ht="12.75" customHeight="1">
      <c r="A6" s="2" t="s">
        <v>112</v>
      </c>
      <c r="D6" s="46"/>
      <c r="F6" s="49"/>
      <c r="I6" s="49"/>
    </row>
    <row r="7" spans="1:9" ht="12.75" customHeight="1">
      <c r="A7" s="41">
        <v>201</v>
      </c>
      <c r="B7" s="12" t="s">
        <v>117</v>
      </c>
      <c r="D7" s="46"/>
      <c r="F7" s="49"/>
      <c r="I7" s="49"/>
    </row>
    <row r="8" spans="1:9" ht="12.75" customHeight="1">
      <c r="A8" s="41"/>
      <c r="B8" s="12" t="s">
        <v>238</v>
      </c>
      <c r="D8" s="46">
        <v>55704</v>
      </c>
      <c r="E8" s="47">
        <f>50841-347+890+2987+1333</f>
        <v>55704</v>
      </c>
      <c r="F8" s="49" t="s">
        <v>113</v>
      </c>
      <c r="G8" s="47">
        <v>63361</v>
      </c>
      <c r="H8" s="47">
        <f>31704+17231+2322+2619+1826+2345+929+3180+1205</f>
        <v>63361</v>
      </c>
      <c r="I8" s="49" t="s">
        <v>113</v>
      </c>
    </row>
    <row r="9" spans="1:9" ht="12.75" customHeight="1">
      <c r="A9" s="41"/>
      <c r="B9" s="12" t="s">
        <v>239</v>
      </c>
      <c r="D9" s="46">
        <v>53831</v>
      </c>
      <c r="E9" s="47">
        <f>44533+2-309+1645+1688+6272</f>
        <v>53831</v>
      </c>
      <c r="F9" s="49" t="s">
        <v>113</v>
      </c>
      <c r="G9" s="47">
        <v>60914</v>
      </c>
      <c r="H9" s="47">
        <f>27238+13444+2723+1472+1400+2974+3244+1790+6629</f>
        <v>60914</v>
      </c>
      <c r="I9" s="49" t="s">
        <v>113</v>
      </c>
    </row>
    <row r="10" spans="1:9" ht="12.75" customHeight="1">
      <c r="A10" s="41"/>
      <c r="B10" s="12" t="s">
        <v>240</v>
      </c>
      <c r="D10" s="46">
        <v>12</v>
      </c>
      <c r="E10" s="47">
        <v>12</v>
      </c>
      <c r="F10" s="49" t="s">
        <v>113</v>
      </c>
      <c r="G10" s="50"/>
      <c r="H10" s="50"/>
      <c r="I10" s="49" t="s">
        <v>113</v>
      </c>
    </row>
    <row r="11" spans="1:9" ht="12.75" customHeight="1">
      <c r="A11" s="41"/>
      <c r="B11" s="12" t="s">
        <v>460</v>
      </c>
      <c r="D11" s="46">
        <v>4204</v>
      </c>
      <c r="E11" s="47">
        <f>4210-6</f>
        <v>4204</v>
      </c>
      <c r="F11" s="49" t="s">
        <v>113</v>
      </c>
      <c r="G11" s="47">
        <v>5741</v>
      </c>
      <c r="H11" s="47">
        <f>2490+1528+475+358+262+628</f>
        <v>5741</v>
      </c>
      <c r="I11" s="49" t="s">
        <v>113</v>
      </c>
    </row>
    <row r="12" spans="1:9" ht="12.75" customHeight="1">
      <c r="A12" s="41"/>
      <c r="B12" s="12" t="s">
        <v>344</v>
      </c>
      <c r="D12" s="46">
        <v>113751</v>
      </c>
      <c r="E12" s="47">
        <f>SUM(E8:E11)</f>
        <v>113751</v>
      </c>
      <c r="F12" s="49" t="s">
        <v>113</v>
      </c>
      <c r="G12" s="47">
        <v>130016</v>
      </c>
      <c r="H12" s="47">
        <f>SUM(H8:H11)</f>
        <v>130016</v>
      </c>
      <c r="I12" s="49" t="s">
        <v>113</v>
      </c>
    </row>
    <row r="13" spans="1:9" ht="12.75" customHeight="1">
      <c r="A13" s="41">
        <v>224</v>
      </c>
      <c r="B13" s="12" t="s">
        <v>328</v>
      </c>
      <c r="D13" s="46"/>
      <c r="F13" s="49"/>
      <c r="I13" s="49"/>
    </row>
    <row r="14" spans="1:9" ht="12.75" customHeight="1">
      <c r="A14" s="41"/>
      <c r="B14" s="12" t="s">
        <v>238</v>
      </c>
      <c r="D14" s="99">
        <v>8827</v>
      </c>
      <c r="E14" s="47">
        <v>8827</v>
      </c>
      <c r="F14" s="49" t="s">
        <v>113</v>
      </c>
      <c r="G14" s="101">
        <v>8786</v>
      </c>
      <c r="H14" s="47">
        <v>8786</v>
      </c>
      <c r="I14" s="49" t="s">
        <v>113</v>
      </c>
    </row>
    <row r="15" spans="1:9" ht="12.75" customHeight="1">
      <c r="A15" s="41"/>
      <c r="B15" s="12" t="s">
        <v>239</v>
      </c>
      <c r="D15" s="99">
        <v>4538</v>
      </c>
      <c r="E15" s="47">
        <f>4536+2</f>
        <v>4538</v>
      </c>
      <c r="F15" s="49" t="s">
        <v>113</v>
      </c>
      <c r="G15" s="101">
        <v>5453</v>
      </c>
      <c r="H15" s="47">
        <v>5453</v>
      </c>
      <c r="I15" s="49" t="s">
        <v>113</v>
      </c>
    </row>
    <row r="16" spans="1:9" ht="12.75" customHeight="1">
      <c r="A16" s="41"/>
      <c r="B16" s="12" t="s">
        <v>240</v>
      </c>
      <c r="D16" s="54" t="s">
        <v>113</v>
      </c>
      <c r="E16" s="50" t="s">
        <v>113</v>
      </c>
      <c r="F16" s="49" t="s">
        <v>113</v>
      </c>
      <c r="G16" s="54" t="s">
        <v>113</v>
      </c>
      <c r="H16" s="50" t="s">
        <v>113</v>
      </c>
      <c r="I16" s="49" t="s">
        <v>113</v>
      </c>
    </row>
    <row r="17" spans="1:9" ht="12.75" customHeight="1">
      <c r="A17" s="41"/>
      <c r="B17" s="12" t="s">
        <v>460</v>
      </c>
      <c r="D17" s="99">
        <v>837</v>
      </c>
      <c r="E17" s="101">
        <v>837</v>
      </c>
      <c r="F17" s="49" t="s">
        <v>113</v>
      </c>
      <c r="G17" s="101">
        <v>1062</v>
      </c>
      <c r="H17" s="101">
        <v>1062</v>
      </c>
      <c r="I17" s="49" t="s">
        <v>113</v>
      </c>
    </row>
    <row r="18" spans="1:9" ht="12.75" customHeight="1">
      <c r="A18" s="41"/>
      <c r="B18" s="12" t="s">
        <v>344</v>
      </c>
      <c r="D18" s="99">
        <v>14202</v>
      </c>
      <c r="E18" s="47">
        <f>SUM(E14:E17)</f>
        <v>14202</v>
      </c>
      <c r="F18" s="49" t="s">
        <v>113</v>
      </c>
      <c r="G18" s="101">
        <f>SUM(G14:G17)</f>
        <v>15301</v>
      </c>
      <c r="H18" s="47">
        <f>SUM(H14:H17)</f>
        <v>15301</v>
      </c>
      <c r="I18" s="49" t="s">
        <v>113</v>
      </c>
    </row>
    <row r="19" spans="1:9" ht="12.75" customHeight="1">
      <c r="A19" s="41">
        <v>225</v>
      </c>
      <c r="B19" s="12" t="s">
        <v>532</v>
      </c>
      <c r="C19" s="90"/>
      <c r="D19" s="45"/>
      <c r="E19" s="12"/>
      <c r="F19" s="136"/>
      <c r="G19" s="12"/>
      <c r="H19" s="12"/>
      <c r="I19" s="136"/>
    </row>
    <row r="20" spans="1:9" ht="12.75" customHeight="1">
      <c r="A20" s="41"/>
      <c r="B20" s="12" t="s">
        <v>238</v>
      </c>
      <c r="C20" s="90"/>
      <c r="D20" s="46">
        <v>36366</v>
      </c>
      <c r="E20" s="50">
        <v>36366</v>
      </c>
      <c r="F20" s="49" t="s">
        <v>113</v>
      </c>
      <c r="G20" s="47">
        <v>38766</v>
      </c>
      <c r="H20" s="50">
        <v>38766</v>
      </c>
      <c r="I20" s="49" t="s">
        <v>113</v>
      </c>
    </row>
    <row r="21" spans="1:9" ht="12.75" customHeight="1">
      <c r="A21" s="41"/>
      <c r="B21" s="12" t="s">
        <v>239</v>
      </c>
      <c r="C21" s="90"/>
      <c r="D21" s="46">
        <v>9851</v>
      </c>
      <c r="E21" s="50">
        <f>9850+1</f>
        <v>9851</v>
      </c>
      <c r="F21" s="49" t="s">
        <v>113</v>
      </c>
      <c r="G21" s="47">
        <v>7971</v>
      </c>
      <c r="H21" s="50">
        <v>7971</v>
      </c>
      <c r="I21" s="49" t="s">
        <v>113</v>
      </c>
    </row>
    <row r="22" spans="1:9" ht="12.75" customHeight="1">
      <c r="A22" s="41"/>
      <c r="B22" s="12" t="s">
        <v>460</v>
      </c>
      <c r="C22" s="90"/>
      <c r="D22" s="46">
        <v>1967</v>
      </c>
      <c r="E22" s="50">
        <v>1967</v>
      </c>
      <c r="F22" s="49" t="s">
        <v>113</v>
      </c>
      <c r="G22" s="47">
        <v>2319</v>
      </c>
      <c r="H22" s="50">
        <v>2319</v>
      </c>
      <c r="I22" s="49" t="s">
        <v>113</v>
      </c>
    </row>
    <row r="23" spans="1:9" ht="12.75" customHeight="1">
      <c r="A23" s="41"/>
      <c r="B23" s="12" t="s">
        <v>344</v>
      </c>
      <c r="D23" s="202">
        <v>48184</v>
      </c>
      <c r="E23" s="50">
        <f>SUM(E20:E22)</f>
        <v>48184</v>
      </c>
      <c r="F23" s="49" t="s">
        <v>113</v>
      </c>
      <c r="G23" s="83">
        <v>49056</v>
      </c>
      <c r="H23" s="50">
        <f>SUM(H20:H22)</f>
        <v>49056</v>
      </c>
      <c r="I23" s="49" t="s">
        <v>113</v>
      </c>
    </row>
    <row r="24" spans="1:9" ht="12.75" customHeight="1">
      <c r="A24" s="41"/>
      <c r="B24" s="86"/>
      <c r="C24" s="90"/>
      <c r="D24" s="46"/>
      <c r="E24" s="50"/>
      <c r="F24" s="84"/>
      <c r="H24" s="50"/>
      <c r="I24" s="84"/>
    </row>
    <row r="25" spans="1:9" ht="12.75" customHeight="1">
      <c r="A25" s="2" t="s">
        <v>121</v>
      </c>
      <c r="B25" s="92"/>
      <c r="C25" s="90"/>
      <c r="D25" s="45"/>
      <c r="E25" s="50"/>
      <c r="F25" s="84"/>
      <c r="G25" s="12"/>
      <c r="H25" s="50"/>
      <c r="I25" s="84"/>
    </row>
    <row r="26" spans="1:9" ht="12.75" customHeight="1">
      <c r="A26" s="41">
        <v>252</v>
      </c>
      <c r="B26" s="12" t="s">
        <v>123</v>
      </c>
      <c r="D26" s="99">
        <v>116789</v>
      </c>
      <c r="E26" s="101">
        <f>13678+103038</f>
        <v>116716</v>
      </c>
      <c r="F26" s="49">
        <v>73</v>
      </c>
      <c r="G26" s="101">
        <f>SUM(H26:I26)</f>
        <v>112483</v>
      </c>
      <c r="H26" s="101">
        <f>98756+13204</f>
        <v>111960</v>
      </c>
      <c r="I26" s="49">
        <v>523</v>
      </c>
    </row>
    <row r="27" spans="1:9" ht="12.75" customHeight="1">
      <c r="A27" s="91"/>
      <c r="B27" s="5" t="s">
        <v>425</v>
      </c>
      <c r="D27" s="89"/>
      <c r="E27" s="90"/>
      <c r="F27" s="94"/>
      <c r="G27" s="90"/>
      <c r="H27" s="90"/>
      <c r="I27" s="94"/>
    </row>
    <row r="28" spans="1:9" ht="12.75" customHeight="1">
      <c r="A28" s="91"/>
      <c r="B28" s="5" t="s">
        <v>432</v>
      </c>
      <c r="D28" s="89"/>
      <c r="E28" s="90"/>
      <c r="F28" s="94"/>
      <c r="G28" s="90"/>
      <c r="H28" s="90"/>
      <c r="I28" s="94"/>
    </row>
    <row r="29" spans="1:9" ht="12.75" customHeight="1">
      <c r="A29" s="41">
        <v>257</v>
      </c>
      <c r="B29" s="12" t="s">
        <v>221</v>
      </c>
      <c r="D29" s="99">
        <v>17261</v>
      </c>
      <c r="E29" s="102" t="s">
        <v>113</v>
      </c>
      <c r="F29" s="77">
        <v>17261</v>
      </c>
      <c r="G29" s="101">
        <v>16470</v>
      </c>
      <c r="H29" s="102" t="s">
        <v>113</v>
      </c>
      <c r="I29" s="77">
        <v>16470</v>
      </c>
    </row>
    <row r="30" spans="1:9" ht="12.75" customHeight="1">
      <c r="A30" s="41"/>
      <c r="B30" s="86" t="s">
        <v>522</v>
      </c>
      <c r="D30" s="46"/>
      <c r="E30" s="90"/>
      <c r="F30" s="94"/>
      <c r="H30" s="90"/>
      <c r="I30" s="94"/>
    </row>
    <row r="31" spans="1:9" ht="12.75" customHeight="1">
      <c r="A31" s="41"/>
      <c r="B31" s="86" t="s">
        <v>439</v>
      </c>
      <c r="D31" s="46"/>
      <c r="E31" s="90"/>
      <c r="F31" s="94"/>
      <c r="H31" s="90"/>
      <c r="I31" s="94"/>
    </row>
    <row r="32" spans="1:9" ht="12.75" customHeight="1">
      <c r="A32" s="41"/>
      <c r="B32" s="86"/>
      <c r="D32" s="46"/>
      <c r="E32" s="90"/>
      <c r="F32" s="94"/>
      <c r="H32" s="90"/>
      <c r="I32" s="94"/>
    </row>
    <row r="33" spans="1:9" ht="12.75" customHeight="1">
      <c r="A33" s="2" t="s">
        <v>124</v>
      </c>
      <c r="D33" s="89"/>
      <c r="E33" s="90"/>
      <c r="F33" s="94"/>
      <c r="G33" s="90"/>
      <c r="H33" s="90"/>
      <c r="I33" s="94"/>
    </row>
    <row r="34" spans="1:9" ht="12.75" customHeight="1">
      <c r="A34" s="41">
        <v>263</v>
      </c>
      <c r="B34" s="12" t="s">
        <v>426</v>
      </c>
      <c r="D34" s="99">
        <f>SUM(E34:F34)</f>
        <v>191628</v>
      </c>
      <c r="E34" s="101">
        <v>108176</v>
      </c>
      <c r="F34" s="49">
        <v>83452</v>
      </c>
      <c r="G34" s="101">
        <f>SUM(H34:I34)</f>
        <v>195150</v>
      </c>
      <c r="H34" s="101">
        <v>100815</v>
      </c>
      <c r="I34" s="49">
        <v>94335</v>
      </c>
    </row>
    <row r="35" spans="1:9" ht="12.75" customHeight="1">
      <c r="A35" s="41"/>
      <c r="B35" s="86"/>
      <c r="D35" s="46"/>
      <c r="F35" s="49"/>
      <c r="I35" s="49"/>
    </row>
    <row r="36" spans="1:9" ht="12.75" customHeight="1">
      <c r="A36" s="2" t="s">
        <v>126</v>
      </c>
      <c r="D36" s="46"/>
      <c r="F36" s="49"/>
      <c r="I36" s="49"/>
    </row>
    <row r="37" spans="1:9" ht="12.75" customHeight="1">
      <c r="A37" s="41">
        <v>266</v>
      </c>
      <c r="B37" s="12" t="s">
        <v>346</v>
      </c>
      <c r="D37" s="54">
        <f>SUM(E37:F37)</f>
        <v>324022</v>
      </c>
      <c r="E37" s="101">
        <v>275444</v>
      </c>
      <c r="F37" s="49">
        <v>48578</v>
      </c>
      <c r="G37" s="50">
        <f>SUM(H37:I37)</f>
        <v>325492</v>
      </c>
      <c r="H37" s="101">
        <v>263625</v>
      </c>
      <c r="I37" s="49">
        <v>61867</v>
      </c>
    </row>
    <row r="38" spans="1:9" ht="12.75" customHeight="1">
      <c r="A38" s="41"/>
      <c r="B38" s="5" t="s">
        <v>440</v>
      </c>
      <c r="C38" s="5"/>
      <c r="D38" s="54"/>
      <c r="E38" s="101"/>
      <c r="F38" s="49"/>
      <c r="G38" s="50"/>
      <c r="H38" s="101"/>
      <c r="I38" s="49"/>
    </row>
    <row r="39" spans="1:9" ht="12.75" customHeight="1">
      <c r="A39" s="93"/>
      <c r="B39" s="5"/>
      <c r="C39" s="47"/>
      <c r="D39" s="46"/>
      <c r="E39" s="12"/>
      <c r="F39" s="49"/>
      <c r="H39" s="12"/>
      <c r="I39" s="49"/>
    </row>
    <row r="40" spans="1:9" ht="12.75" customHeight="1">
      <c r="A40" s="2" t="s">
        <v>129</v>
      </c>
      <c r="D40" s="46"/>
      <c r="F40" s="49"/>
      <c r="I40" s="49"/>
    </row>
    <row r="41" spans="1:9" ht="12.75" customHeight="1">
      <c r="A41" s="41">
        <v>272</v>
      </c>
      <c r="B41" s="12" t="s">
        <v>131</v>
      </c>
      <c r="D41" s="54">
        <f>SUM(E41:F41)</f>
        <v>2825</v>
      </c>
      <c r="E41" s="101">
        <v>2119</v>
      </c>
      <c r="F41" s="77">
        <f>644+62</f>
        <v>706</v>
      </c>
      <c r="G41" s="50">
        <v>2606</v>
      </c>
      <c r="H41" s="101">
        <v>1849</v>
      </c>
      <c r="I41" s="77">
        <v>757</v>
      </c>
    </row>
    <row r="42" spans="1:9" ht="12.75" customHeight="1">
      <c r="A42" s="93"/>
      <c r="B42" s="86"/>
      <c r="D42" s="46"/>
      <c r="F42" s="49"/>
      <c r="I42" s="49"/>
    </row>
    <row r="43" spans="1:9" ht="12.75" customHeight="1">
      <c r="A43" s="93"/>
      <c r="B43" s="86"/>
      <c r="D43" s="46"/>
      <c r="F43" s="49"/>
      <c r="I43" s="49"/>
    </row>
    <row r="44" spans="1:9" ht="12.75" customHeight="1">
      <c r="A44" s="2" t="s">
        <v>134</v>
      </c>
      <c r="D44" s="46"/>
      <c r="F44" s="49"/>
      <c r="I44" s="49"/>
    </row>
    <row r="45" spans="1:9" ht="12.75" customHeight="1">
      <c r="A45" s="41"/>
      <c r="D45" s="46"/>
      <c r="F45" s="49"/>
      <c r="I45" s="49"/>
    </row>
    <row r="46" spans="1:9" ht="12.75" customHeight="1">
      <c r="A46" s="2" t="s">
        <v>112</v>
      </c>
      <c r="D46" s="46"/>
      <c r="F46" s="49"/>
      <c r="I46" s="49"/>
    </row>
    <row r="47" spans="1:9" ht="12.75" customHeight="1">
      <c r="A47" s="41">
        <v>301</v>
      </c>
      <c r="B47" s="12" t="s">
        <v>117</v>
      </c>
      <c r="D47" s="46"/>
      <c r="F47" s="49"/>
      <c r="I47" s="49"/>
    </row>
    <row r="48" spans="1:9" ht="12.75" customHeight="1">
      <c r="A48" s="41"/>
      <c r="B48" s="12" t="s">
        <v>238</v>
      </c>
      <c r="D48" s="46">
        <v>14754</v>
      </c>
      <c r="E48" s="47">
        <v>14754</v>
      </c>
      <c r="F48" s="49" t="s">
        <v>113</v>
      </c>
      <c r="G48" s="47">
        <v>10224</v>
      </c>
      <c r="H48" s="47">
        <v>10224</v>
      </c>
      <c r="I48" s="49" t="s">
        <v>113</v>
      </c>
    </row>
    <row r="49" spans="1:9" ht="12.75" customHeight="1">
      <c r="A49" s="41"/>
      <c r="B49" s="12" t="s">
        <v>239</v>
      </c>
      <c r="D49" s="46">
        <v>49</v>
      </c>
      <c r="E49" s="47">
        <v>49</v>
      </c>
      <c r="F49" s="49" t="s">
        <v>113</v>
      </c>
      <c r="G49" s="47">
        <v>52</v>
      </c>
      <c r="H49" s="47">
        <v>52</v>
      </c>
      <c r="I49" s="49" t="s">
        <v>113</v>
      </c>
    </row>
    <row r="50" spans="1:9" ht="12.75" customHeight="1">
      <c r="A50" s="41"/>
      <c r="B50" s="12" t="s">
        <v>240</v>
      </c>
      <c r="D50" s="46">
        <v>0</v>
      </c>
      <c r="E50" s="47">
        <v>0</v>
      </c>
      <c r="F50" s="49" t="s">
        <v>113</v>
      </c>
      <c r="G50" s="47">
        <v>0</v>
      </c>
      <c r="H50" s="47">
        <v>0</v>
      </c>
      <c r="I50" s="49" t="s">
        <v>113</v>
      </c>
    </row>
    <row r="51" spans="1:9" ht="12.75" customHeight="1">
      <c r="A51" s="41"/>
      <c r="B51" s="12" t="s">
        <v>344</v>
      </c>
      <c r="D51" s="46">
        <v>14803</v>
      </c>
      <c r="E51" s="47">
        <v>14803</v>
      </c>
      <c r="F51" s="49" t="s">
        <v>113</v>
      </c>
      <c r="G51" s="47">
        <v>10276</v>
      </c>
      <c r="H51" s="47">
        <f>SUM(H48:H50)</f>
        <v>10276</v>
      </c>
      <c r="I51" s="49" t="s">
        <v>113</v>
      </c>
    </row>
    <row r="52" spans="1:9" ht="12.75" customHeight="1">
      <c r="A52" s="41" t="s">
        <v>135</v>
      </c>
      <c r="B52" s="12" t="s">
        <v>233</v>
      </c>
      <c r="D52" s="46"/>
      <c r="F52" s="49"/>
      <c r="I52" s="49"/>
    </row>
    <row r="53" spans="1:9" ht="12.75" customHeight="1">
      <c r="A53" s="41"/>
      <c r="B53" s="12" t="s">
        <v>441</v>
      </c>
      <c r="D53" s="54" t="s">
        <v>113</v>
      </c>
      <c r="E53" s="50" t="s">
        <v>113</v>
      </c>
      <c r="F53" s="94" t="s">
        <v>113</v>
      </c>
      <c r="G53" s="50"/>
      <c r="H53" s="50"/>
      <c r="I53" s="94"/>
    </row>
    <row r="54" spans="1:9" ht="12.75" customHeight="1">
      <c r="A54" s="41">
        <v>324</v>
      </c>
      <c r="B54" s="12" t="s">
        <v>328</v>
      </c>
      <c r="D54" s="54"/>
      <c r="E54" s="57"/>
      <c r="F54" s="49"/>
      <c r="G54" s="50"/>
      <c r="H54" s="57"/>
      <c r="I54" s="49"/>
    </row>
    <row r="55" spans="1:9" ht="12.75" customHeight="1">
      <c r="A55" s="41"/>
      <c r="B55" s="12" t="s">
        <v>238</v>
      </c>
      <c r="D55" s="54" t="s">
        <v>176</v>
      </c>
      <c r="E55" s="50" t="s">
        <v>176</v>
      </c>
      <c r="F55" s="49" t="s">
        <v>113</v>
      </c>
      <c r="G55" s="50">
        <f>13730+101</f>
        <v>13831</v>
      </c>
      <c r="H55" s="50">
        <f>13730+101</f>
        <v>13831</v>
      </c>
      <c r="I55" s="49" t="s">
        <v>113</v>
      </c>
    </row>
    <row r="56" spans="1:9" ht="12.75" customHeight="1">
      <c r="A56" s="41"/>
      <c r="B56" s="12" t="s">
        <v>239</v>
      </c>
      <c r="D56" s="54" t="s">
        <v>176</v>
      </c>
      <c r="E56" s="50" t="s">
        <v>176</v>
      </c>
      <c r="F56" s="49" t="s">
        <v>113</v>
      </c>
      <c r="G56" s="50">
        <f>3246+25</f>
        <v>3271</v>
      </c>
      <c r="H56" s="50">
        <f>3246+25</f>
        <v>3271</v>
      </c>
      <c r="I56" s="49" t="s">
        <v>113</v>
      </c>
    </row>
    <row r="57" spans="1:9" ht="12.75" customHeight="1">
      <c r="A57" s="41"/>
      <c r="B57" s="12" t="s">
        <v>601</v>
      </c>
      <c r="D57" s="54" t="s">
        <v>176</v>
      </c>
      <c r="E57" s="50" t="s">
        <v>176</v>
      </c>
      <c r="F57" s="49" t="s">
        <v>113</v>
      </c>
      <c r="G57" s="50">
        <v>72</v>
      </c>
      <c r="H57" s="50">
        <v>72</v>
      </c>
      <c r="I57" s="49" t="s">
        <v>113</v>
      </c>
    </row>
    <row r="58" spans="1:9" ht="12.75" customHeight="1">
      <c r="A58" s="41"/>
      <c r="B58" s="12" t="s">
        <v>344</v>
      </c>
      <c r="D58" s="54" t="s">
        <v>176</v>
      </c>
      <c r="E58" s="50" t="s">
        <v>176</v>
      </c>
      <c r="F58" s="49" t="s">
        <v>113</v>
      </c>
      <c r="G58" s="50">
        <v>17174</v>
      </c>
      <c r="H58" s="50">
        <v>17174</v>
      </c>
      <c r="I58" s="49" t="s">
        <v>113</v>
      </c>
    </row>
    <row r="59" spans="1:9" ht="12.2" customHeight="1">
      <c r="A59" s="41"/>
      <c r="D59" s="54"/>
      <c r="E59" s="101"/>
      <c r="F59" s="49"/>
      <c r="G59" s="50"/>
      <c r="H59" s="101"/>
      <c r="I59" s="49"/>
    </row>
    <row r="60" spans="1:9" ht="12.2" customHeight="1">
      <c r="A60" s="2" t="s">
        <v>136</v>
      </c>
      <c r="D60" s="46"/>
      <c r="F60" s="49"/>
      <c r="I60" s="49"/>
    </row>
    <row r="61" spans="1:9" ht="12.2" customHeight="1">
      <c r="A61" s="41">
        <v>307</v>
      </c>
      <c r="B61" s="12" t="s">
        <v>138</v>
      </c>
      <c r="D61" s="46"/>
      <c r="F61" s="49"/>
      <c r="I61" s="49"/>
    </row>
    <row r="62" spans="1:9" ht="12.2" customHeight="1">
      <c r="A62" s="41"/>
      <c r="B62" s="12" t="s">
        <v>429</v>
      </c>
      <c r="D62" s="46"/>
      <c r="F62" s="49"/>
      <c r="I62" s="49"/>
    </row>
    <row r="63" spans="1:9" ht="12.2" customHeight="1">
      <c r="A63" s="41"/>
      <c r="B63" s="12" t="s">
        <v>428</v>
      </c>
      <c r="D63" s="46">
        <v>36724</v>
      </c>
      <c r="E63" s="47">
        <v>36057</v>
      </c>
      <c r="F63" s="49">
        <v>667</v>
      </c>
      <c r="G63" s="47">
        <v>35898</v>
      </c>
      <c r="H63" s="47">
        <f>SUM(H66,H69,H72)</f>
        <v>35352</v>
      </c>
      <c r="I63" s="49">
        <v>546</v>
      </c>
    </row>
    <row r="64" spans="1:9" ht="12.2" customHeight="1">
      <c r="A64" s="41"/>
      <c r="B64" s="12" t="s">
        <v>427</v>
      </c>
      <c r="D64" s="46">
        <v>69344</v>
      </c>
      <c r="E64" s="47">
        <v>69344</v>
      </c>
      <c r="F64" s="49" t="s">
        <v>176</v>
      </c>
      <c r="G64" s="47">
        <v>67621</v>
      </c>
      <c r="H64" s="47">
        <f>SUM(H67,H70,H73)</f>
        <v>67621</v>
      </c>
      <c r="I64" s="49" t="s">
        <v>176</v>
      </c>
    </row>
    <row r="65" spans="1:9" ht="12.2" customHeight="1">
      <c r="A65" s="41"/>
      <c r="B65" s="12" t="s">
        <v>316</v>
      </c>
      <c r="D65" s="46"/>
      <c r="F65" s="49"/>
      <c r="I65" s="49"/>
    </row>
    <row r="66" spans="1:9" ht="12.2" customHeight="1">
      <c r="A66" s="41"/>
      <c r="B66" s="12" t="s">
        <v>244</v>
      </c>
      <c r="D66" s="46">
        <v>21993</v>
      </c>
      <c r="E66" s="83">
        <v>21326</v>
      </c>
      <c r="F66" s="49">
        <v>667</v>
      </c>
      <c r="G66" s="47">
        <f>SUM(H66:I66)</f>
        <v>21202</v>
      </c>
      <c r="H66" s="83">
        <v>20656</v>
      </c>
      <c r="I66" s="49">
        <v>546</v>
      </c>
    </row>
    <row r="67" spans="1:9" ht="12.2" customHeight="1">
      <c r="A67" s="41"/>
      <c r="B67" s="12" t="s">
        <v>245</v>
      </c>
      <c r="D67" s="46">
        <v>39544</v>
      </c>
      <c r="E67" s="47">
        <v>39544</v>
      </c>
      <c r="F67" s="49" t="s">
        <v>176</v>
      </c>
      <c r="G67" s="47">
        <v>37759</v>
      </c>
      <c r="H67" s="47">
        <v>37759</v>
      </c>
      <c r="I67" s="49"/>
    </row>
    <row r="68" spans="1:9" ht="12.2" customHeight="1">
      <c r="A68" s="41"/>
      <c r="B68" s="12" t="s">
        <v>609</v>
      </c>
      <c r="D68" s="46"/>
      <c r="F68" s="67"/>
      <c r="I68" s="67"/>
    </row>
    <row r="69" spans="1:9" ht="12.2" customHeight="1">
      <c r="A69" s="41"/>
      <c r="B69" s="12" t="s">
        <v>244</v>
      </c>
      <c r="D69" s="54">
        <v>7005</v>
      </c>
      <c r="E69" s="50">
        <v>7005</v>
      </c>
      <c r="F69" s="49" t="s">
        <v>113</v>
      </c>
      <c r="G69" s="50">
        <v>6859</v>
      </c>
      <c r="H69" s="226">
        <v>6859</v>
      </c>
      <c r="I69" s="49"/>
    </row>
    <row r="70" spans="1:9" ht="12.2" customHeight="1">
      <c r="A70" s="41"/>
      <c r="B70" s="12" t="s">
        <v>245</v>
      </c>
      <c r="D70" s="54">
        <v>14405</v>
      </c>
      <c r="E70" s="50">
        <v>14405</v>
      </c>
      <c r="F70" s="49" t="s">
        <v>113</v>
      </c>
      <c r="G70" s="50">
        <v>14207</v>
      </c>
      <c r="H70" s="226">
        <v>14207</v>
      </c>
      <c r="I70" s="49"/>
    </row>
    <row r="71" spans="1:9" ht="12.2" customHeight="1">
      <c r="A71" s="41"/>
      <c r="B71" s="12" t="s">
        <v>610</v>
      </c>
      <c r="D71" s="46"/>
      <c r="E71" s="83"/>
      <c r="F71" s="67"/>
      <c r="I71" s="67"/>
    </row>
    <row r="72" spans="1:9" ht="12.2" customHeight="1">
      <c r="A72" s="41"/>
      <c r="B72" s="12" t="s">
        <v>244</v>
      </c>
      <c r="D72" s="54">
        <v>7726</v>
      </c>
      <c r="E72" s="50">
        <v>7726</v>
      </c>
      <c r="F72" s="49" t="s">
        <v>113</v>
      </c>
      <c r="G72" s="50">
        <v>7837</v>
      </c>
      <c r="H72" s="83">
        <v>7837</v>
      </c>
      <c r="I72" s="49"/>
    </row>
    <row r="73" spans="1:9" ht="12.2" customHeight="1">
      <c r="A73" s="41"/>
      <c r="B73" s="12" t="s">
        <v>245</v>
      </c>
      <c r="D73" s="54">
        <v>15395</v>
      </c>
      <c r="E73" s="50">
        <v>15395</v>
      </c>
      <c r="F73" s="49" t="s">
        <v>113</v>
      </c>
      <c r="G73" s="50">
        <v>15655</v>
      </c>
      <c r="H73" s="50">
        <v>15655</v>
      </c>
      <c r="I73" s="49"/>
    </row>
    <row r="74" spans="1:9" ht="12.2" customHeight="1">
      <c r="A74" s="41"/>
      <c r="B74" s="5"/>
      <c r="D74" s="46"/>
      <c r="F74" s="49"/>
      <c r="I74" s="49"/>
    </row>
    <row r="75" spans="1:9" ht="12.2" customHeight="1">
      <c r="A75" s="2" t="s">
        <v>342</v>
      </c>
      <c r="B75" s="4"/>
      <c r="D75" s="46"/>
      <c r="F75" s="49"/>
      <c r="I75" s="49"/>
    </row>
    <row r="76" spans="1:9" ht="12.2" customHeight="1">
      <c r="A76" s="41">
        <v>310</v>
      </c>
      <c r="B76" s="12" t="s">
        <v>50</v>
      </c>
      <c r="D76" s="54">
        <v>23615</v>
      </c>
      <c r="E76" s="47">
        <v>23615</v>
      </c>
      <c r="F76" s="49" t="s">
        <v>176</v>
      </c>
      <c r="G76" s="50">
        <f>SUM(H76:I76)</f>
        <v>31144</v>
      </c>
      <c r="H76" s="47">
        <v>25693</v>
      </c>
      <c r="I76" s="49">
        <f>1451+4000</f>
        <v>5451</v>
      </c>
    </row>
    <row r="77" spans="1:9" ht="12.2" customHeight="1">
      <c r="A77" s="41"/>
      <c r="B77" s="5"/>
      <c r="D77" s="46"/>
      <c r="F77" s="49"/>
      <c r="I77" s="49"/>
    </row>
    <row r="78" spans="1:9" ht="12.2" customHeight="1">
      <c r="A78" s="2" t="s">
        <v>129</v>
      </c>
      <c r="D78" s="46"/>
      <c r="F78" s="49"/>
      <c r="I78" s="49"/>
    </row>
    <row r="79" spans="1:9" ht="12.2" customHeight="1">
      <c r="A79" s="41">
        <v>376</v>
      </c>
      <c r="B79" s="12" t="s">
        <v>415</v>
      </c>
      <c r="D79" s="46"/>
      <c r="F79" s="49"/>
      <c r="I79" s="49"/>
    </row>
    <row r="80" spans="1:9" ht="12.2" customHeight="1">
      <c r="A80" s="41"/>
      <c r="B80" s="86" t="s">
        <v>416</v>
      </c>
      <c r="D80" s="46"/>
      <c r="F80" s="49"/>
      <c r="I80" s="49"/>
    </row>
    <row r="81" spans="1:9" ht="12.2" customHeight="1">
      <c r="A81" s="41"/>
      <c r="B81" s="12" t="s">
        <v>246</v>
      </c>
      <c r="D81" s="54">
        <v>796</v>
      </c>
      <c r="E81" s="47">
        <v>670</v>
      </c>
      <c r="F81" s="35">
        <v>126</v>
      </c>
      <c r="G81" s="50">
        <f>SUM(H81:I81)</f>
        <v>778</v>
      </c>
      <c r="H81" s="47">
        <v>632</v>
      </c>
      <c r="I81" s="35">
        <v>146</v>
      </c>
    </row>
    <row r="82" spans="1:9" ht="12.2" customHeight="1">
      <c r="A82" s="45"/>
      <c r="D82" s="46"/>
      <c r="F82" s="35"/>
      <c r="I82" s="35"/>
    </row>
    <row r="83" spans="1:9" ht="12.2" customHeight="1">
      <c r="A83" s="41"/>
      <c r="D83" s="46"/>
      <c r="F83" s="35"/>
      <c r="I83" s="35"/>
    </row>
    <row r="84" spans="1:9" ht="12.2" customHeight="1">
      <c r="A84" s="2" t="s">
        <v>144</v>
      </c>
      <c r="D84" s="46"/>
      <c r="F84" s="49"/>
      <c r="I84" s="49"/>
    </row>
    <row r="85" spans="1:9" ht="12.2" customHeight="1">
      <c r="A85" s="2"/>
      <c r="D85" s="46"/>
      <c r="F85" s="49"/>
      <c r="I85" s="49"/>
    </row>
    <row r="86" spans="1:9" ht="12.2" customHeight="1">
      <c r="A86" s="2" t="s">
        <v>112</v>
      </c>
      <c r="D86" s="46"/>
      <c r="F86" s="49"/>
      <c r="I86" s="49"/>
    </row>
    <row r="87" spans="1:9" ht="12.2" customHeight="1">
      <c r="A87" s="41">
        <v>401</v>
      </c>
      <c r="B87" s="12" t="s">
        <v>117</v>
      </c>
      <c r="D87" s="46"/>
      <c r="F87" s="49"/>
      <c r="I87" s="49"/>
    </row>
    <row r="88" spans="1:9" ht="12.2" customHeight="1">
      <c r="A88" s="41"/>
      <c r="B88" s="12" t="s">
        <v>238</v>
      </c>
      <c r="D88" s="46">
        <v>1549</v>
      </c>
      <c r="E88" s="47">
        <v>1549</v>
      </c>
      <c r="F88" s="132" t="s">
        <v>113</v>
      </c>
      <c r="G88" s="47">
        <v>1386</v>
      </c>
      <c r="H88" s="47">
        <v>1386</v>
      </c>
      <c r="I88" s="132" t="s">
        <v>113</v>
      </c>
    </row>
    <row r="89" spans="1:9" ht="12.2" customHeight="1">
      <c r="A89" s="41"/>
      <c r="B89" s="12" t="s">
        <v>239</v>
      </c>
      <c r="D89" s="46">
        <v>5673</v>
      </c>
      <c r="E89" s="47">
        <v>5673</v>
      </c>
      <c r="F89" s="132" t="s">
        <v>113</v>
      </c>
      <c r="G89" s="47">
        <v>5456</v>
      </c>
      <c r="H89" s="47">
        <v>5456</v>
      </c>
      <c r="I89" s="132" t="s">
        <v>113</v>
      </c>
    </row>
    <row r="90" spans="1:9" ht="12.2" customHeight="1">
      <c r="A90" s="41"/>
      <c r="B90" s="12" t="s">
        <v>240</v>
      </c>
      <c r="D90" s="46">
        <v>1782</v>
      </c>
      <c r="E90" s="47">
        <v>1782</v>
      </c>
      <c r="F90" s="132" t="s">
        <v>113</v>
      </c>
      <c r="G90" s="47">
        <v>1943</v>
      </c>
      <c r="H90" s="47">
        <v>1943</v>
      </c>
      <c r="I90" s="132" t="s">
        <v>113</v>
      </c>
    </row>
    <row r="91" spans="1:9" ht="12.2" customHeight="1">
      <c r="A91" s="41"/>
      <c r="B91" s="12" t="s">
        <v>344</v>
      </c>
      <c r="D91" s="46">
        <v>9004</v>
      </c>
      <c r="E91" s="47">
        <v>9004</v>
      </c>
      <c r="F91" s="49" t="s">
        <v>113</v>
      </c>
      <c r="G91" s="47">
        <v>8785</v>
      </c>
      <c r="H91" s="47">
        <v>8785</v>
      </c>
      <c r="I91" s="132" t="s">
        <v>113</v>
      </c>
    </row>
    <row r="92" spans="1:9" ht="12.2" customHeight="1">
      <c r="A92" s="41">
        <v>402</v>
      </c>
      <c r="B92" s="12" t="s">
        <v>242</v>
      </c>
      <c r="D92" s="46"/>
      <c r="F92" s="49"/>
      <c r="I92" s="49"/>
    </row>
    <row r="93" spans="1:9" ht="12.2" customHeight="1">
      <c r="A93" s="41"/>
      <c r="B93" s="12" t="s">
        <v>238</v>
      </c>
      <c r="D93" s="46">
        <v>35</v>
      </c>
      <c r="E93" s="47">
        <v>35</v>
      </c>
      <c r="F93" s="132" t="s">
        <v>113</v>
      </c>
      <c r="G93" s="47">
        <v>15</v>
      </c>
      <c r="H93" s="47">
        <v>15</v>
      </c>
      <c r="I93" s="132" t="s">
        <v>113</v>
      </c>
    </row>
    <row r="94" spans="1:9" ht="12.2" customHeight="1">
      <c r="A94" s="41"/>
      <c r="B94" s="12" t="s">
        <v>239</v>
      </c>
      <c r="D94" s="46">
        <v>301</v>
      </c>
      <c r="E94" s="47">
        <v>301</v>
      </c>
      <c r="F94" s="132" t="s">
        <v>113</v>
      </c>
      <c r="G94" s="47">
        <v>123</v>
      </c>
      <c r="H94" s="47">
        <v>123</v>
      </c>
      <c r="I94" s="132" t="s">
        <v>113</v>
      </c>
    </row>
    <row r="95" spans="1:9" ht="12.2" customHeight="1">
      <c r="A95" s="41"/>
      <c r="B95" s="12" t="s">
        <v>240</v>
      </c>
      <c r="D95" s="222" t="s">
        <v>113</v>
      </c>
      <c r="E95" s="133" t="s">
        <v>113</v>
      </c>
      <c r="F95" s="132" t="s">
        <v>113</v>
      </c>
      <c r="G95" s="133" t="s">
        <v>113</v>
      </c>
      <c r="H95" s="133" t="s">
        <v>113</v>
      </c>
      <c r="I95" s="132" t="s">
        <v>113</v>
      </c>
    </row>
    <row r="96" spans="1:9" ht="12.2" customHeight="1">
      <c r="A96" s="41"/>
      <c r="B96" s="12" t="s">
        <v>344</v>
      </c>
      <c r="D96" s="46">
        <v>336</v>
      </c>
      <c r="E96" s="47">
        <v>336</v>
      </c>
      <c r="F96" s="132" t="s">
        <v>113</v>
      </c>
      <c r="G96" s="220">
        <v>138</v>
      </c>
      <c r="H96" s="220">
        <v>138</v>
      </c>
      <c r="I96" s="132" t="s">
        <v>113</v>
      </c>
    </row>
    <row r="97" spans="1:9" ht="12.2" customHeight="1">
      <c r="A97" s="41">
        <v>424</v>
      </c>
      <c r="B97" s="12" t="s">
        <v>371</v>
      </c>
      <c r="D97" s="46"/>
      <c r="F97" s="49"/>
      <c r="I97" s="49"/>
    </row>
    <row r="98" spans="1:9" ht="12.2" customHeight="1">
      <c r="A98" s="41"/>
      <c r="B98" s="12" t="s">
        <v>238</v>
      </c>
      <c r="D98" s="46">
        <v>1409</v>
      </c>
      <c r="E98" s="47">
        <v>1409</v>
      </c>
      <c r="F98" s="132" t="s">
        <v>113</v>
      </c>
      <c r="G98" s="47">
        <v>1507</v>
      </c>
      <c r="H98" s="47">
        <v>1507</v>
      </c>
      <c r="I98" s="132" t="s">
        <v>113</v>
      </c>
    </row>
    <row r="99" spans="1:9" ht="12.2" customHeight="1">
      <c r="A99" s="41"/>
      <c r="B99" s="12" t="s">
        <v>239</v>
      </c>
      <c r="D99" s="46">
        <v>3145</v>
      </c>
      <c r="E99" s="47">
        <v>3145</v>
      </c>
      <c r="F99" s="132" t="s">
        <v>113</v>
      </c>
      <c r="G99" s="47">
        <v>3373</v>
      </c>
      <c r="H99" s="47">
        <v>3373</v>
      </c>
      <c r="I99" s="132" t="s">
        <v>113</v>
      </c>
    </row>
    <row r="100" spans="1:9" ht="12.2" customHeight="1">
      <c r="A100" s="41"/>
      <c r="B100" s="12" t="s">
        <v>240</v>
      </c>
      <c r="D100" s="46">
        <v>1017</v>
      </c>
      <c r="E100" s="47">
        <v>1017</v>
      </c>
      <c r="F100" s="132"/>
      <c r="G100" s="47">
        <v>918</v>
      </c>
      <c r="H100" s="47">
        <v>918</v>
      </c>
      <c r="I100" s="132" t="s">
        <v>113</v>
      </c>
    </row>
    <row r="101" spans="1:9" ht="12.2" customHeight="1">
      <c r="A101" s="41"/>
      <c r="B101" s="12" t="s">
        <v>344</v>
      </c>
      <c r="D101" s="46">
        <v>5571</v>
      </c>
      <c r="E101" s="47">
        <v>5571</v>
      </c>
      <c r="F101" s="132"/>
      <c r="G101" s="47">
        <v>5798</v>
      </c>
      <c r="H101" s="47">
        <v>5798</v>
      </c>
      <c r="I101" s="132" t="s">
        <v>113</v>
      </c>
    </row>
    <row r="102" spans="1:9" ht="12.2" customHeight="1">
      <c r="A102" s="41"/>
      <c r="D102" s="46"/>
      <c r="F102" s="49"/>
      <c r="I102" s="49"/>
    </row>
    <row r="103" spans="1:9" ht="12.2" customHeight="1">
      <c r="A103" s="2" t="s">
        <v>329</v>
      </c>
      <c r="D103" s="46"/>
      <c r="F103" s="49"/>
      <c r="I103" s="49"/>
    </row>
    <row r="104" spans="1:9" ht="12.2" customHeight="1">
      <c r="A104" s="41">
        <v>440</v>
      </c>
      <c r="B104" s="12" t="s">
        <v>372</v>
      </c>
      <c r="D104" s="46">
        <v>12707</v>
      </c>
      <c r="E104" s="50">
        <v>1632</v>
      </c>
      <c r="F104" s="132">
        <v>11075</v>
      </c>
      <c r="G104" s="47">
        <v>11769</v>
      </c>
      <c r="H104" s="50">
        <v>1473</v>
      </c>
      <c r="I104" s="132">
        <v>10296</v>
      </c>
    </row>
    <row r="105" spans="1:9" ht="12.2" customHeight="1">
      <c r="A105" s="45"/>
      <c r="B105" s="5"/>
      <c r="D105" s="46"/>
      <c r="F105" s="49"/>
      <c r="I105" s="49"/>
    </row>
    <row r="106" spans="1:9" ht="12.2" customHeight="1">
      <c r="A106" s="2" t="s">
        <v>121</v>
      </c>
      <c r="D106" s="46"/>
      <c r="F106" s="49"/>
      <c r="I106" s="49"/>
    </row>
    <row r="107" spans="1:9" ht="12.2" customHeight="1">
      <c r="A107" s="41">
        <v>453</v>
      </c>
      <c r="B107" s="12" t="s">
        <v>150</v>
      </c>
      <c r="D107" s="46">
        <v>141424</v>
      </c>
      <c r="E107" s="47">
        <v>13634</v>
      </c>
      <c r="F107" s="49">
        <v>127790</v>
      </c>
      <c r="G107" s="47">
        <v>145491</v>
      </c>
      <c r="H107" s="47">
        <v>13328</v>
      </c>
      <c r="I107" s="49">
        <v>132163</v>
      </c>
    </row>
    <row r="108" spans="1:9" ht="12.2" customHeight="1">
      <c r="A108" s="41"/>
      <c r="D108" s="46"/>
      <c r="E108" s="50"/>
      <c r="F108" s="49"/>
      <c r="H108" s="50"/>
      <c r="I108" s="49"/>
    </row>
    <row r="109" spans="1:9" ht="12.2" customHeight="1">
      <c r="A109" s="2" t="s">
        <v>129</v>
      </c>
      <c r="B109" s="4"/>
      <c r="D109" s="46"/>
      <c r="F109" s="49"/>
      <c r="I109" s="49"/>
    </row>
    <row r="110" spans="1:9" ht="12.2" customHeight="1">
      <c r="A110" s="41">
        <v>469</v>
      </c>
      <c r="B110" s="12" t="s">
        <v>154</v>
      </c>
      <c r="D110" s="46">
        <v>525174</v>
      </c>
      <c r="E110" s="47">
        <v>525174</v>
      </c>
      <c r="F110" s="132" t="s">
        <v>113</v>
      </c>
      <c r="G110" s="47">
        <v>521903</v>
      </c>
      <c r="H110" s="47">
        <v>521903</v>
      </c>
      <c r="I110" s="132" t="s">
        <v>113</v>
      </c>
    </row>
    <row r="111" spans="1:9" ht="12.2" customHeight="1">
      <c r="A111" s="41">
        <v>476</v>
      </c>
      <c r="B111" s="5" t="s">
        <v>397</v>
      </c>
      <c r="D111" s="46">
        <v>616</v>
      </c>
      <c r="E111" s="50">
        <v>25</v>
      </c>
      <c r="F111" s="49">
        <v>591</v>
      </c>
      <c r="G111" s="47">
        <v>244</v>
      </c>
      <c r="H111" s="133" t="s">
        <v>113</v>
      </c>
      <c r="I111" s="49">
        <v>244</v>
      </c>
    </row>
    <row r="112" spans="1:9" ht="10.5" customHeight="1">
      <c r="A112" s="41"/>
      <c r="B112" s="86" t="s">
        <v>396</v>
      </c>
      <c r="D112" s="46"/>
      <c r="F112" s="49"/>
      <c r="I112" s="49"/>
    </row>
    <row r="113" spans="1:9" ht="12.2" customHeight="1">
      <c r="A113" s="41"/>
      <c r="D113" s="46"/>
      <c r="F113" s="49"/>
      <c r="I113" s="49"/>
    </row>
    <row r="114" spans="1:9" ht="12.2" customHeight="1">
      <c r="A114" s="2" t="s">
        <v>114</v>
      </c>
      <c r="D114" s="46"/>
      <c r="F114" s="49"/>
      <c r="I114" s="49"/>
    </row>
    <row r="115" spans="1:9" ht="12.2" customHeight="1">
      <c r="A115" s="41">
        <v>480</v>
      </c>
      <c r="B115" s="12" t="s">
        <v>158</v>
      </c>
      <c r="D115" s="46">
        <v>364800</v>
      </c>
      <c r="E115" s="47">
        <v>364800</v>
      </c>
      <c r="F115" s="132" t="s">
        <v>113</v>
      </c>
      <c r="G115" s="47">
        <v>357065</v>
      </c>
      <c r="H115" s="47">
        <v>357065</v>
      </c>
      <c r="I115" s="132" t="s">
        <v>113</v>
      </c>
    </row>
    <row r="116" spans="1:9" ht="12.2" customHeight="1">
      <c r="A116" s="41"/>
      <c r="D116" s="45"/>
      <c r="E116" s="12"/>
      <c r="F116" s="132"/>
      <c r="I116" s="49"/>
    </row>
    <row r="117" spans="1:9" ht="12.2" customHeight="1">
      <c r="A117" s="41"/>
      <c r="D117" s="45"/>
      <c r="E117" s="12"/>
      <c r="F117" s="132"/>
      <c r="G117" s="12"/>
      <c r="H117" s="12"/>
      <c r="I117" s="132"/>
    </row>
    <row r="118" spans="1:9" ht="12.4" customHeight="1">
      <c r="A118" s="2" t="s">
        <v>172</v>
      </c>
      <c r="D118" s="46"/>
      <c r="F118" s="49"/>
      <c r="I118" s="49"/>
    </row>
    <row r="119" spans="1:9" ht="12.4" customHeight="1">
      <c r="A119" s="41"/>
      <c r="D119" s="46"/>
      <c r="F119" s="49"/>
      <c r="I119" s="49"/>
    </row>
    <row r="120" spans="1:9" ht="12.4" customHeight="1">
      <c r="A120" s="2" t="s">
        <v>112</v>
      </c>
      <c r="B120" s="4"/>
      <c r="D120" s="46"/>
      <c r="F120" s="49"/>
      <c r="I120" s="49"/>
    </row>
    <row r="121" spans="1:9" ht="12.4" customHeight="1">
      <c r="A121" s="41">
        <v>501</v>
      </c>
      <c r="B121" s="12" t="s">
        <v>117</v>
      </c>
      <c r="D121" s="46"/>
      <c r="F121" s="49"/>
      <c r="I121" s="49"/>
    </row>
    <row r="122" spans="1:9" ht="12.4" customHeight="1">
      <c r="A122" s="41"/>
      <c r="B122" s="12" t="s">
        <v>238</v>
      </c>
      <c r="D122" s="46">
        <v>2451</v>
      </c>
      <c r="E122" s="50">
        <v>2451</v>
      </c>
      <c r="F122" s="132" t="s">
        <v>113</v>
      </c>
      <c r="G122" s="47">
        <v>1854</v>
      </c>
      <c r="H122" s="50">
        <v>1854</v>
      </c>
      <c r="I122" s="132" t="s">
        <v>113</v>
      </c>
    </row>
    <row r="123" spans="1:9" ht="12.4" customHeight="1">
      <c r="A123" s="41"/>
      <c r="B123" s="12" t="s">
        <v>239</v>
      </c>
      <c r="D123" s="46">
        <v>1468</v>
      </c>
      <c r="E123" s="50">
        <v>1468</v>
      </c>
      <c r="F123" s="132" t="s">
        <v>113</v>
      </c>
      <c r="G123" s="47">
        <v>1346</v>
      </c>
      <c r="H123" s="50">
        <v>1346</v>
      </c>
      <c r="I123" s="132" t="s">
        <v>113</v>
      </c>
    </row>
    <row r="124" spans="1:9" ht="12.4" customHeight="1">
      <c r="A124" s="41"/>
      <c r="B124" s="12" t="s">
        <v>240</v>
      </c>
      <c r="D124" s="46">
        <v>83</v>
      </c>
      <c r="E124" s="47">
        <v>83</v>
      </c>
      <c r="F124" s="132" t="s">
        <v>113</v>
      </c>
      <c r="G124" s="47">
        <v>68</v>
      </c>
      <c r="H124" s="47">
        <v>68</v>
      </c>
      <c r="I124" s="132" t="s">
        <v>113</v>
      </c>
    </row>
    <row r="125" spans="1:9" ht="12.4" customHeight="1">
      <c r="A125" s="41"/>
      <c r="B125" s="12" t="s">
        <v>344</v>
      </c>
      <c r="D125" s="46">
        <v>4002</v>
      </c>
      <c r="E125" s="47">
        <v>4002</v>
      </c>
      <c r="F125" s="132" t="s">
        <v>113</v>
      </c>
      <c r="G125" s="47">
        <v>3268</v>
      </c>
      <c r="H125" s="47">
        <v>3268</v>
      </c>
      <c r="I125" s="132" t="s">
        <v>113</v>
      </c>
    </row>
    <row r="126" spans="1:9" ht="12.4" customHeight="1">
      <c r="A126" s="41">
        <v>524</v>
      </c>
      <c r="B126" s="12" t="s">
        <v>328</v>
      </c>
      <c r="D126" s="46"/>
      <c r="E126" s="50"/>
      <c r="F126" s="49"/>
      <c r="H126" s="50"/>
      <c r="I126" s="49"/>
    </row>
    <row r="127" spans="1:9" ht="12.4" customHeight="1">
      <c r="A127" s="41"/>
      <c r="B127" s="12" t="s">
        <v>413</v>
      </c>
      <c r="D127" s="46">
        <v>3182</v>
      </c>
      <c r="E127" s="47">
        <v>3182</v>
      </c>
      <c r="F127" s="132" t="s">
        <v>113</v>
      </c>
      <c r="G127" s="47">
        <f>2903+113</f>
        <v>3016</v>
      </c>
      <c r="H127" s="47">
        <v>3016</v>
      </c>
      <c r="I127" s="132" t="s">
        <v>113</v>
      </c>
    </row>
    <row r="128" spans="1:9" ht="12.4" customHeight="1">
      <c r="A128" s="41"/>
      <c r="B128" s="86" t="s">
        <v>414</v>
      </c>
      <c r="D128" s="46"/>
      <c r="F128" s="49"/>
      <c r="I128" s="49"/>
    </row>
    <row r="129" spans="1:9" ht="12.4" customHeight="1">
      <c r="A129" s="41"/>
      <c r="B129" s="12" t="s">
        <v>239</v>
      </c>
      <c r="D129" s="46">
        <v>29</v>
      </c>
      <c r="E129" s="50">
        <v>29</v>
      </c>
      <c r="F129" s="132" t="s">
        <v>113</v>
      </c>
      <c r="G129" s="47">
        <v>497</v>
      </c>
      <c r="H129" s="50">
        <v>497</v>
      </c>
      <c r="I129" s="132" t="s">
        <v>113</v>
      </c>
    </row>
    <row r="130" spans="1:9" ht="12.4" customHeight="1">
      <c r="A130" s="41"/>
      <c r="B130" s="12" t="s">
        <v>240</v>
      </c>
      <c r="D130" s="54" t="s">
        <v>624</v>
      </c>
      <c r="E130" s="50" t="s">
        <v>624</v>
      </c>
      <c r="F130" s="132" t="s">
        <v>113</v>
      </c>
      <c r="G130" s="50" t="s">
        <v>624</v>
      </c>
      <c r="H130" s="50" t="s">
        <v>624</v>
      </c>
      <c r="I130" s="132" t="s">
        <v>113</v>
      </c>
    </row>
    <row r="131" spans="1:9" ht="12.4" customHeight="1">
      <c r="A131" s="41"/>
      <c r="B131" s="12" t="s">
        <v>344</v>
      </c>
      <c r="D131" s="46">
        <v>3214</v>
      </c>
      <c r="E131" s="50">
        <v>3214</v>
      </c>
      <c r="F131" s="132" t="s">
        <v>113</v>
      </c>
      <c r="G131" s="47">
        <v>3514</v>
      </c>
      <c r="H131" s="50">
        <v>3514</v>
      </c>
      <c r="I131" s="132" t="s">
        <v>113</v>
      </c>
    </row>
    <row r="132" spans="1:9" ht="12.4" customHeight="1">
      <c r="A132" s="41"/>
      <c r="D132" s="46"/>
      <c r="E132" s="50"/>
      <c r="F132" s="49"/>
      <c r="H132" s="50"/>
      <c r="I132" s="49"/>
    </row>
    <row r="133" spans="1:9" ht="12.4" customHeight="1">
      <c r="A133" s="2" t="s">
        <v>136</v>
      </c>
      <c r="D133" s="46"/>
      <c r="F133" s="49"/>
      <c r="I133" s="49"/>
    </row>
    <row r="134" spans="1:9" ht="12.4" customHeight="1">
      <c r="A134" s="41">
        <v>507</v>
      </c>
      <c r="B134" s="12" t="s">
        <v>138</v>
      </c>
      <c r="D134" s="46">
        <v>3420</v>
      </c>
      <c r="E134" s="133" t="s">
        <v>113</v>
      </c>
      <c r="F134" s="49">
        <v>3420</v>
      </c>
      <c r="G134" s="47">
        <v>3358</v>
      </c>
      <c r="H134" s="133" t="s">
        <v>113</v>
      </c>
      <c r="I134" s="49">
        <v>3358</v>
      </c>
    </row>
    <row r="135" spans="1:9" ht="12.4" customHeight="1">
      <c r="A135" s="41"/>
      <c r="D135" s="46"/>
      <c r="F135" s="49"/>
      <c r="I135" s="49"/>
    </row>
    <row r="136" spans="1:9" ht="12.4" customHeight="1">
      <c r="A136" s="2" t="s">
        <v>329</v>
      </c>
      <c r="D136" s="46"/>
      <c r="F136" s="49"/>
      <c r="I136" s="49"/>
    </row>
    <row r="137" spans="1:9" ht="12.4" customHeight="1">
      <c r="A137" s="85" t="s">
        <v>330</v>
      </c>
      <c r="B137" s="12" t="s">
        <v>372</v>
      </c>
      <c r="D137" s="46">
        <v>159536</v>
      </c>
      <c r="E137" s="47">
        <v>71257</v>
      </c>
      <c r="F137" s="49">
        <v>88279</v>
      </c>
      <c r="G137" s="47">
        <v>160866</v>
      </c>
      <c r="H137" s="47">
        <v>71172</v>
      </c>
      <c r="I137" s="49">
        <v>89694</v>
      </c>
    </row>
    <row r="138" spans="1:9" ht="12.4" customHeight="1">
      <c r="A138" s="41"/>
      <c r="B138" s="86"/>
      <c r="D138" s="46"/>
      <c r="F138" s="49"/>
      <c r="I138" s="49"/>
    </row>
    <row r="139" spans="1:9" ht="12.4" customHeight="1">
      <c r="A139" s="2" t="s">
        <v>98</v>
      </c>
      <c r="D139" s="46"/>
      <c r="F139" s="49"/>
      <c r="I139" s="49"/>
    </row>
    <row r="140" spans="1:9" ht="12.4" customHeight="1">
      <c r="A140" s="41">
        <v>546</v>
      </c>
      <c r="B140" s="12" t="s">
        <v>178</v>
      </c>
      <c r="D140" s="46">
        <v>21707</v>
      </c>
      <c r="E140" s="47">
        <v>18656</v>
      </c>
      <c r="F140" s="49">
        <v>3051</v>
      </c>
      <c r="G140" s="47">
        <v>21105</v>
      </c>
      <c r="H140" s="47">
        <v>17684</v>
      </c>
      <c r="I140" s="49">
        <v>3421</v>
      </c>
    </row>
    <row r="141" spans="1:9" ht="12.4" customHeight="1">
      <c r="A141" s="41"/>
      <c r="D141" s="46"/>
      <c r="F141" s="49"/>
      <c r="I141" s="49"/>
    </row>
    <row r="142" spans="1:9" ht="12.4" customHeight="1">
      <c r="A142" s="2" t="s">
        <v>121</v>
      </c>
      <c r="D142" s="46"/>
      <c r="F142" s="49"/>
      <c r="I142" s="49"/>
    </row>
    <row r="143" spans="1:9" ht="12.4" customHeight="1">
      <c r="A143" s="2"/>
      <c r="B143" s="12" t="s">
        <v>109</v>
      </c>
      <c r="D143" s="46">
        <v>339047</v>
      </c>
      <c r="E143" s="47">
        <v>183862</v>
      </c>
      <c r="F143" s="48">
        <v>155185</v>
      </c>
      <c r="G143" s="47">
        <v>362474</v>
      </c>
      <c r="H143" s="47">
        <v>199832</v>
      </c>
      <c r="I143" s="48">
        <v>162642</v>
      </c>
    </row>
    <row r="144" spans="1:9" ht="12.4" customHeight="1">
      <c r="A144" s="41">
        <v>555</v>
      </c>
      <c r="B144" s="12" t="s">
        <v>181</v>
      </c>
      <c r="D144" s="46">
        <v>60630</v>
      </c>
      <c r="E144" s="47">
        <v>34944</v>
      </c>
      <c r="F144" s="49">
        <v>25686</v>
      </c>
      <c r="G144" s="47">
        <v>60508</v>
      </c>
      <c r="H144" s="47">
        <v>35449</v>
      </c>
      <c r="I144" s="49">
        <v>25059</v>
      </c>
    </row>
    <row r="145" spans="1:9" ht="12.4" customHeight="1">
      <c r="A145" s="41">
        <v>556</v>
      </c>
      <c r="B145" s="12" t="s">
        <v>49</v>
      </c>
      <c r="D145" s="46">
        <v>222426</v>
      </c>
      <c r="E145" s="47">
        <v>104702</v>
      </c>
      <c r="F145" s="49">
        <v>117724</v>
      </c>
      <c r="G145" s="47">
        <v>229727</v>
      </c>
      <c r="H145" s="47">
        <v>104847</v>
      </c>
      <c r="I145" s="49">
        <v>124880</v>
      </c>
    </row>
    <row r="146" spans="1:9" ht="12.4" customHeight="1">
      <c r="A146" s="41">
        <v>557</v>
      </c>
      <c r="B146" s="12" t="s">
        <v>388</v>
      </c>
      <c r="D146" s="46">
        <v>55991</v>
      </c>
      <c r="E146" s="47">
        <v>44216</v>
      </c>
      <c r="F146" s="49">
        <v>11775</v>
      </c>
      <c r="G146" s="47">
        <v>72239</v>
      </c>
      <c r="H146" s="47">
        <v>59536</v>
      </c>
      <c r="I146" s="49">
        <v>12703</v>
      </c>
    </row>
    <row r="147" spans="1:9" ht="12.4" customHeight="1">
      <c r="A147" s="41"/>
      <c r="D147" s="46"/>
      <c r="F147" s="48"/>
      <c r="I147" s="48"/>
    </row>
    <row r="148" spans="1:9" ht="12.4" customHeight="1">
      <c r="A148" s="2" t="s">
        <v>124</v>
      </c>
      <c r="B148" s="4"/>
      <c r="D148" s="46"/>
      <c r="F148" s="49"/>
      <c r="I148" s="49"/>
    </row>
    <row r="149" spans="1:9" ht="12.4" customHeight="1">
      <c r="A149" s="41">
        <v>563</v>
      </c>
      <c r="B149" s="12" t="s">
        <v>192</v>
      </c>
      <c r="D149" s="46">
        <v>42351</v>
      </c>
      <c r="E149" s="47">
        <v>26098</v>
      </c>
      <c r="F149" s="49">
        <v>16253</v>
      </c>
      <c r="G149" s="47">
        <v>32656</v>
      </c>
      <c r="H149" s="47">
        <v>20620</v>
      </c>
      <c r="I149" s="49">
        <v>12036</v>
      </c>
    </row>
    <row r="150" spans="1:9" ht="12.4" customHeight="1">
      <c r="A150" s="41"/>
      <c r="D150" s="46"/>
      <c r="F150" s="49"/>
      <c r="I150" s="49"/>
    </row>
    <row r="151" spans="1:9" ht="12.4" customHeight="1">
      <c r="A151" s="2" t="s">
        <v>126</v>
      </c>
      <c r="D151" s="46"/>
      <c r="F151" s="49"/>
      <c r="I151" s="49"/>
    </row>
    <row r="152" spans="1:9" ht="12.4" customHeight="1">
      <c r="A152" s="41">
        <v>566</v>
      </c>
      <c r="B152" s="12" t="s">
        <v>128</v>
      </c>
      <c r="D152" s="46">
        <v>31155</v>
      </c>
      <c r="E152" s="47">
        <v>14650</v>
      </c>
      <c r="F152" s="49">
        <v>16505</v>
      </c>
      <c r="G152" s="47">
        <v>29829</v>
      </c>
      <c r="H152" s="47">
        <v>12020</v>
      </c>
      <c r="I152" s="49">
        <v>17809</v>
      </c>
    </row>
    <row r="153" spans="1:9" ht="12.4" customHeight="1">
      <c r="A153" s="2"/>
      <c r="D153" s="46"/>
      <c r="F153" s="49"/>
      <c r="I153" s="49"/>
    </row>
    <row r="154" spans="1:9" ht="12.4" customHeight="1">
      <c r="A154" s="2" t="s">
        <v>114</v>
      </c>
      <c r="B154" s="4"/>
      <c r="D154" s="46"/>
      <c r="F154" s="49"/>
      <c r="I154" s="49"/>
    </row>
    <row r="155" spans="1:9" ht="12.4" customHeight="1">
      <c r="A155" s="41">
        <v>580</v>
      </c>
      <c r="B155" s="12" t="s">
        <v>158</v>
      </c>
      <c r="D155" s="46">
        <v>224731</v>
      </c>
      <c r="E155" s="50">
        <v>224731</v>
      </c>
      <c r="F155" s="132" t="s">
        <v>113</v>
      </c>
      <c r="G155" s="47">
        <v>237502</v>
      </c>
      <c r="H155" s="47">
        <v>237502</v>
      </c>
      <c r="I155" s="132" t="s">
        <v>113</v>
      </c>
    </row>
    <row r="156" spans="1:9" ht="12.4" customHeight="1">
      <c r="A156" s="41"/>
      <c r="D156" s="46"/>
      <c r="E156" s="50"/>
      <c r="F156" s="49"/>
      <c r="H156" s="50"/>
      <c r="I156" s="49"/>
    </row>
    <row r="157" spans="1:9" ht="12.4" customHeight="1">
      <c r="A157" s="41"/>
      <c r="D157" s="46"/>
      <c r="E157" s="50"/>
      <c r="F157" s="49"/>
      <c r="H157" s="50"/>
      <c r="I157" s="49"/>
    </row>
    <row r="158" spans="1:9" ht="12.4" customHeight="1">
      <c r="A158" s="2" t="s">
        <v>235</v>
      </c>
      <c r="D158" s="46"/>
      <c r="F158" s="49"/>
      <c r="I158" s="49"/>
    </row>
    <row r="159" spans="1:9" ht="12.4" customHeight="1">
      <c r="A159" s="2"/>
      <c r="D159" s="46"/>
      <c r="F159" s="49"/>
      <c r="I159" s="49"/>
    </row>
    <row r="160" spans="1:9" ht="12.4" customHeight="1">
      <c r="A160" s="2" t="s">
        <v>112</v>
      </c>
      <c r="B160" s="4"/>
      <c r="D160" s="46"/>
      <c r="F160" s="49"/>
      <c r="I160" s="49"/>
    </row>
    <row r="161" spans="1:9" ht="12.4" customHeight="1">
      <c r="A161" s="41">
        <v>601</v>
      </c>
      <c r="B161" s="12" t="s">
        <v>117</v>
      </c>
      <c r="D161" s="46"/>
      <c r="F161" s="49"/>
      <c r="I161" s="49"/>
    </row>
    <row r="162" spans="1:9" ht="12.4" customHeight="1">
      <c r="A162" s="41"/>
      <c r="B162" s="12" t="s">
        <v>238</v>
      </c>
      <c r="D162" s="54">
        <v>5816</v>
      </c>
      <c r="E162" s="47">
        <v>5816</v>
      </c>
      <c r="F162" s="186" t="s">
        <v>113</v>
      </c>
      <c r="G162" s="50">
        <v>5565</v>
      </c>
      <c r="H162" s="50">
        <v>5565</v>
      </c>
      <c r="I162" s="186" t="s">
        <v>113</v>
      </c>
    </row>
    <row r="163" spans="1:9" ht="12.4" customHeight="1">
      <c r="A163" s="41"/>
      <c r="B163" s="12" t="s">
        <v>239</v>
      </c>
      <c r="D163" s="54">
        <v>6444</v>
      </c>
      <c r="E163" s="47">
        <v>6444</v>
      </c>
      <c r="F163" s="186" t="s">
        <v>113</v>
      </c>
      <c r="G163" s="50">
        <v>6198</v>
      </c>
      <c r="H163" s="50">
        <v>6198</v>
      </c>
      <c r="I163" s="186" t="s">
        <v>113</v>
      </c>
    </row>
    <row r="164" spans="1:9" ht="12.4" customHeight="1">
      <c r="A164" s="41"/>
      <c r="B164" s="12" t="s">
        <v>240</v>
      </c>
      <c r="D164" s="54">
        <v>694</v>
      </c>
      <c r="E164" s="47">
        <v>694</v>
      </c>
      <c r="F164" s="186" t="s">
        <v>113</v>
      </c>
      <c r="G164" s="50">
        <v>140</v>
      </c>
      <c r="H164" s="50">
        <v>140</v>
      </c>
      <c r="I164" s="186" t="s">
        <v>113</v>
      </c>
    </row>
    <row r="165" spans="1:9" ht="12.4" customHeight="1">
      <c r="A165" s="41"/>
      <c r="B165" s="12" t="s">
        <v>344</v>
      </c>
      <c r="D165" s="46">
        <v>12954</v>
      </c>
      <c r="E165" s="47">
        <v>12954</v>
      </c>
      <c r="F165" s="186" t="s">
        <v>113</v>
      </c>
      <c r="G165" s="47">
        <v>11903</v>
      </c>
      <c r="H165" s="47">
        <v>11903</v>
      </c>
      <c r="I165" s="186" t="s">
        <v>113</v>
      </c>
    </row>
    <row r="166" spans="1:9" ht="12.4" customHeight="1">
      <c r="A166" s="41">
        <v>602</v>
      </c>
      <c r="B166" s="12" t="s">
        <v>242</v>
      </c>
      <c r="D166" s="46"/>
      <c r="F166" s="49"/>
      <c r="I166" s="49"/>
    </row>
    <row r="167" spans="1:9" ht="12.4" customHeight="1">
      <c r="A167" s="41"/>
      <c r="B167" s="12" t="s">
        <v>238</v>
      </c>
      <c r="D167" s="87">
        <v>18</v>
      </c>
      <c r="E167" s="56">
        <v>18</v>
      </c>
      <c r="F167" s="35"/>
      <c r="G167" s="283">
        <v>14</v>
      </c>
      <c r="H167" s="283">
        <v>14</v>
      </c>
      <c r="I167" s="49"/>
    </row>
    <row r="168" spans="1:9" ht="12.4" customHeight="1">
      <c r="A168" s="41"/>
      <c r="B168" s="12" t="s">
        <v>239</v>
      </c>
      <c r="D168" s="87" t="s">
        <v>624</v>
      </c>
      <c r="E168" s="56" t="s">
        <v>624</v>
      </c>
      <c r="F168" s="35"/>
      <c r="G168" s="284">
        <v>38</v>
      </c>
      <c r="H168" s="284">
        <v>38</v>
      </c>
      <c r="I168" s="186" t="s">
        <v>113</v>
      </c>
    </row>
    <row r="169" spans="1:9" ht="12.4" customHeight="1">
      <c r="A169" s="41"/>
      <c r="B169" s="12" t="s">
        <v>240</v>
      </c>
      <c r="D169" s="87" t="s">
        <v>624</v>
      </c>
      <c r="E169" s="56" t="s">
        <v>624</v>
      </c>
      <c r="F169" s="35"/>
      <c r="G169" s="284" t="s">
        <v>113</v>
      </c>
      <c r="H169" s="284" t="s">
        <v>113</v>
      </c>
      <c r="I169" s="186" t="s">
        <v>113</v>
      </c>
    </row>
    <row r="170" spans="1:9" ht="12.4" customHeight="1">
      <c r="A170" s="41"/>
      <c r="B170" s="12" t="s">
        <v>344</v>
      </c>
      <c r="D170" s="128">
        <v>24</v>
      </c>
      <c r="E170" s="56">
        <v>24</v>
      </c>
      <c r="F170" s="35"/>
      <c r="G170" s="56">
        <v>52</v>
      </c>
      <c r="H170" s="56">
        <v>52</v>
      </c>
      <c r="I170" s="186" t="s">
        <v>113</v>
      </c>
    </row>
    <row r="171" spans="1:9" ht="12.4" customHeight="1">
      <c r="A171" s="41">
        <v>606</v>
      </c>
      <c r="B171" s="12" t="s">
        <v>233</v>
      </c>
      <c r="D171" s="223" t="s">
        <v>419</v>
      </c>
      <c r="E171" s="187" t="s">
        <v>419</v>
      </c>
      <c r="F171" s="35"/>
      <c r="G171" s="187"/>
      <c r="H171" s="187"/>
      <c r="I171" s="186" t="s">
        <v>113</v>
      </c>
    </row>
    <row r="172" spans="1:9" ht="12.4" customHeight="1">
      <c r="A172" s="41"/>
      <c r="B172" s="12" t="s">
        <v>243</v>
      </c>
      <c r="D172" s="224" t="s">
        <v>113</v>
      </c>
      <c r="E172" s="200" t="s">
        <v>113</v>
      </c>
      <c r="F172" s="48"/>
      <c r="G172" s="200" t="s">
        <v>113</v>
      </c>
      <c r="H172" s="200" t="s">
        <v>113</v>
      </c>
      <c r="I172" s="48"/>
    </row>
    <row r="173" spans="1:9" ht="12.4" customHeight="1">
      <c r="A173" s="41"/>
      <c r="D173" s="224"/>
      <c r="E173" s="200"/>
      <c r="F173" s="48"/>
      <c r="G173" s="200"/>
      <c r="H173" s="200"/>
      <c r="I173" s="48"/>
    </row>
    <row r="174" spans="1:9" ht="12.75" customHeight="1">
      <c r="A174" s="2" t="s">
        <v>112</v>
      </c>
      <c r="D174" s="54"/>
      <c r="E174" s="56"/>
      <c r="F174" s="48"/>
      <c r="G174" s="50"/>
      <c r="H174" s="56"/>
      <c r="I174" s="48"/>
    </row>
    <row r="175" spans="1:9" ht="12.75" customHeight="1">
      <c r="A175" s="41">
        <v>624</v>
      </c>
      <c r="B175" s="12" t="s">
        <v>328</v>
      </c>
      <c r="D175" s="46"/>
      <c r="F175" s="35"/>
      <c r="I175" s="35"/>
    </row>
    <row r="176" spans="1:9" ht="12.75" customHeight="1">
      <c r="A176" s="41"/>
      <c r="B176" s="12" t="s">
        <v>238</v>
      </c>
      <c r="D176" s="46">
        <v>2845</v>
      </c>
      <c r="E176" s="47">
        <v>2845</v>
      </c>
      <c r="F176" s="186" t="s">
        <v>113</v>
      </c>
      <c r="G176" s="47">
        <v>2670</v>
      </c>
      <c r="H176" s="47">
        <v>2670</v>
      </c>
      <c r="I176" s="186" t="s">
        <v>113</v>
      </c>
    </row>
    <row r="177" spans="1:9" ht="12.75" customHeight="1">
      <c r="A177" s="41"/>
      <c r="B177" s="12" t="s">
        <v>239</v>
      </c>
      <c r="D177" s="46">
        <v>3255</v>
      </c>
      <c r="E177" s="47">
        <v>3255</v>
      </c>
      <c r="F177" s="186" t="s">
        <v>113</v>
      </c>
      <c r="G177" s="47">
        <v>3283</v>
      </c>
      <c r="H177" s="47">
        <v>3283</v>
      </c>
      <c r="I177" s="186" t="s">
        <v>113</v>
      </c>
    </row>
    <row r="178" spans="1:9" ht="12.75" customHeight="1">
      <c r="A178" s="41"/>
      <c r="B178" s="12" t="s">
        <v>240</v>
      </c>
      <c r="D178" s="46">
        <v>14</v>
      </c>
      <c r="E178" s="47">
        <v>14</v>
      </c>
      <c r="F178" s="186" t="s">
        <v>113</v>
      </c>
      <c r="G178" s="50" t="s">
        <v>624</v>
      </c>
      <c r="H178" s="50" t="s">
        <v>624</v>
      </c>
      <c r="I178" s="186" t="s">
        <v>113</v>
      </c>
    </row>
    <row r="179" spans="1:9" ht="12.75" customHeight="1">
      <c r="A179" s="41"/>
      <c r="B179" s="12" t="s">
        <v>344</v>
      </c>
      <c r="D179" s="46">
        <v>6114</v>
      </c>
      <c r="E179" s="47">
        <v>6114</v>
      </c>
      <c r="F179" s="186" t="s">
        <v>113</v>
      </c>
      <c r="G179" s="47">
        <v>5958</v>
      </c>
      <c r="H179" s="47">
        <v>5958</v>
      </c>
      <c r="I179" s="186" t="s">
        <v>113</v>
      </c>
    </row>
    <row r="180" spans="1:9" ht="12.75" customHeight="1">
      <c r="A180" s="2"/>
      <c r="D180" s="46"/>
      <c r="F180" s="55"/>
      <c r="G180" s="50"/>
      <c r="H180" s="50"/>
      <c r="I180" s="49"/>
    </row>
    <row r="181" spans="1:9" ht="12.75" customHeight="1">
      <c r="A181" s="2" t="s">
        <v>329</v>
      </c>
      <c r="D181" s="46"/>
      <c r="F181" s="49"/>
      <c r="I181" s="49"/>
    </row>
    <row r="182" spans="1:9" ht="12.75" customHeight="1">
      <c r="A182" s="41">
        <v>640</v>
      </c>
      <c r="B182" s="12" t="s">
        <v>398</v>
      </c>
      <c r="D182" s="46">
        <v>88185</v>
      </c>
      <c r="E182" s="47">
        <v>64773</v>
      </c>
      <c r="F182" s="49">
        <v>23412</v>
      </c>
      <c r="G182" s="47">
        <v>90130</v>
      </c>
      <c r="H182" s="47">
        <v>65032</v>
      </c>
      <c r="I182" s="107">
        <v>25098</v>
      </c>
    </row>
    <row r="183" spans="1:9" ht="12.75" customHeight="1">
      <c r="A183" s="45"/>
      <c r="B183" s="12" t="s">
        <v>324</v>
      </c>
      <c r="D183" s="54">
        <v>77707</v>
      </c>
      <c r="E183" s="47">
        <v>64773</v>
      </c>
      <c r="F183" s="49">
        <v>12934</v>
      </c>
      <c r="G183" s="47">
        <v>77833</v>
      </c>
      <c r="H183" s="47">
        <v>65032</v>
      </c>
      <c r="I183" s="49">
        <v>12801</v>
      </c>
    </row>
    <row r="184" spans="1:9" ht="12.75" customHeight="1">
      <c r="A184" s="41"/>
      <c r="B184" s="12" t="s">
        <v>375</v>
      </c>
      <c r="D184" s="54">
        <v>10478</v>
      </c>
      <c r="E184" s="200" t="s">
        <v>113</v>
      </c>
      <c r="F184" s="49">
        <v>10478</v>
      </c>
      <c r="G184" s="47">
        <v>12297</v>
      </c>
      <c r="H184" s="221" t="s">
        <v>113</v>
      </c>
      <c r="I184" s="48">
        <v>12297</v>
      </c>
    </row>
    <row r="185" spans="1:9" ht="12.75" customHeight="1">
      <c r="A185" s="41">
        <v>642</v>
      </c>
      <c r="B185" s="12" t="s">
        <v>310</v>
      </c>
      <c r="D185" s="46">
        <v>1015803</v>
      </c>
      <c r="E185" s="47">
        <v>1015803</v>
      </c>
      <c r="F185" s="186" t="s">
        <v>113</v>
      </c>
      <c r="G185" s="47">
        <v>1026388</v>
      </c>
      <c r="H185" s="47">
        <v>1026388</v>
      </c>
      <c r="I185" s="186" t="s">
        <v>113</v>
      </c>
    </row>
    <row r="186" spans="1:9" ht="12.75" customHeight="1">
      <c r="A186" s="41"/>
      <c r="D186" s="46"/>
      <c r="F186" s="49"/>
      <c r="I186" s="49"/>
    </row>
    <row r="187" spans="1:9" ht="12.75" customHeight="1">
      <c r="A187" s="2" t="s">
        <v>121</v>
      </c>
      <c r="D187" s="46"/>
      <c r="F187" s="49"/>
      <c r="I187" s="49"/>
    </row>
    <row r="188" spans="1:9" ht="12.75" customHeight="1">
      <c r="A188" s="41">
        <v>651</v>
      </c>
      <c r="B188" s="12" t="s">
        <v>215</v>
      </c>
      <c r="D188" s="54">
        <v>16346</v>
      </c>
      <c r="E188" s="47">
        <v>16346</v>
      </c>
      <c r="F188" s="186" t="s">
        <v>113</v>
      </c>
      <c r="G188" s="133" t="s">
        <v>113</v>
      </c>
      <c r="H188" s="221" t="s">
        <v>113</v>
      </c>
      <c r="I188" s="186" t="s">
        <v>113</v>
      </c>
    </row>
    <row r="189" spans="1:9" ht="12.75" customHeight="1">
      <c r="A189" s="41"/>
      <c r="B189" s="12" t="s">
        <v>190</v>
      </c>
      <c r="D189" s="54">
        <v>1098</v>
      </c>
      <c r="E189" s="47">
        <v>1098</v>
      </c>
      <c r="F189" s="186" t="s">
        <v>113</v>
      </c>
      <c r="G189" s="133" t="s">
        <v>113</v>
      </c>
      <c r="H189" s="221" t="s">
        <v>113</v>
      </c>
      <c r="I189" s="186" t="s">
        <v>113</v>
      </c>
    </row>
    <row r="190" spans="1:9" ht="12.75" customHeight="1">
      <c r="A190" s="41"/>
      <c r="B190" s="12" t="s">
        <v>191</v>
      </c>
      <c r="D190" s="54">
        <v>15248</v>
      </c>
      <c r="E190" s="47">
        <v>15248</v>
      </c>
      <c r="F190" s="186" t="s">
        <v>113</v>
      </c>
      <c r="G190" s="133" t="s">
        <v>113</v>
      </c>
      <c r="H190" s="221" t="s">
        <v>113</v>
      </c>
      <c r="I190" s="186" t="s">
        <v>113</v>
      </c>
    </row>
    <row r="191" spans="1:9" ht="12.75" customHeight="1">
      <c r="A191" s="15" t="s">
        <v>44</v>
      </c>
      <c r="B191" s="12" t="s">
        <v>189</v>
      </c>
      <c r="D191" s="54">
        <v>1112942</v>
      </c>
      <c r="E191" s="50">
        <v>568789</v>
      </c>
      <c r="F191" s="49">
        <v>544153</v>
      </c>
      <c r="G191" s="50">
        <v>1132123</v>
      </c>
      <c r="H191" s="50">
        <v>570684</v>
      </c>
      <c r="I191" s="49">
        <v>561439</v>
      </c>
    </row>
    <row r="192" spans="1:9" ht="12.75" customHeight="1">
      <c r="A192" s="41"/>
      <c r="B192" s="12" t="s">
        <v>190</v>
      </c>
      <c r="D192" s="54">
        <v>77857</v>
      </c>
      <c r="E192" s="50">
        <v>74160</v>
      </c>
      <c r="F192" s="49">
        <v>3697</v>
      </c>
      <c r="G192" s="50">
        <v>76985</v>
      </c>
      <c r="H192" s="50">
        <v>73494</v>
      </c>
      <c r="I192" s="49">
        <v>3491</v>
      </c>
    </row>
    <row r="193" spans="1:9" ht="12.75" customHeight="1">
      <c r="A193" s="41"/>
      <c r="B193" s="12" t="s">
        <v>191</v>
      </c>
      <c r="D193" s="54">
        <v>1035085</v>
      </c>
      <c r="E193" s="47">
        <v>494629</v>
      </c>
      <c r="F193" s="49">
        <v>540456</v>
      </c>
      <c r="G193" s="50">
        <v>1055138</v>
      </c>
      <c r="H193" s="47">
        <v>497190</v>
      </c>
      <c r="I193" s="48">
        <v>557948</v>
      </c>
    </row>
    <row r="194" spans="1:9" ht="12.75" customHeight="1">
      <c r="A194" s="41"/>
      <c r="D194" s="46"/>
      <c r="F194" s="49"/>
      <c r="I194" s="49"/>
    </row>
    <row r="195" spans="1:9" ht="12.75" customHeight="1">
      <c r="A195" s="2" t="s">
        <v>124</v>
      </c>
      <c r="D195" s="46"/>
      <c r="F195" s="49"/>
      <c r="I195" s="49"/>
    </row>
    <row r="196" spans="1:9" ht="12.75" customHeight="1">
      <c r="A196" s="41">
        <v>663</v>
      </c>
      <c r="B196" s="12" t="s">
        <v>336</v>
      </c>
      <c r="D196" s="54">
        <v>516811</v>
      </c>
      <c r="E196" s="50">
        <v>330167</v>
      </c>
      <c r="F196" s="49">
        <v>186644</v>
      </c>
      <c r="G196" s="50">
        <v>472890</v>
      </c>
      <c r="H196" s="50">
        <v>306613</v>
      </c>
      <c r="I196" s="49">
        <v>166277</v>
      </c>
    </row>
    <row r="197" spans="1:9" ht="12.75" customHeight="1">
      <c r="A197" s="41"/>
      <c r="B197" s="12" t="s">
        <v>193</v>
      </c>
      <c r="D197" s="54">
        <v>103474</v>
      </c>
      <c r="E197" s="50">
        <v>77750</v>
      </c>
      <c r="F197" s="49">
        <v>25724</v>
      </c>
      <c r="G197" s="50">
        <v>96747</v>
      </c>
      <c r="H197" s="50">
        <v>71790</v>
      </c>
      <c r="I197" s="49">
        <v>24957</v>
      </c>
    </row>
    <row r="198" spans="1:9" ht="12.75" customHeight="1">
      <c r="A198" s="41"/>
      <c r="B198" s="12" t="s">
        <v>194</v>
      </c>
      <c r="D198" s="54">
        <v>413337</v>
      </c>
      <c r="E198" s="50">
        <v>252417</v>
      </c>
      <c r="F198" s="49">
        <v>160920</v>
      </c>
      <c r="G198" s="50">
        <v>376143</v>
      </c>
      <c r="H198" s="50">
        <v>234823</v>
      </c>
      <c r="I198" s="49">
        <v>141320</v>
      </c>
    </row>
    <row r="199" spans="1:9" ht="12.75" customHeight="1">
      <c r="A199" s="41"/>
      <c r="B199" s="5"/>
      <c r="D199" s="54"/>
      <c r="E199" s="50"/>
      <c r="F199" s="49"/>
      <c r="G199" s="50"/>
      <c r="H199" s="50"/>
      <c r="I199" s="49"/>
    </row>
    <row r="200" spans="1:9" ht="12.75" customHeight="1">
      <c r="A200" s="2" t="s">
        <v>114</v>
      </c>
      <c r="D200" s="46"/>
      <c r="F200" s="49"/>
      <c r="I200" s="49"/>
    </row>
    <row r="201" spans="1:9" ht="12.75" customHeight="1">
      <c r="A201" s="41">
        <v>680</v>
      </c>
      <c r="B201" s="12" t="s">
        <v>158</v>
      </c>
      <c r="D201" s="54">
        <v>623144</v>
      </c>
      <c r="E201" s="47">
        <v>623144</v>
      </c>
      <c r="F201" s="186" t="s">
        <v>113</v>
      </c>
      <c r="G201" s="50">
        <v>620297</v>
      </c>
      <c r="H201" s="47">
        <v>620297</v>
      </c>
      <c r="I201" s="186" t="s">
        <v>113</v>
      </c>
    </row>
    <row r="202" spans="1:9" ht="12.75" customHeight="1">
      <c r="A202" s="41"/>
      <c r="D202" s="54"/>
      <c r="F202" s="55"/>
      <c r="G202" s="50"/>
      <c r="I202" s="55"/>
    </row>
    <row r="203" spans="1:9" ht="12.75" customHeight="1">
      <c r="A203" s="41"/>
      <c r="D203" s="54"/>
      <c r="F203" s="55"/>
      <c r="G203" s="50"/>
      <c r="I203" s="55"/>
    </row>
    <row r="204" spans="1:9" ht="12.75" customHeight="1">
      <c r="A204" s="2" t="s">
        <v>196</v>
      </c>
      <c r="D204" s="46"/>
      <c r="F204" s="49"/>
      <c r="I204" s="49"/>
    </row>
    <row r="205" spans="1:9" ht="12.75" customHeight="1">
      <c r="A205" s="2"/>
      <c r="D205" s="46"/>
      <c r="F205" s="49"/>
      <c r="I205" s="49"/>
    </row>
    <row r="206" spans="1:9" ht="12.75" customHeight="1">
      <c r="A206" s="2" t="s">
        <v>112</v>
      </c>
      <c r="B206" s="4"/>
      <c r="D206" s="46"/>
      <c r="F206" s="49"/>
      <c r="I206" s="49"/>
    </row>
    <row r="207" spans="1:9" ht="12.75" customHeight="1">
      <c r="A207" s="41"/>
      <c r="B207" s="5" t="s">
        <v>501</v>
      </c>
      <c r="D207" s="46"/>
      <c r="F207" s="49"/>
      <c r="I207" s="49"/>
    </row>
    <row r="208" spans="1:9" ht="12.75" customHeight="1">
      <c r="A208" s="2" t="s">
        <v>136</v>
      </c>
      <c r="D208" s="46"/>
      <c r="F208" s="49"/>
      <c r="I208" s="49"/>
    </row>
    <row r="209" spans="1:9" ht="12.75" customHeight="1">
      <c r="A209" s="41">
        <v>708</v>
      </c>
      <c r="B209" s="12" t="s">
        <v>198</v>
      </c>
      <c r="D209" s="46">
        <v>60879</v>
      </c>
      <c r="E209" s="47">
        <v>60879</v>
      </c>
      <c r="F209" s="49" t="s">
        <v>237</v>
      </c>
      <c r="G209" s="47">
        <v>61144</v>
      </c>
      <c r="H209" s="47">
        <v>61144</v>
      </c>
      <c r="I209" s="49" t="s">
        <v>237</v>
      </c>
    </row>
    <row r="210" spans="1:9" ht="12.75" customHeight="1">
      <c r="A210" s="41" t="s">
        <v>199</v>
      </c>
      <c r="B210" s="12" t="s">
        <v>302</v>
      </c>
      <c r="D210" s="46">
        <v>132056</v>
      </c>
      <c r="E210" s="50">
        <v>47591</v>
      </c>
      <c r="F210" s="49">
        <v>84465</v>
      </c>
      <c r="G210" s="47">
        <v>134402</v>
      </c>
      <c r="H210" s="50">
        <v>51340</v>
      </c>
      <c r="I210" s="49">
        <v>83062</v>
      </c>
    </row>
    <row r="211" spans="1:9" ht="12.75" customHeight="1">
      <c r="A211" s="41">
        <v>729</v>
      </c>
      <c r="B211" s="12" t="s">
        <v>421</v>
      </c>
      <c r="D211" s="46">
        <v>831</v>
      </c>
      <c r="E211" s="50" t="s">
        <v>237</v>
      </c>
      <c r="F211" s="49">
        <v>831</v>
      </c>
      <c r="G211" s="47">
        <v>809</v>
      </c>
      <c r="H211" s="50" t="s">
        <v>237</v>
      </c>
      <c r="I211" s="49">
        <v>809</v>
      </c>
    </row>
    <row r="212" spans="1:9" ht="12.75" customHeight="1">
      <c r="A212" s="41"/>
      <c r="B212" s="5"/>
      <c r="D212" s="46"/>
      <c r="E212" s="50"/>
      <c r="F212" s="49"/>
      <c r="H212" s="50"/>
      <c r="I212" s="49"/>
    </row>
    <row r="213" spans="1:9" ht="12.75" customHeight="1">
      <c r="A213" s="2" t="s">
        <v>329</v>
      </c>
      <c r="D213" s="68"/>
      <c r="E213" s="66"/>
      <c r="F213" s="67"/>
      <c r="G213" s="66"/>
      <c r="H213" s="66"/>
      <c r="I213" s="67"/>
    </row>
    <row r="214" spans="1:9" ht="12.75" customHeight="1">
      <c r="A214" s="41">
        <v>725</v>
      </c>
      <c r="B214" s="12" t="s">
        <v>341</v>
      </c>
      <c r="D214" s="54">
        <v>10748</v>
      </c>
      <c r="E214" s="115">
        <v>6178</v>
      </c>
      <c r="F214" s="116">
        <v>4570</v>
      </c>
      <c r="G214" s="50">
        <v>11201</v>
      </c>
      <c r="H214" s="115">
        <v>8211</v>
      </c>
      <c r="I214" s="116">
        <v>2990</v>
      </c>
    </row>
    <row r="215" spans="1:9" ht="12.75" customHeight="1">
      <c r="A215" s="41">
        <v>740</v>
      </c>
      <c r="B215" s="12" t="s">
        <v>324</v>
      </c>
      <c r="D215" s="46">
        <v>129849</v>
      </c>
      <c r="E215" s="50">
        <v>129849</v>
      </c>
      <c r="F215" s="49" t="s">
        <v>237</v>
      </c>
      <c r="G215" s="47">
        <v>108736</v>
      </c>
      <c r="H215" s="50">
        <v>108736</v>
      </c>
      <c r="I215" s="49" t="s">
        <v>237</v>
      </c>
    </row>
    <row r="216" spans="1:9" ht="12.6" customHeight="1">
      <c r="A216" s="41"/>
      <c r="D216" s="46"/>
      <c r="F216" s="49"/>
      <c r="I216" s="49"/>
    </row>
    <row r="217" spans="1:9" ht="12.6" customHeight="1">
      <c r="A217" s="2" t="s">
        <v>121</v>
      </c>
      <c r="D217" s="46"/>
      <c r="F217" s="49"/>
      <c r="I217" s="49"/>
    </row>
    <row r="218" spans="1:9" ht="12.6" customHeight="1">
      <c r="A218" s="41">
        <v>753</v>
      </c>
      <c r="B218" s="12" t="s">
        <v>189</v>
      </c>
      <c r="D218" s="54">
        <v>73380</v>
      </c>
      <c r="E218" s="50">
        <v>4571</v>
      </c>
      <c r="F218" s="49">
        <v>68809</v>
      </c>
      <c r="G218" s="50">
        <v>72309</v>
      </c>
      <c r="H218" s="50">
        <v>5059</v>
      </c>
      <c r="I218" s="49">
        <v>67250</v>
      </c>
    </row>
    <row r="219" spans="1:9" ht="12.6" customHeight="1">
      <c r="A219" s="41"/>
      <c r="D219" s="46"/>
      <c r="E219" s="50"/>
      <c r="F219" s="49"/>
      <c r="H219" s="50"/>
      <c r="I219" s="49"/>
    </row>
    <row r="220" spans="1:9" ht="12.6" customHeight="1">
      <c r="A220" s="2" t="s">
        <v>124</v>
      </c>
      <c r="D220" s="46"/>
      <c r="E220" s="50"/>
      <c r="F220" s="49"/>
      <c r="H220" s="50"/>
      <c r="I220" s="49"/>
    </row>
    <row r="221" spans="1:9" ht="12.6" customHeight="1">
      <c r="A221" s="41">
        <v>763</v>
      </c>
      <c r="B221" s="12" t="s">
        <v>192</v>
      </c>
      <c r="D221" s="54">
        <v>35518</v>
      </c>
      <c r="E221" s="50">
        <v>21224</v>
      </c>
      <c r="F221" s="49">
        <v>14294</v>
      </c>
      <c r="G221" s="50">
        <v>33537</v>
      </c>
      <c r="H221" s="50">
        <v>19578</v>
      </c>
      <c r="I221" s="49">
        <v>13959</v>
      </c>
    </row>
    <row r="222" spans="1:9" ht="12.6" customHeight="1">
      <c r="A222" s="41"/>
      <c r="D222" s="54"/>
      <c r="E222" s="50"/>
      <c r="F222" s="49"/>
      <c r="G222" s="50"/>
      <c r="H222" s="50"/>
      <c r="I222" s="49"/>
    </row>
    <row r="223" spans="1:9" ht="12.6" customHeight="1">
      <c r="A223" s="41"/>
      <c r="D223" s="54"/>
      <c r="E223" s="50"/>
      <c r="F223" s="49"/>
      <c r="G223" s="50"/>
      <c r="H223" s="50"/>
      <c r="I223" s="49"/>
    </row>
    <row r="224" spans="1:9" ht="12.6" customHeight="1">
      <c r="A224" s="2" t="s">
        <v>200</v>
      </c>
      <c r="D224" s="46"/>
      <c r="F224" s="49"/>
      <c r="I224" s="49"/>
    </row>
    <row r="225" spans="1:9" ht="12.6" customHeight="1">
      <c r="A225" s="2"/>
      <c r="D225" s="46"/>
      <c r="F225" s="49"/>
      <c r="I225" s="49"/>
    </row>
    <row r="226" spans="1:9" ht="12.6" customHeight="1">
      <c r="A226" s="2" t="s">
        <v>112</v>
      </c>
      <c r="D226" s="46"/>
      <c r="F226" s="49"/>
      <c r="I226" s="49"/>
    </row>
    <row r="227" spans="1:9" ht="12.6" customHeight="1">
      <c r="A227" s="41">
        <v>801</v>
      </c>
      <c r="B227" s="12" t="s">
        <v>117</v>
      </c>
      <c r="D227" s="46"/>
      <c r="F227" s="49"/>
      <c r="I227" s="49"/>
    </row>
    <row r="228" spans="1:9" ht="12.6" customHeight="1">
      <c r="A228" s="41"/>
      <c r="B228" s="5" t="s">
        <v>452</v>
      </c>
      <c r="D228" s="46"/>
      <c r="F228" s="49"/>
      <c r="I228" s="49"/>
    </row>
    <row r="229" spans="1:9" ht="12.6" customHeight="1">
      <c r="A229" s="41"/>
      <c r="B229" s="86" t="s">
        <v>405</v>
      </c>
      <c r="D229" s="46"/>
      <c r="F229" s="49"/>
      <c r="I229" s="49"/>
    </row>
    <row r="230" spans="1:9" ht="12.6" customHeight="1">
      <c r="A230" s="41">
        <v>802</v>
      </c>
      <c r="B230" s="12" t="s">
        <v>242</v>
      </c>
      <c r="C230" s="4"/>
      <c r="D230" s="46"/>
      <c r="F230" s="49"/>
      <c r="I230" s="49"/>
    </row>
    <row r="231" spans="1:9" ht="12.6" customHeight="1">
      <c r="A231" s="41"/>
      <c r="B231" s="12" t="s">
        <v>238</v>
      </c>
      <c r="D231" s="46">
        <v>22200</v>
      </c>
      <c r="E231" s="47">
        <v>22200</v>
      </c>
      <c r="F231" s="49" t="s">
        <v>113</v>
      </c>
      <c r="G231" s="46">
        <v>7546</v>
      </c>
      <c r="H231" s="47">
        <v>7546</v>
      </c>
      <c r="I231" s="132" t="s">
        <v>113</v>
      </c>
    </row>
    <row r="232" spans="1:9" ht="12.6" customHeight="1">
      <c r="A232" s="41"/>
      <c r="B232" s="12" t="s">
        <v>239</v>
      </c>
      <c r="D232" s="46">
        <v>22752</v>
      </c>
      <c r="E232" s="47">
        <v>22752</v>
      </c>
      <c r="F232" s="49" t="s">
        <v>113</v>
      </c>
      <c r="G232" s="47">
        <v>12887</v>
      </c>
      <c r="H232" s="47">
        <v>12887</v>
      </c>
      <c r="I232" s="132" t="s">
        <v>113</v>
      </c>
    </row>
    <row r="233" spans="1:9" ht="12.6" customHeight="1">
      <c r="A233" s="41"/>
      <c r="B233" s="12" t="s">
        <v>240</v>
      </c>
      <c r="D233" s="46">
        <v>121833</v>
      </c>
      <c r="E233" s="47">
        <v>121833</v>
      </c>
      <c r="F233" s="49" t="s">
        <v>113</v>
      </c>
      <c r="G233" s="47">
        <v>29626</v>
      </c>
      <c r="H233" s="47">
        <v>29626</v>
      </c>
      <c r="I233" s="132" t="s">
        <v>113</v>
      </c>
    </row>
    <row r="234" spans="1:9" ht="12.6" customHeight="1">
      <c r="A234" s="41"/>
      <c r="B234" s="12" t="s">
        <v>344</v>
      </c>
      <c r="D234" s="46">
        <v>166785</v>
      </c>
      <c r="E234" s="47">
        <v>166785</v>
      </c>
      <c r="F234" s="49" t="s">
        <v>113</v>
      </c>
      <c r="G234" s="47">
        <v>50059</v>
      </c>
      <c r="H234" s="47">
        <v>50059</v>
      </c>
      <c r="I234" s="132" t="s">
        <v>113</v>
      </c>
    </row>
    <row r="235" spans="1:9" ht="12.6" customHeight="1">
      <c r="A235" s="41">
        <v>824</v>
      </c>
      <c r="B235" s="12" t="s">
        <v>328</v>
      </c>
      <c r="C235" s="4"/>
      <c r="D235" s="45"/>
      <c r="E235" s="12"/>
      <c r="F235" s="49"/>
      <c r="G235" s="12"/>
      <c r="H235" s="12"/>
      <c r="I235" s="49"/>
    </row>
    <row r="236" spans="1:9" ht="12.6" customHeight="1">
      <c r="A236" s="41"/>
      <c r="B236" s="12" t="s">
        <v>238</v>
      </c>
      <c r="D236" s="46">
        <v>24062</v>
      </c>
      <c r="E236" s="47">
        <v>24062</v>
      </c>
      <c r="F236" s="49" t="s">
        <v>113</v>
      </c>
      <c r="I236" s="49"/>
    </row>
    <row r="237" spans="1:9" ht="12.6" customHeight="1">
      <c r="A237" s="41"/>
      <c r="B237" s="12" t="s">
        <v>239</v>
      </c>
      <c r="D237" s="119">
        <v>68838</v>
      </c>
      <c r="E237" s="108">
        <v>68838</v>
      </c>
      <c r="F237" s="49" t="s">
        <v>113</v>
      </c>
      <c r="G237" s="108"/>
      <c r="H237" s="108"/>
      <c r="I237" s="49"/>
    </row>
    <row r="238" spans="1:9" ht="12.6" customHeight="1">
      <c r="A238" s="41"/>
      <c r="B238" s="12" t="s">
        <v>240</v>
      </c>
      <c r="D238" s="119">
        <v>51861</v>
      </c>
      <c r="E238" s="108">
        <v>51861</v>
      </c>
      <c r="F238" s="49" t="s">
        <v>113</v>
      </c>
      <c r="G238" s="108"/>
      <c r="H238" s="108"/>
      <c r="I238" s="49"/>
    </row>
    <row r="239" spans="1:9" ht="12.6" customHeight="1">
      <c r="A239" s="41"/>
      <c r="B239" s="12" t="s">
        <v>344</v>
      </c>
      <c r="D239" s="46">
        <v>144761</v>
      </c>
      <c r="E239" s="47">
        <v>144761</v>
      </c>
      <c r="F239" s="49" t="s">
        <v>113</v>
      </c>
      <c r="I239" s="49"/>
    </row>
    <row r="240" spans="1:9" ht="12.6" customHeight="1">
      <c r="A240" s="2"/>
      <c r="B240" s="4"/>
      <c r="C240" s="4"/>
      <c r="D240" s="46"/>
      <c r="F240" s="55"/>
      <c r="I240" s="55"/>
    </row>
    <row r="241" spans="1:9" ht="12.6" customHeight="1">
      <c r="A241" s="2" t="s">
        <v>236</v>
      </c>
      <c r="D241" s="46"/>
      <c r="F241" s="49"/>
      <c r="I241" s="49"/>
    </row>
    <row r="242" spans="1:9" ht="12.6" customHeight="1">
      <c r="A242" s="41">
        <v>801</v>
      </c>
      <c r="B242" s="12" t="s">
        <v>117</v>
      </c>
      <c r="D242" s="46"/>
      <c r="F242" s="49"/>
      <c r="I242" s="49"/>
    </row>
    <row r="243" spans="1:9" ht="12.6" customHeight="1">
      <c r="A243" s="41"/>
      <c r="B243" s="12" t="s">
        <v>238</v>
      </c>
      <c r="D243" s="46">
        <v>179</v>
      </c>
      <c r="E243" s="47">
        <v>179</v>
      </c>
      <c r="F243" s="49" t="s">
        <v>113</v>
      </c>
      <c r="G243" s="47">
        <v>136</v>
      </c>
      <c r="H243" s="47">
        <v>136</v>
      </c>
      <c r="I243" s="49" t="s">
        <v>113</v>
      </c>
    </row>
    <row r="244" spans="1:9" ht="12.6" customHeight="1">
      <c r="A244" s="41"/>
      <c r="B244" s="12" t="s">
        <v>239</v>
      </c>
      <c r="D244" s="46">
        <v>157</v>
      </c>
      <c r="E244" s="47">
        <v>157</v>
      </c>
      <c r="F244" s="49" t="s">
        <v>113</v>
      </c>
      <c r="G244" s="47">
        <v>112</v>
      </c>
      <c r="H244" s="47">
        <v>112</v>
      </c>
      <c r="I244" s="49" t="s">
        <v>113</v>
      </c>
    </row>
    <row r="245" spans="1:9" ht="12.6" customHeight="1">
      <c r="A245" s="41"/>
      <c r="B245" s="12" t="s">
        <v>240</v>
      </c>
      <c r="D245" s="54" t="s">
        <v>624</v>
      </c>
      <c r="E245" s="50" t="s">
        <v>624</v>
      </c>
      <c r="F245" s="49" t="s">
        <v>113</v>
      </c>
      <c r="G245" s="50">
        <v>33</v>
      </c>
      <c r="H245" s="50">
        <v>33</v>
      </c>
      <c r="I245" s="49" t="s">
        <v>113</v>
      </c>
    </row>
    <row r="246" spans="1:9" ht="12.6" customHeight="1">
      <c r="A246" s="41"/>
      <c r="B246" s="12" t="s">
        <v>344</v>
      </c>
      <c r="D246" s="46">
        <v>339</v>
      </c>
      <c r="E246" s="47">
        <v>339</v>
      </c>
      <c r="F246" s="49" t="s">
        <v>113</v>
      </c>
      <c r="G246" s="47">
        <v>281</v>
      </c>
      <c r="H246" s="47">
        <v>281</v>
      </c>
      <c r="I246" s="49" t="s">
        <v>113</v>
      </c>
    </row>
    <row r="247" spans="1:9" ht="12.6" customHeight="1">
      <c r="A247" s="41">
        <v>802</v>
      </c>
      <c r="B247" s="12" t="s">
        <v>242</v>
      </c>
      <c r="D247" s="46"/>
      <c r="F247" s="49"/>
      <c r="I247" s="49"/>
    </row>
    <row r="248" spans="1:9" ht="12.6" customHeight="1">
      <c r="A248" s="41"/>
      <c r="B248" s="12" t="s">
        <v>238</v>
      </c>
      <c r="D248" s="46">
        <v>1491</v>
      </c>
      <c r="E248" s="47">
        <v>1491</v>
      </c>
      <c r="F248" s="49" t="s">
        <v>113</v>
      </c>
      <c r="G248" s="285">
        <v>3479</v>
      </c>
      <c r="H248" s="47">
        <v>3479</v>
      </c>
      <c r="I248" s="49" t="s">
        <v>113</v>
      </c>
    </row>
    <row r="249" spans="1:9" ht="12.6" customHeight="1">
      <c r="A249" s="41"/>
      <c r="B249" s="12" t="s">
        <v>239</v>
      </c>
      <c r="D249" s="46">
        <v>5247</v>
      </c>
      <c r="E249" s="47">
        <v>5247</v>
      </c>
      <c r="F249" s="49" t="s">
        <v>113</v>
      </c>
      <c r="G249" s="47">
        <v>6478</v>
      </c>
      <c r="H249" s="47">
        <v>6478</v>
      </c>
      <c r="I249" s="49" t="s">
        <v>113</v>
      </c>
    </row>
    <row r="250" spans="1:9" ht="12.6" customHeight="1">
      <c r="A250" s="41"/>
      <c r="B250" s="12" t="s">
        <v>240</v>
      </c>
      <c r="D250" s="54" t="s">
        <v>113</v>
      </c>
      <c r="E250" s="50" t="s">
        <v>113</v>
      </c>
      <c r="F250" s="49" t="s">
        <v>113</v>
      </c>
      <c r="G250" s="50" t="s">
        <v>624</v>
      </c>
      <c r="H250" s="50" t="s">
        <v>624</v>
      </c>
      <c r="I250" s="49" t="s">
        <v>113</v>
      </c>
    </row>
    <row r="251" spans="1:9" ht="12.6" customHeight="1">
      <c r="A251" s="41"/>
      <c r="B251" s="12" t="s">
        <v>344</v>
      </c>
      <c r="D251" s="46">
        <v>6738</v>
      </c>
      <c r="E251" s="47">
        <v>6738</v>
      </c>
      <c r="F251" s="49" t="s">
        <v>113</v>
      </c>
      <c r="G251" s="47">
        <v>9959</v>
      </c>
      <c r="H251" s="47">
        <v>9959</v>
      </c>
      <c r="I251" s="49" t="s">
        <v>113</v>
      </c>
    </row>
    <row r="252" spans="1:9" ht="12.6" customHeight="1">
      <c r="A252" s="41">
        <v>824</v>
      </c>
      <c r="B252" s="12" t="s">
        <v>328</v>
      </c>
      <c r="C252" s="4"/>
      <c r="D252" s="45"/>
      <c r="E252" s="12"/>
      <c r="F252" s="49"/>
      <c r="G252" s="12"/>
      <c r="H252" s="12"/>
      <c r="I252" s="49"/>
    </row>
    <row r="253" spans="1:9" ht="12.6" customHeight="1">
      <c r="A253" s="41"/>
      <c r="B253" s="12" t="s">
        <v>238</v>
      </c>
      <c r="D253" s="46">
        <v>254</v>
      </c>
      <c r="E253" s="47">
        <v>254</v>
      </c>
      <c r="F253" s="49" t="s">
        <v>113</v>
      </c>
      <c r="G253" s="226">
        <v>139</v>
      </c>
      <c r="H253" s="226">
        <v>139</v>
      </c>
      <c r="I253" s="49" t="s">
        <v>113</v>
      </c>
    </row>
    <row r="254" spans="1:9" ht="12.6" customHeight="1">
      <c r="A254" s="41"/>
      <c r="B254" s="12" t="s">
        <v>239</v>
      </c>
      <c r="D254" s="46">
        <v>734</v>
      </c>
      <c r="E254" s="47">
        <v>734</v>
      </c>
      <c r="F254" s="49" t="s">
        <v>113</v>
      </c>
      <c r="G254" s="47">
        <v>548</v>
      </c>
      <c r="H254" s="47">
        <v>548</v>
      </c>
      <c r="I254" s="49" t="s">
        <v>113</v>
      </c>
    </row>
    <row r="255" spans="1:9" ht="12.6" customHeight="1">
      <c r="A255" s="41"/>
      <c r="B255" s="12" t="s">
        <v>240</v>
      </c>
      <c r="D255" s="46">
        <v>119</v>
      </c>
      <c r="E255" s="47">
        <v>119</v>
      </c>
      <c r="F255" s="49" t="s">
        <v>113</v>
      </c>
      <c r="G255" s="47">
        <v>112</v>
      </c>
      <c r="H255" s="47">
        <v>112</v>
      </c>
      <c r="I255" s="49" t="s">
        <v>113</v>
      </c>
    </row>
    <row r="256" spans="1:9" ht="12.6" customHeight="1">
      <c r="A256" s="41"/>
      <c r="B256" s="12" t="s">
        <v>344</v>
      </c>
      <c r="D256" s="46">
        <v>1107</v>
      </c>
      <c r="E256" s="47">
        <v>1107</v>
      </c>
      <c r="F256" s="49" t="s">
        <v>113</v>
      </c>
      <c r="G256" s="47">
        <v>799</v>
      </c>
      <c r="H256" s="47">
        <v>799</v>
      </c>
      <c r="I256" s="49" t="s">
        <v>113</v>
      </c>
    </row>
    <row r="257" spans="1:9" ht="12.6" customHeight="1">
      <c r="A257" s="41"/>
      <c r="D257" s="46"/>
      <c r="F257" s="35"/>
      <c r="I257" s="35"/>
    </row>
    <row r="258" spans="1:9" ht="12.6" customHeight="1">
      <c r="A258" s="41"/>
      <c r="D258" s="46"/>
      <c r="F258" s="35"/>
      <c r="I258" s="35"/>
    </row>
    <row r="259" spans="1:9" ht="12.6" customHeight="1">
      <c r="A259" s="2" t="s">
        <v>209</v>
      </c>
      <c r="D259" s="46"/>
      <c r="F259" s="49"/>
      <c r="I259" s="49"/>
    </row>
    <row r="260" spans="1:9" ht="12.6" customHeight="1">
      <c r="A260" s="41"/>
      <c r="D260" s="46"/>
      <c r="F260" s="49"/>
      <c r="I260" s="49"/>
    </row>
    <row r="261" spans="1:9" ht="12.6" customHeight="1">
      <c r="A261" s="2" t="s">
        <v>112</v>
      </c>
      <c r="D261" s="46"/>
      <c r="F261" s="49"/>
      <c r="I261" s="49"/>
    </row>
    <row r="262" spans="1:9" ht="12.6" customHeight="1">
      <c r="A262" s="2"/>
      <c r="B262" s="5" t="s">
        <v>404</v>
      </c>
      <c r="D262" s="46"/>
      <c r="F262" s="49"/>
      <c r="I262" s="49"/>
    </row>
    <row r="263" spans="1:9" ht="12.6" customHeight="1">
      <c r="A263" s="2"/>
      <c r="B263" s="5" t="s">
        <v>405</v>
      </c>
      <c r="D263" s="46"/>
      <c r="F263" s="49"/>
      <c r="I263" s="49"/>
    </row>
    <row r="264" spans="1:9" ht="12.6" customHeight="1">
      <c r="A264" s="41">
        <v>901</v>
      </c>
      <c r="B264" s="12" t="s">
        <v>117</v>
      </c>
      <c r="D264" s="46"/>
      <c r="F264" s="49"/>
      <c r="I264" s="49"/>
    </row>
    <row r="265" spans="1:9" ht="12.6" customHeight="1">
      <c r="A265" s="41"/>
      <c r="B265" s="12" t="s">
        <v>238</v>
      </c>
      <c r="D265" s="46">
        <v>31381</v>
      </c>
      <c r="E265" s="47">
        <v>31381</v>
      </c>
      <c r="F265" s="132" t="s">
        <v>113</v>
      </c>
      <c r="G265" s="47">
        <v>28982</v>
      </c>
      <c r="H265" s="47">
        <v>28982</v>
      </c>
      <c r="I265" s="132" t="s">
        <v>113</v>
      </c>
    </row>
    <row r="266" spans="1:9" ht="12.6" customHeight="1">
      <c r="A266" s="41"/>
      <c r="B266" s="12" t="s">
        <v>239</v>
      </c>
      <c r="D266" s="46">
        <v>49474</v>
      </c>
      <c r="E266" s="47">
        <v>49474</v>
      </c>
      <c r="F266" s="132" t="s">
        <v>113</v>
      </c>
      <c r="G266" s="47">
        <v>41356</v>
      </c>
      <c r="H266" s="47">
        <v>41356</v>
      </c>
      <c r="I266" s="132" t="s">
        <v>113</v>
      </c>
    </row>
    <row r="267" spans="1:9" ht="12.6" customHeight="1">
      <c r="A267" s="41"/>
      <c r="B267" s="12" t="s">
        <v>240</v>
      </c>
      <c r="D267" s="46">
        <v>33532</v>
      </c>
      <c r="E267" s="47">
        <v>33532</v>
      </c>
      <c r="F267" s="132" t="s">
        <v>113</v>
      </c>
      <c r="G267" s="47">
        <v>10854</v>
      </c>
      <c r="H267" s="47">
        <v>10854</v>
      </c>
      <c r="I267" s="132" t="s">
        <v>113</v>
      </c>
    </row>
    <row r="268" spans="1:9" ht="12.6" customHeight="1">
      <c r="A268" s="41"/>
      <c r="B268" s="12" t="s">
        <v>344</v>
      </c>
      <c r="D268" s="46">
        <v>114387</v>
      </c>
      <c r="E268" s="47">
        <v>114387</v>
      </c>
      <c r="F268" s="132" t="s">
        <v>113</v>
      </c>
      <c r="G268" s="47">
        <v>81192</v>
      </c>
      <c r="H268" s="47">
        <v>81192</v>
      </c>
      <c r="I268" s="132" t="s">
        <v>113</v>
      </c>
    </row>
    <row r="269" spans="1:9" ht="12.75" customHeight="1">
      <c r="A269" s="85" t="s">
        <v>567</v>
      </c>
      <c r="B269" s="12" t="s">
        <v>328</v>
      </c>
      <c r="D269" s="46"/>
      <c r="F269" s="49"/>
      <c r="I269" s="49"/>
    </row>
    <row r="270" spans="1:9" ht="12.75" customHeight="1">
      <c r="A270" s="41"/>
      <c r="B270" s="12" t="s">
        <v>238</v>
      </c>
      <c r="D270" s="46"/>
      <c r="F270" s="49"/>
      <c r="G270" s="47">
        <v>21593</v>
      </c>
      <c r="H270" s="47">
        <v>21593</v>
      </c>
      <c r="I270" s="132" t="s">
        <v>113</v>
      </c>
    </row>
    <row r="271" spans="1:9" ht="12.75" customHeight="1">
      <c r="A271" s="41"/>
      <c r="B271" s="12" t="s">
        <v>239</v>
      </c>
      <c r="D271" s="46"/>
      <c r="F271" s="49"/>
      <c r="G271" s="47">
        <v>40934</v>
      </c>
      <c r="H271" s="47">
        <v>40934</v>
      </c>
      <c r="I271" s="132" t="s">
        <v>113</v>
      </c>
    </row>
    <row r="272" spans="1:9" ht="12.75" customHeight="1">
      <c r="A272" s="41"/>
      <c r="B272" s="12" t="s">
        <v>240</v>
      </c>
      <c r="D272" s="46"/>
      <c r="F272" s="49"/>
      <c r="G272" s="47">
        <v>12468</v>
      </c>
      <c r="H272" s="47">
        <v>12468</v>
      </c>
      <c r="I272" s="132" t="s">
        <v>113</v>
      </c>
    </row>
    <row r="273" spans="1:9" ht="12.75" customHeight="1">
      <c r="A273" s="41"/>
      <c r="B273" s="12" t="s">
        <v>344</v>
      </c>
      <c r="D273" s="46"/>
      <c r="F273" s="49"/>
      <c r="G273" s="47">
        <v>74995</v>
      </c>
      <c r="H273" s="47">
        <v>74995</v>
      </c>
      <c r="I273" s="132" t="s">
        <v>113</v>
      </c>
    </row>
    <row r="274" spans="1:9" ht="12.75" customHeight="1">
      <c r="A274" s="41"/>
      <c r="D274" s="46"/>
      <c r="F274" s="49"/>
      <c r="I274" s="49"/>
    </row>
    <row r="275" spans="1:9" ht="12.75" customHeight="1">
      <c r="A275" s="2" t="s">
        <v>329</v>
      </c>
      <c r="D275" s="46"/>
      <c r="F275" s="49"/>
      <c r="I275" s="49"/>
    </row>
    <row r="276" spans="1:9" ht="12.75" customHeight="1">
      <c r="A276" s="41">
        <v>942</v>
      </c>
      <c r="B276" s="12" t="s">
        <v>310</v>
      </c>
      <c r="D276" s="46">
        <v>110588</v>
      </c>
      <c r="E276" s="47">
        <v>110588</v>
      </c>
      <c r="F276" s="132" t="s">
        <v>113</v>
      </c>
      <c r="G276" s="47">
        <v>85071</v>
      </c>
      <c r="H276" s="47">
        <v>85071</v>
      </c>
      <c r="I276" s="132" t="s">
        <v>113</v>
      </c>
    </row>
    <row r="277" spans="1:9" ht="12.75" customHeight="1">
      <c r="A277" s="41">
        <v>945</v>
      </c>
      <c r="B277" s="12" t="s">
        <v>0</v>
      </c>
      <c r="D277" s="46">
        <v>8104</v>
      </c>
      <c r="E277" s="47">
        <v>150</v>
      </c>
      <c r="F277" s="48">
        <v>7954</v>
      </c>
      <c r="G277" s="47">
        <v>8355</v>
      </c>
      <c r="H277" s="47">
        <v>86</v>
      </c>
      <c r="I277" s="48">
        <v>8269</v>
      </c>
    </row>
    <row r="278" spans="1:9" ht="12.75" customHeight="1">
      <c r="A278" s="41"/>
      <c r="D278" s="46"/>
      <c r="F278" s="48"/>
      <c r="I278" s="48"/>
    </row>
    <row r="279" spans="1:9" ht="12.6" customHeight="1">
      <c r="A279" s="2" t="s">
        <v>98</v>
      </c>
      <c r="D279" s="46"/>
      <c r="F279" s="49"/>
      <c r="I279" s="49"/>
    </row>
    <row r="280" spans="1:9" ht="12.6" customHeight="1">
      <c r="A280" s="41">
        <v>921</v>
      </c>
      <c r="B280" s="12" t="s">
        <v>99</v>
      </c>
      <c r="D280" s="46">
        <v>12943</v>
      </c>
      <c r="E280" s="47">
        <v>12943</v>
      </c>
      <c r="F280" s="132" t="s">
        <v>113</v>
      </c>
      <c r="G280" s="133" t="s">
        <v>113</v>
      </c>
      <c r="H280" s="133" t="s">
        <v>113</v>
      </c>
      <c r="I280" s="132" t="s">
        <v>113</v>
      </c>
    </row>
    <row r="281" spans="1:9" ht="12.6" customHeight="1">
      <c r="A281" s="41">
        <v>947</v>
      </c>
      <c r="B281" s="12" t="s">
        <v>212</v>
      </c>
      <c r="D281" s="46">
        <v>40272</v>
      </c>
      <c r="E281" s="220">
        <v>26621</v>
      </c>
      <c r="F281" s="48">
        <v>13651</v>
      </c>
      <c r="G281" s="47">
        <v>41099</v>
      </c>
      <c r="H281" s="220">
        <v>27542</v>
      </c>
      <c r="I281" s="48">
        <v>13557</v>
      </c>
    </row>
    <row r="282" spans="1:9" ht="12.6" customHeight="1">
      <c r="A282" s="41">
        <v>949</v>
      </c>
      <c r="B282" s="12" t="s">
        <v>214</v>
      </c>
      <c r="D282" s="46">
        <v>10934</v>
      </c>
      <c r="E282" s="47">
        <f>6400+2585</f>
        <v>8985</v>
      </c>
      <c r="F282" s="48">
        <v>1949</v>
      </c>
      <c r="G282" s="47">
        <v>10249</v>
      </c>
      <c r="H282" s="47">
        <f>5804+3006</f>
        <v>8810</v>
      </c>
      <c r="I282" s="48">
        <v>1439</v>
      </c>
    </row>
    <row r="283" spans="1:9" ht="12.6" customHeight="1">
      <c r="A283" s="41"/>
      <c r="B283" s="12" t="s">
        <v>594</v>
      </c>
      <c r="D283" s="46">
        <v>13971</v>
      </c>
      <c r="E283" s="47">
        <v>13809</v>
      </c>
      <c r="F283" s="48">
        <v>162</v>
      </c>
      <c r="G283" s="47">
        <v>15445</v>
      </c>
      <c r="H283" s="47">
        <v>15291</v>
      </c>
      <c r="I283" s="48">
        <v>154</v>
      </c>
    </row>
    <row r="284" spans="1:9" ht="12.6" customHeight="1">
      <c r="A284" s="41">
        <v>950</v>
      </c>
      <c r="B284" s="12" t="s">
        <v>202</v>
      </c>
      <c r="D284" s="46">
        <v>87203</v>
      </c>
      <c r="E284" s="47">
        <v>87203</v>
      </c>
      <c r="F284" s="132" t="s">
        <v>113</v>
      </c>
      <c r="G284" s="47">
        <v>116972</v>
      </c>
      <c r="H284" s="47">
        <v>94285</v>
      </c>
      <c r="I284" s="132">
        <v>22687</v>
      </c>
    </row>
    <row r="285" spans="1:9" ht="12.6" customHeight="1">
      <c r="A285" s="3"/>
      <c r="B285" s="5" t="s">
        <v>574</v>
      </c>
      <c r="D285" s="46"/>
      <c r="F285" s="49"/>
      <c r="I285" s="49"/>
    </row>
    <row r="286" spans="1:9" ht="12.6" customHeight="1">
      <c r="A286" s="3"/>
      <c r="B286" s="5" t="s">
        <v>575</v>
      </c>
      <c r="D286" s="46"/>
      <c r="F286" s="49"/>
      <c r="I286" s="49"/>
    </row>
    <row r="287" spans="1:9" ht="12.6" customHeight="1">
      <c r="A287" s="3"/>
      <c r="B287" s="5"/>
      <c r="D287" s="46"/>
      <c r="F287" s="49"/>
      <c r="I287" s="49"/>
    </row>
    <row r="288" spans="1:9" ht="12.6" customHeight="1">
      <c r="A288" s="2" t="s">
        <v>121</v>
      </c>
      <c r="D288" s="46"/>
      <c r="F288" s="49"/>
      <c r="I288" s="49"/>
    </row>
    <row r="289" spans="1:9" ht="12.6" customHeight="1">
      <c r="A289" s="41">
        <v>951</v>
      </c>
      <c r="B289" s="22" t="s">
        <v>215</v>
      </c>
      <c r="D289" s="46"/>
      <c r="F289" s="49"/>
      <c r="I289" s="49"/>
    </row>
    <row r="290" spans="1:9" ht="12.6" customHeight="1">
      <c r="A290" s="2"/>
      <c r="B290" s="97" t="s">
        <v>216</v>
      </c>
      <c r="D290" s="46">
        <v>880330</v>
      </c>
      <c r="E290" s="47">
        <v>880330</v>
      </c>
      <c r="F290" s="132" t="s">
        <v>113</v>
      </c>
      <c r="G290" s="47">
        <v>879431</v>
      </c>
      <c r="H290" s="47">
        <v>879431</v>
      </c>
      <c r="I290" s="132" t="s">
        <v>113</v>
      </c>
    </row>
    <row r="291" spans="1:9" ht="12.6" customHeight="1">
      <c r="A291" s="41">
        <v>952</v>
      </c>
      <c r="B291" s="12" t="s">
        <v>179</v>
      </c>
      <c r="D291" s="46"/>
      <c r="F291" s="49"/>
      <c r="I291" s="49"/>
    </row>
    <row r="292" spans="1:9" ht="12.6" customHeight="1">
      <c r="A292" s="41"/>
      <c r="B292" s="86" t="s">
        <v>218</v>
      </c>
      <c r="D292" s="46">
        <v>109526</v>
      </c>
      <c r="E292" s="47">
        <v>109526</v>
      </c>
      <c r="F292" s="132" t="s">
        <v>113</v>
      </c>
      <c r="G292" s="47">
        <v>98520</v>
      </c>
      <c r="H292" s="47">
        <v>98520</v>
      </c>
      <c r="I292" s="132" t="s">
        <v>113</v>
      </c>
    </row>
    <row r="293" spans="1:9" ht="12.6" customHeight="1">
      <c r="A293" s="41">
        <v>953</v>
      </c>
      <c r="B293" s="12" t="s">
        <v>189</v>
      </c>
      <c r="D293" s="46">
        <v>151594</v>
      </c>
      <c r="E293" s="47">
        <v>59387</v>
      </c>
      <c r="F293" s="48">
        <v>92207</v>
      </c>
      <c r="G293" s="47">
        <v>131114</v>
      </c>
      <c r="H293" s="47">
        <v>39699</v>
      </c>
      <c r="I293" s="48">
        <v>91415</v>
      </c>
    </row>
    <row r="294" spans="1:9" ht="15" customHeight="1">
      <c r="A294" s="41"/>
      <c r="B294" s="12" t="s">
        <v>151</v>
      </c>
      <c r="D294" s="46">
        <v>9143</v>
      </c>
      <c r="E294" s="47">
        <v>29</v>
      </c>
      <c r="F294" s="48">
        <v>9114</v>
      </c>
      <c r="G294" s="47">
        <v>10165</v>
      </c>
      <c r="H294" s="47">
        <v>51</v>
      </c>
      <c r="I294" s="48">
        <v>10114</v>
      </c>
    </row>
    <row r="295" spans="1:9" ht="15" customHeight="1">
      <c r="A295" s="41">
        <v>957</v>
      </c>
      <c r="B295" s="12" t="s">
        <v>494</v>
      </c>
      <c r="D295" s="46">
        <v>429885</v>
      </c>
      <c r="E295" s="47">
        <v>75637</v>
      </c>
      <c r="F295" s="48">
        <v>354248</v>
      </c>
      <c r="G295" s="47">
        <v>446390</v>
      </c>
      <c r="H295" s="47">
        <v>94325</v>
      </c>
      <c r="I295" s="48">
        <v>352065</v>
      </c>
    </row>
    <row r="296" spans="1:9" ht="12.6" customHeight="1">
      <c r="A296" s="41"/>
      <c r="B296" s="12" t="s">
        <v>495</v>
      </c>
      <c r="D296" s="46">
        <v>738345</v>
      </c>
      <c r="E296" s="47">
        <f>344613+393732</f>
        <v>738345</v>
      </c>
      <c r="F296" s="132" t="s">
        <v>113</v>
      </c>
      <c r="G296" s="47">
        <v>477821</v>
      </c>
      <c r="H296" s="47">
        <v>477821</v>
      </c>
      <c r="I296" s="132" t="s">
        <v>113</v>
      </c>
    </row>
    <row r="297" spans="1:9" ht="12.6" customHeight="1">
      <c r="A297" s="41"/>
      <c r="B297" s="12" t="s">
        <v>496</v>
      </c>
      <c r="D297" s="46">
        <v>2547</v>
      </c>
      <c r="E297" s="47">
        <v>2487</v>
      </c>
      <c r="F297" s="48">
        <v>60</v>
      </c>
      <c r="G297" s="47">
        <v>23417</v>
      </c>
      <c r="H297" s="47">
        <v>23052</v>
      </c>
      <c r="I297" s="48">
        <v>365</v>
      </c>
    </row>
    <row r="298" spans="1:9" ht="14.25" customHeight="1">
      <c r="A298" s="41"/>
      <c r="B298" s="12" t="s">
        <v>497</v>
      </c>
      <c r="D298" s="46">
        <v>1170777</v>
      </c>
      <c r="E298" s="47">
        <v>816469</v>
      </c>
      <c r="F298" s="48">
        <v>354308</v>
      </c>
      <c r="G298" s="47">
        <v>947628</v>
      </c>
      <c r="H298" s="47">
        <v>595198</v>
      </c>
      <c r="I298" s="48">
        <v>352430</v>
      </c>
    </row>
    <row r="299" spans="1:9" ht="12.6" customHeight="1">
      <c r="A299" s="41" t="s">
        <v>222</v>
      </c>
      <c r="B299" s="12" t="s">
        <v>223</v>
      </c>
      <c r="D299" s="46"/>
      <c r="F299" s="49"/>
      <c r="I299" s="49"/>
    </row>
    <row r="300" spans="1:9" ht="12.6" customHeight="1">
      <c r="A300" s="41"/>
      <c r="B300" s="12" t="s">
        <v>224</v>
      </c>
      <c r="D300" s="46">
        <v>626158</v>
      </c>
      <c r="E300" s="47">
        <v>20813</v>
      </c>
      <c r="F300" s="48">
        <v>605345</v>
      </c>
      <c r="G300" s="47">
        <v>710655</v>
      </c>
      <c r="H300" s="47">
        <v>53272</v>
      </c>
      <c r="I300" s="48">
        <v>657383</v>
      </c>
    </row>
    <row r="301" spans="1:9" ht="12.6" customHeight="1">
      <c r="A301" s="41"/>
      <c r="D301" s="54"/>
      <c r="E301" s="50"/>
      <c r="F301" s="49"/>
      <c r="G301" s="50"/>
      <c r="H301" s="50"/>
      <c r="I301" s="49"/>
    </row>
    <row r="302" spans="1:9" ht="12.6" customHeight="1">
      <c r="A302" s="2" t="s">
        <v>124</v>
      </c>
      <c r="D302" s="54"/>
      <c r="E302" s="50"/>
      <c r="F302" s="49"/>
      <c r="G302" s="50"/>
      <c r="H302" s="50"/>
      <c r="I302" s="49"/>
    </row>
    <row r="303" spans="1:9" ht="12.6" customHeight="1">
      <c r="A303" s="41">
        <v>963</v>
      </c>
      <c r="B303" s="12" t="s">
        <v>578</v>
      </c>
      <c r="D303" s="222" t="s">
        <v>113</v>
      </c>
      <c r="E303" s="133" t="s">
        <v>113</v>
      </c>
      <c r="F303" s="132" t="s">
        <v>113</v>
      </c>
      <c r="G303" s="47">
        <v>12499</v>
      </c>
      <c r="H303" s="47">
        <v>12499</v>
      </c>
      <c r="I303" s="132" t="s">
        <v>113</v>
      </c>
    </row>
    <row r="304" spans="1:9" ht="12.6" customHeight="1">
      <c r="A304" s="41"/>
      <c r="B304" s="5"/>
      <c r="D304" s="69"/>
      <c r="E304" s="70"/>
      <c r="F304" s="67"/>
      <c r="G304" s="70"/>
      <c r="H304" s="70"/>
      <c r="I304" s="67"/>
    </row>
    <row r="305" spans="1:9" ht="12.6" customHeight="1">
      <c r="A305" s="2" t="s">
        <v>114</v>
      </c>
      <c r="D305" s="54"/>
      <c r="E305" s="50"/>
      <c r="F305" s="49"/>
      <c r="G305" s="50"/>
      <c r="H305" s="50"/>
      <c r="I305" s="49"/>
    </row>
    <row r="306" spans="1:9" ht="12.6" customHeight="1">
      <c r="A306" s="41">
        <v>987</v>
      </c>
      <c r="B306" s="12" t="s">
        <v>225</v>
      </c>
      <c r="D306" s="54"/>
      <c r="E306" s="50"/>
      <c r="F306" s="49"/>
      <c r="G306" s="50"/>
      <c r="H306" s="50"/>
      <c r="I306" s="49"/>
    </row>
    <row r="307" spans="1:9" ht="12.6" customHeight="1">
      <c r="A307" s="41"/>
      <c r="B307" s="12" t="s">
        <v>247</v>
      </c>
      <c r="D307" s="46">
        <v>916</v>
      </c>
      <c r="E307" s="47">
        <v>916</v>
      </c>
      <c r="F307" s="132" t="s">
        <v>113</v>
      </c>
      <c r="G307" s="47">
        <v>904</v>
      </c>
      <c r="H307" s="47">
        <v>904</v>
      </c>
      <c r="I307" s="132"/>
    </row>
    <row r="308" spans="1:9" ht="12.6" customHeight="1">
      <c r="A308" s="41"/>
      <c r="B308" s="12" t="s">
        <v>16</v>
      </c>
      <c r="D308" s="46">
        <v>3879</v>
      </c>
      <c r="E308" s="47">
        <v>3879</v>
      </c>
      <c r="F308" s="132" t="s">
        <v>113</v>
      </c>
      <c r="G308" s="47">
        <v>4118</v>
      </c>
      <c r="H308" s="47">
        <v>4118</v>
      </c>
      <c r="I308" s="132" t="s">
        <v>113</v>
      </c>
    </row>
    <row r="309" spans="1:9" ht="12.6" customHeight="1">
      <c r="A309" s="2"/>
      <c r="D309" s="46"/>
      <c r="F309" s="49"/>
      <c r="I309" s="49"/>
    </row>
    <row r="310" spans="1:9" ht="12.6" customHeight="1">
      <c r="A310" s="2" t="s">
        <v>129</v>
      </c>
      <c r="D310" s="46"/>
      <c r="F310" s="49"/>
      <c r="I310" s="49"/>
    </row>
    <row r="311" spans="1:9" ht="12.6" customHeight="1">
      <c r="A311" s="41">
        <v>971</v>
      </c>
      <c r="B311" s="12" t="s">
        <v>97</v>
      </c>
      <c r="D311" s="46">
        <v>38535</v>
      </c>
      <c r="E311" s="47">
        <v>38535</v>
      </c>
      <c r="F311" s="132" t="s">
        <v>113</v>
      </c>
      <c r="G311" s="47">
        <v>32565</v>
      </c>
      <c r="H311" s="47">
        <v>32565</v>
      </c>
      <c r="I311" s="132" t="s">
        <v>113</v>
      </c>
    </row>
    <row r="312" spans="1:9" ht="12.6" customHeight="1">
      <c r="A312" s="41">
        <v>976</v>
      </c>
      <c r="B312" s="12" t="s">
        <v>185</v>
      </c>
      <c r="D312" s="46">
        <v>5624</v>
      </c>
      <c r="E312" s="47">
        <v>5624</v>
      </c>
      <c r="F312" s="132" t="s">
        <v>113</v>
      </c>
      <c r="G312" s="47">
        <v>5200</v>
      </c>
      <c r="H312" s="47">
        <v>5200</v>
      </c>
      <c r="I312" s="132" t="s">
        <v>113</v>
      </c>
    </row>
    <row r="313" spans="1:9" ht="12.6" customHeight="1">
      <c r="A313" s="14"/>
      <c r="D313" s="46"/>
      <c r="F313" s="49"/>
      <c r="I313" s="49"/>
    </row>
    <row r="314" spans="1:9" ht="12.6" customHeight="1">
      <c r="A314" s="2" t="s">
        <v>226</v>
      </c>
      <c r="D314" s="46"/>
      <c r="F314" s="49"/>
      <c r="I314" s="49"/>
    </row>
    <row r="315" spans="1:9" ht="12.6" customHeight="1">
      <c r="A315" s="41">
        <v>923</v>
      </c>
      <c r="B315" s="12" t="s">
        <v>35</v>
      </c>
      <c r="D315" s="54">
        <v>1513</v>
      </c>
      <c r="E315" s="50">
        <v>1513</v>
      </c>
      <c r="F315" s="132" t="s">
        <v>113</v>
      </c>
      <c r="G315" s="50">
        <v>1031</v>
      </c>
      <c r="H315" s="50">
        <v>1031</v>
      </c>
      <c r="I315" s="132" t="s">
        <v>113</v>
      </c>
    </row>
    <row r="316" spans="1:9" ht="12.6" customHeight="1">
      <c r="A316" s="41" t="s">
        <v>227</v>
      </c>
      <c r="B316" s="12" t="s">
        <v>228</v>
      </c>
      <c r="D316" s="69" t="s">
        <v>176</v>
      </c>
      <c r="E316" s="70" t="s">
        <v>176</v>
      </c>
      <c r="F316" s="67" t="s">
        <v>176</v>
      </c>
      <c r="G316" s="70" t="s">
        <v>176</v>
      </c>
      <c r="H316" s="70" t="s">
        <v>176</v>
      </c>
      <c r="I316" s="67" t="s">
        <v>176</v>
      </c>
    </row>
    <row r="317" spans="1:9" ht="12.6" customHeight="1">
      <c r="A317" s="41" t="s">
        <v>229</v>
      </c>
      <c r="B317" s="12" t="s">
        <v>303</v>
      </c>
      <c r="D317" s="46"/>
      <c r="F317" s="49"/>
      <c r="I317" s="49"/>
    </row>
    <row r="318" spans="1:9" ht="12.6" customHeight="1">
      <c r="A318" s="41"/>
      <c r="B318" s="12" t="s">
        <v>247</v>
      </c>
      <c r="D318" s="46">
        <v>1906</v>
      </c>
      <c r="E318" s="47">
        <v>1906</v>
      </c>
      <c r="F318" s="132" t="s">
        <v>113</v>
      </c>
      <c r="G318" s="47">
        <v>1766</v>
      </c>
      <c r="H318" s="47">
        <v>1766</v>
      </c>
      <c r="I318" s="132" t="s">
        <v>113</v>
      </c>
    </row>
    <row r="319" spans="1:9" ht="12.6" customHeight="1">
      <c r="A319" s="41"/>
      <c r="B319" s="12" t="s">
        <v>16</v>
      </c>
      <c r="D319" s="46">
        <v>6562</v>
      </c>
      <c r="E319" s="47">
        <v>6562</v>
      </c>
      <c r="F319" s="132"/>
      <c r="G319" s="47">
        <v>5583</v>
      </c>
      <c r="H319" s="47">
        <v>5583</v>
      </c>
      <c r="I319" s="132" t="s">
        <v>113</v>
      </c>
    </row>
    <row r="320" spans="1:9" ht="12.6" customHeight="1">
      <c r="A320" s="41"/>
      <c r="D320" s="46"/>
      <c r="F320" s="49"/>
      <c r="I320" s="49"/>
    </row>
    <row r="321" spans="1:9" ht="12.6" customHeight="1">
      <c r="A321" s="41"/>
      <c r="D321" s="46"/>
      <c r="F321" s="49"/>
      <c r="I321" s="49"/>
    </row>
    <row r="322" spans="1:9" ht="12.6" customHeight="1">
      <c r="A322" s="2" t="s">
        <v>300</v>
      </c>
      <c r="D322" s="46"/>
      <c r="F322" s="49"/>
      <c r="I322" s="49"/>
    </row>
    <row r="323" spans="1:9" ht="12.6" customHeight="1">
      <c r="A323" s="2"/>
      <c r="B323" s="5" t="s">
        <v>577</v>
      </c>
      <c r="D323" s="46"/>
      <c r="F323" s="49"/>
      <c r="I323" s="49"/>
    </row>
    <row r="324" spans="1:9" ht="12.6" customHeight="1">
      <c r="A324" s="2" t="s">
        <v>98</v>
      </c>
      <c r="D324" s="46"/>
      <c r="F324" s="49"/>
      <c r="I324" s="49"/>
    </row>
    <row r="325" spans="1:9" ht="12.6" customHeight="1">
      <c r="A325" s="228">
        <v>1121</v>
      </c>
      <c r="B325" s="12" t="s">
        <v>99</v>
      </c>
      <c r="D325" s="54" t="s">
        <v>176</v>
      </c>
      <c r="E325" s="50" t="s">
        <v>176</v>
      </c>
      <c r="F325" s="49" t="s">
        <v>113</v>
      </c>
      <c r="G325" s="133" t="s">
        <v>113</v>
      </c>
      <c r="H325" s="133" t="s">
        <v>113</v>
      </c>
      <c r="I325" s="132" t="s">
        <v>113</v>
      </c>
    </row>
    <row r="326" spans="1:9" ht="12.6" customHeight="1">
      <c r="A326" s="228">
        <v>1148</v>
      </c>
      <c r="B326" s="12" t="s">
        <v>409</v>
      </c>
      <c r="D326" s="225" t="s">
        <v>500</v>
      </c>
      <c r="E326" s="203" t="s">
        <v>500</v>
      </c>
      <c r="F326" s="49" t="s">
        <v>113</v>
      </c>
      <c r="G326" s="133" t="s">
        <v>113</v>
      </c>
      <c r="H326" s="133" t="s">
        <v>113</v>
      </c>
      <c r="I326" s="132" t="s">
        <v>113</v>
      </c>
    </row>
    <row r="327" spans="1:9" ht="12.6" customHeight="1">
      <c r="A327" s="228"/>
      <c r="B327" s="229" t="s">
        <v>453</v>
      </c>
      <c r="D327" s="54"/>
      <c r="E327" s="50"/>
      <c r="F327" s="49"/>
      <c r="G327" s="133"/>
      <c r="H327" s="133"/>
      <c r="I327" s="132"/>
    </row>
    <row r="328" spans="1:9" ht="12.6" customHeight="1">
      <c r="A328" s="15" t="s">
        <v>230</v>
      </c>
      <c r="B328" s="12" t="s">
        <v>231</v>
      </c>
      <c r="D328" s="54" t="s">
        <v>176</v>
      </c>
      <c r="E328" s="50" t="s">
        <v>176</v>
      </c>
      <c r="F328" s="49" t="s">
        <v>113</v>
      </c>
      <c r="G328" s="133" t="s">
        <v>113</v>
      </c>
      <c r="H328" s="133" t="s">
        <v>113</v>
      </c>
      <c r="I328" s="132" t="s">
        <v>113</v>
      </c>
    </row>
    <row r="329" spans="1:9" ht="12.6" customHeight="1">
      <c r="A329" s="15" t="s">
        <v>232</v>
      </c>
      <c r="B329" s="12" t="s">
        <v>202</v>
      </c>
      <c r="D329" s="46">
        <v>116187</v>
      </c>
      <c r="E329" s="47">
        <v>92745</v>
      </c>
      <c r="F329" s="49">
        <v>23442</v>
      </c>
      <c r="G329" s="133" t="s">
        <v>113</v>
      </c>
      <c r="H329" s="133" t="s">
        <v>113</v>
      </c>
      <c r="I329" s="132" t="s">
        <v>113</v>
      </c>
    </row>
    <row r="330" spans="1:9" ht="12.75" customHeight="1">
      <c r="A330" s="230"/>
      <c r="B330" s="231" t="s">
        <v>576</v>
      </c>
      <c r="C330" s="232"/>
      <c r="D330" s="51"/>
      <c r="E330" s="52"/>
      <c r="F330" s="53"/>
      <c r="G330" s="52"/>
      <c r="H330" s="52"/>
      <c r="I330" s="53"/>
    </row>
  </sheetData>
  <customSheetViews>
    <customSheetView guid="{A7F03C41-20CF-4E65-9158-C11DE5EB82EA}" showPageBreaks="1" showGridLines="0" showRuler="0" topLeftCell="A64">
      <selection activeCell="N49" sqref="N4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1"/>
      <headerFooter alignWithMargins="0">
        <oddHeader>&amp;L&amp;"Arial,Lihavoitu"KOKO KAUPUNKI
Suoritteet&amp;C&amp;12&amp;P</oddHeader>
      </headerFooter>
    </customSheetView>
    <customSheetView guid="{8DDB457E-891D-4393-806C-3802F934E279}" showGridLines="0" showRuler="0">
      <selection activeCell="C172" sqref="C172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2"/>
      <headerFooter alignWithMargins="0">
        <oddHeader>&amp;L&amp;"Arial,Lihavoitu"KOKO KAUPUNKI
Suoritteet&amp;C&amp;12&amp;P</oddHeader>
      </headerFooter>
    </customSheetView>
    <customSheetView guid="{6EF33418-FA88-44FB-8E4D-E916CC606730}" showPageBreaks="1" showGridLines="0" showRuler="0" topLeftCell="A25">
      <selection activeCell="M318" sqref="M318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"/>
      <headerFooter alignWithMargins="0">
        <oddHeader>&amp;L&amp;"Arial,Lihavoitu"KOKO KAUPUNKI
Suoritteet&amp;C&amp;12&amp;P</oddHeader>
      </headerFooter>
    </customSheetView>
    <customSheetView guid="{06196402-4B4E-4DBD-8C5A-A0C28FCA1EE0}" showGridLines="0" showRuler="0" topLeftCell="A220">
      <selection activeCell="G230" sqref="G230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"/>
      <headerFooter alignWithMargins="0">
        <oddHeader>&amp;L&amp;"Arial,Lihavoitu"KOKO KAUPUNKI
Suoritteet&amp;C&amp;12&amp;P</oddHeader>
      </headerFooter>
    </customSheetView>
    <customSheetView guid="{334FAC76-A57E-4D32-B99D-D8AF2CDD286E}" scale="95" showPageBreaks="1" showGridLines="0" showRuler="0" topLeftCell="A149">
      <selection activeCell="L172" sqref="L172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5"/>
      <headerFooter alignWithMargins="0">
        <oddHeader>&amp;L&amp;"Arial,Lihavoitu"KOKO KAUPUNKI
Suoritteet&amp;C&amp;12&amp;P</oddHeader>
      </headerFooter>
    </customSheetView>
    <customSheetView guid="{ED2CEC82-401A-4CFA-8397-0B86AFDB9DDA}" scale="95" showGridLines="0" showRuler="0" topLeftCell="A55">
      <selection activeCell="H67" sqref="H67:H68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6"/>
      <headerFooter alignWithMargins="0">
        <oddHeader>&amp;L&amp;"Arial,Lihavoitu"KOKO KAUPUNKI
Suoritteet&amp;C&amp;12&amp;P</oddHeader>
      </headerFooter>
    </customSheetView>
    <customSheetView guid="{D0E6D7FE-7B4A-4CDD-B8A6-552C4FE1AA9A}" showPageBreaks="1" showGridLines="0" showRuler="0">
      <pane ySplit="4" topLeftCell="A107" activePane="bottomLeft"/>
      <selection pane="bottomLeft" activeCell="M120" sqref="M12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7"/>
      <headerFooter alignWithMargins="0">
        <oddHeader>&amp;L&amp;"Arial,Lihavoitu"KOKO KAUPUNKI
Suoritteet&amp;C&amp;12&amp;P</oddHeader>
      </headerFooter>
    </customSheetView>
    <customSheetView guid="{7F3F07B6-A4CE-4289-8E41-A85BECD19C7A}" showPageBreaks="1" showGridLines="0" showRuler="0">
      <pane ySplit="4" topLeftCell="A322" activePane="bottomLeft"/>
      <selection pane="bottomLeft" activeCell="J26" sqref="J26:K2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8"/>
      <headerFooter alignWithMargins="0">
        <oddHeader>&amp;L&amp;"Arial,Lihavoitu"KOKO KAUPUNKI
Suoritteet&amp;C&amp;12&amp;P</oddHeader>
      </headerFooter>
    </customSheetView>
    <customSheetView guid="{1E5DD3EF-5970-4D1E-872F-4E76A3C977A9}" showGridLines="0" showRuler="0">
      <pane ySplit="2" topLeftCell="A54" activePane="bottomLeft" state="frozen"/>
      <selection pane="bottomLeft" activeCell="H69" sqref="H69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9"/>
      <headerFooter alignWithMargins="0">
        <oddHeader>&amp;L&amp;"Arial,Lihavoitu"KOKO KAUPUNKI
Suoritteet&amp;C&amp;12&amp;P</oddHeader>
      </headerFooter>
    </customSheetView>
    <customSheetView guid="{BD37F809-4984-4590-997E-6EA1E4187FE5}" scale="90" showPageBreaks="1" showGridLines="0" showRuler="0">
      <selection activeCell="H35" sqref="H3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0"/>
      <headerFooter alignWithMargins="0">
        <oddHeader>&amp;L&amp;"Arial,Lihavoitu"KOKO KAUPUNKI
Suoritteet&amp;C&amp;12&amp;P</oddHeader>
      </headerFooter>
    </customSheetView>
    <customSheetView guid="{3A8ECBB0-1CB4-410B-B903-DCAA77825D57}" showGridLines="0" showRuler="0">
      <selection activeCell="G13" sqref="G1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1"/>
      <headerFooter alignWithMargins="0">
        <oddHeader>&amp;L&amp;"Arial,Lihavoitu"KOKO KAUPUNKI
Suoritteet&amp;C&amp;12&amp;P</oddHeader>
      </headerFooter>
    </customSheetView>
    <customSheetView guid="{98DF4F80-3A27-49B9-AB34-5D15D5FFF75A}" showPageBreaks="1" showGridLines="0" showRuler="0">
      <pane ySplit="3" topLeftCell="A340" activePane="bottomLeft" state="frozen"/>
      <selection pane="bottomLeft" activeCell="J359" sqref="J35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2"/>
      <headerFooter alignWithMargins="0">
        <oddHeader>&amp;L&amp;"Arial,Lihavoitu"KOKO KAUPUNKI
Suoritteet&amp;C&amp;12&amp;P</oddHeader>
      </headerFooter>
    </customSheetView>
    <customSheetView guid="{89826D40-5A93-46DE-A5D4-80981AF6BDA2}" showPageBreaks="1" showGridLines="0" showRuler="0" topLeftCell="A355">
      <selection activeCell="G375" sqref="G37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13"/>
      <headerFooter alignWithMargins="0">
        <oddHeader>&amp;L&amp;"Arial,Lihavoitu"KOKO KAUPUNKI
Suoritteet&amp;C&amp;12&amp;P</oddHeader>
      </headerFooter>
    </customSheetView>
    <customSheetView guid="{CD742125-E64B-4672-86BA-40A0799566BA}" showPageBreaks="1" showGridLines="0" showRuler="0">
      <selection activeCell="L15" sqref="L1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4"/>
      <headerFooter alignWithMargins="0">
        <oddHeader>&amp;L&amp;"Arial,Lihavoitu"KOKO KAUPUNKI
Suoritteet&amp;C&amp;12&amp;P</oddHeader>
      </headerFooter>
    </customSheetView>
    <customSheetView guid="{AF20526F-EA42-45C9-8FB4-EAB83CB180DD}" showPageBreaks="1" showGridLines="0" showRuler="0" topLeftCell="A184">
      <selection activeCell="G226" sqref="G22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5"/>
      <headerFooter alignWithMargins="0">
        <oddHeader>&amp;L&amp;"Arial,Lihavoitu"KOKO KAUPUNKI
Suoritteet&amp;C&amp;12&amp;P</oddHeader>
      </headerFooter>
    </customSheetView>
    <customSheetView guid="{5964723E-6490-41C1-9477-FB8BF8B6D140}" showPageBreaks="1" showGridLines="0" showRuler="0" topLeftCell="A210">
      <selection activeCell="G264" sqref="G264:I267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6"/>
      <headerFooter alignWithMargins="0">
        <oddHeader>&amp;L&amp;"Arial,Lihavoitu"KOKO KAUPUNKI
Suoritteet&amp;C&amp;12&amp;P</oddHeader>
      </headerFooter>
    </customSheetView>
    <customSheetView guid="{A4C8D53C-6523-40FA-A0E5-A68F21DD2C60}" showPageBreaks="1" showGridLines="0" showRuler="0" topLeftCell="A51">
      <selection activeCell="I54" sqref="I5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7"/>
      <headerFooter alignWithMargins="0">
        <oddHeader>&amp;L&amp;"Arial,Lihavoitu"KOKO KAUPUNKI
Suoritteet&amp;C&amp;12&amp;P</oddHeader>
      </headerFooter>
    </customSheetView>
    <customSheetView guid="{27CF5BBD-6BD0-4CBF-B69F-43767042D491}" showPageBreaks="1" showGridLines="0" showRuler="0" topLeftCell="A244">
      <selection activeCell="G270" sqref="G27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8"/>
      <headerFooter alignWithMargins="0">
        <oddHeader>&amp;L&amp;"Arial,Lihavoitu"KOKO KAUPUNKI
Suoritteet&amp;C&amp;12&amp;P</oddHeader>
      </headerFooter>
    </customSheetView>
    <customSheetView guid="{B55403BD-70DF-40C3-AA25-C8E2C59CD23B}" showPageBreaks="1" showGridLines="0" showRuler="0" topLeftCell="A76">
      <selection activeCell="Q67" sqref="Q67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19"/>
      <headerFooter alignWithMargins="0">
        <oddHeader>&amp;L&amp;"Arial,Lihavoitu"KOKO KAUPUNKI
Suoritteet&amp;C&amp;12&amp;P</oddHeader>
      </headerFooter>
    </customSheetView>
    <customSheetView guid="{BBB5DDBE-2F5A-4634-98DD-3397C9C0AC2B}" showPageBreaks="1" showGridLines="0" showRuler="0">
      <selection activeCell="J54" sqref="J5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0"/>
      <headerFooter alignWithMargins="0">
        <oddHeader>&amp;L&amp;"Arial,Lihavoitu"KOKO KAUPUNKI
Suoritteet&amp;C&amp;12&amp;P</oddHeader>
      </headerFooter>
    </customSheetView>
    <customSheetView guid="{58EC2664-05A7-4FE5-B4E9-931202836515}" showGridLines="0" showRuler="0" topLeftCell="A340">
      <selection activeCell="B361" sqref="B361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1"/>
      <headerFooter alignWithMargins="0">
        <oddHeader>&amp;L&amp;"Arial,Lihavoitu"KOKO KAUPUNKI
Suoritteet&amp;C&amp;12&amp;P</oddHeader>
      </headerFooter>
    </customSheetView>
    <customSheetView guid="{1B11A7CD-6306-4B98-9F41-C7E424102C6C}" showPageBreaks="1" showGridLines="0" showRuler="0">
      <selection activeCell="K23" sqref="K2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2"/>
      <headerFooter alignWithMargins="0">
        <oddHeader>&amp;L&amp;"Arial,Lihavoitu"KOKO KAUPUNKI
Suoritteet&amp;C&amp;12&amp;P</oddHeader>
      </headerFooter>
    </customSheetView>
    <customSheetView guid="{B3922338-8BAF-45B0-B08F-79305D140D28}" showPageBreaks="1" showGridLines="0" showRuler="0" topLeftCell="A301">
      <selection activeCell="J322" sqref="J322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3"/>
      <headerFooter alignWithMargins="0">
        <oddHeader>&amp;L&amp;"Arial,Lihavoitu"KOKO KAUPUNKI
Suoritteet&amp;C&amp;12&amp;P</oddHeader>
      </headerFooter>
    </customSheetView>
    <customSheetView guid="{FBF9D45E-10AE-4F4C-A24D-CC23FE10CBCA}" showPageBreaks="1" showGridLines="0" showRuler="0" topLeftCell="A199">
      <selection activeCell="N99" sqref="N99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4"/>
      <headerFooter alignWithMargins="0">
        <oddHeader>&amp;L&amp;"Arial,Lihavoitu"KOKO KAUPUNKI
Suoritteet&amp;C&amp;12&amp;P</oddHeader>
      </headerFooter>
    </customSheetView>
    <customSheetView guid="{84CA6BBE-BC44-4054-8A99-3368B2028592}" showGridLines="0" showRuler="0" topLeftCell="A206">
      <selection activeCell="J82" sqref="J82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5"/>
      <headerFooter alignWithMargins="0">
        <oddHeader>&amp;L&amp;"Arial,Lihavoitu"KOKO KAUPUNKI
Suoritteet&amp;C&amp;12&amp;P</oddHeader>
      </headerFooter>
    </customSheetView>
    <customSheetView guid="{8C09BE92-B110-4AA6-97F0-7D9CFBD1BC51}" showPageBreaks="1" showGridLines="0" showRuler="0" topLeftCell="A169">
      <selection activeCell="B95" sqref="B95:B96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6"/>
      <headerFooter alignWithMargins="0">
        <oddHeader>&amp;L&amp;"Arial,Lihavoitu"KOKO KAUPUNKI
Suoritteet&amp;C&amp;12&amp;P</oddHeader>
      </headerFooter>
    </customSheetView>
    <customSheetView guid="{E8725092-8740-4F96-97EF-6F4AFDA2F708}" showPageBreaks="1" showGridLines="0" showRuler="0" topLeftCell="A262">
      <selection activeCell="G276" sqref="G276:H28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27"/>
      <headerFooter alignWithMargins="0">
        <oddHeader>&amp;L&amp;"Arial,Lihavoitu"KOKO KAUPUNKI
Suoritteet&amp;C&amp;12&amp;P</oddHeader>
      </headerFooter>
    </customSheetView>
    <customSheetView guid="{CEE58B9A-B7C7-4ACF-9CEC-00B4271B9A74}" showGridLines="0" showRuler="0" topLeftCell="A265">
      <selection activeCell="E272" sqref="E272"/>
      <colBreaks count="3" manualBreakCount="3">
        <brk id="9" max="388" man="1"/>
        <brk id="26" max="1048575" man="1"/>
        <brk id="43" max="1048575" man="1"/>
      </colBreaks>
      <pageMargins left="0.78740157480314965" right="0.78740157480314965" top="0.98425196850393704" bottom="0.59055118110236227" header="0.51181102362204722" footer="0.51181102362204722"/>
      <pageSetup paperSize="9" scale="53" firstPageNumber="8" orientation="portrait" useFirstPageNumber="1" horizontalDpi="300" r:id="rId28"/>
      <headerFooter alignWithMargins="0">
        <oddHeader>&amp;L&amp;"Arial,Lihavoitu"KOKO KAUPUNKI
Suoritteet&amp;C&amp;12&amp;P</oddHeader>
      </headerFooter>
    </customSheetView>
    <customSheetView guid="{2DCD264F-56EA-4436-A0C2-F9547DF2B0C8}" showPageBreaks="1" showGridLines="0" showRuler="0">
      <selection activeCell="K14" sqref="K14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29"/>
      <headerFooter alignWithMargins="0">
        <oddHeader>&amp;L&amp;"Arial,Lihavoitu"KOKO KAUPUNKI
Suoritteet&amp;C&amp;12&amp;P</oddHeader>
      </headerFooter>
    </customSheetView>
    <customSheetView guid="{0F357347-0509-47AA-96F0-BB1B3FAD68A1}" showPageBreaks="1" showGridLines="0" showRuler="0" topLeftCell="A136">
      <selection activeCell="I158" sqref="I158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0"/>
      <headerFooter alignWithMargins="0">
        <oddHeader>&amp;L&amp;"Arial,Lihavoitu"KOKO KAUPUNKI
Suoritteet&amp;C&amp;12&amp;P</oddHeader>
      </headerFooter>
    </customSheetView>
    <customSheetView guid="{8F109A73-9AB9-46E1-94EA-D41ECD58F71F}" showPageBreaks="1" showGridLines="0" showRuler="0" topLeftCell="A82">
      <selection activeCell="M43" sqref="M43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1"/>
      <headerFooter alignWithMargins="0">
        <oddHeader>&amp;L&amp;"Arial,Lihavoitu"KOKO KAUPUNKI
Suoritteet&amp;C&amp;12&amp;P</oddHeader>
      </headerFooter>
    </customSheetView>
    <customSheetView guid="{1E48BEC3-8D95-4C28-9275-1C74C6AC64CE}" showPageBreaks="1" showGridLines="0" showRuler="0" topLeftCell="A148">
      <selection activeCell="A165" sqref="A165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2"/>
      <headerFooter alignWithMargins="0">
        <oddHeader>&amp;L&amp;"Arial,Lihavoitu"KOKO KAUPUNKI
Suoritteet&amp;C&amp;12&amp;P</oddHeader>
      </headerFooter>
    </customSheetView>
    <customSheetView guid="{E7BC3159-902B-4018-A222-A11CFAAB614D}" showPageBreaks="1" showGridLines="0" showRuler="0" topLeftCell="A292">
      <selection activeCell="K170" sqref="K17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3"/>
      <headerFooter alignWithMargins="0">
        <oddHeader>&amp;L&amp;"Arial,Lihavoitu"KOKO KAUPUNKI
Suoritteet&amp;C&amp;12&amp;P</oddHeader>
      </headerFooter>
    </customSheetView>
    <customSheetView guid="{D1A29F3A-ADEC-492C-BEFA-18A8379765E2}" showPageBreaks="1" showGridLines="0" showRuler="0" topLeftCell="A201">
      <selection activeCell="B218" sqref="B218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r:id="rId34"/>
      <headerFooter alignWithMargins="0">
        <oddHeader>&amp;L&amp;"Arial,Lihavoitu"KOKO KAUPUNKI
Suoritteet&amp;C&amp;12&amp;P</oddHeader>
      </headerFooter>
    </customSheetView>
    <customSheetView guid="{B16CB3F1-F8C8-4A8B-8D34-03B1762D301A}" showPageBreaks="1" showGridLines="0" showRuler="0">
      <selection activeCell="F300" sqref="F300"/>
      <pageMargins left="0.78740157480314965" right="0.78740157480314965" top="0.98425196850393704" bottom="0.59055118110236227" header="0.51181102362204722" footer="0.51181102362204722"/>
      <pageSetup paperSize="9" scale="96" firstPageNumber="8" orientation="portrait" useFirstPageNumber="1" horizontalDpi="300" r:id="rId35"/>
      <headerFooter alignWithMargins="0">
        <oddHeader>&amp;L&amp;"Arial,Lihavoitu"KOKO KAUPUNKI
Suoritteet&amp;C&amp;12&amp;P</oddHeader>
      </headerFooter>
    </customSheetView>
    <customSheetView guid="{24D68F87-5BE1-47C0-8CFE-7C91D963547E}" showPageBreaks="1" showGridLines="0" showRuler="0">
      <selection activeCell="J1" sqref="J1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6"/>
      <headerFooter alignWithMargins="0">
        <oddHeader>&amp;L&amp;"Arial,Lihavoitu"KOKO KAUPUNKI
Suoritteet&amp;C&amp;12&amp;P</oddHeader>
      </headerFooter>
    </customSheetView>
    <customSheetView guid="{669B2726-6F59-479C-8DA1-DBA65BB6A293}" showPageBreaks="1" showGridLines="0" showRuler="0" topLeftCell="A343">
      <selection activeCell="M152" sqref="M152"/>
      <colBreaks count="3" manualBreakCount="3">
        <brk id="9" max="388" man="1"/>
        <brk id="26" max="1048575" man="1"/>
        <brk id="43" max="1048575" man="1"/>
      </colBreaks>
      <pageMargins left="0.78740157480314965" right="0.78740157480314965" top="0.98425196850393704" bottom="0.59055118110236227" header="0.51181102362204722" footer="0.51181102362204722"/>
      <pageSetup paperSize="9" scale="53" firstPageNumber="8" orientation="portrait" useFirstPageNumber="1" horizontalDpi="300" r:id="rId37"/>
      <headerFooter alignWithMargins="0">
        <oddHeader>&amp;L&amp;"Arial,Lihavoitu"KOKO KAUPUNKI
Suoritteet&amp;C&amp;12&amp;P</oddHeader>
      </headerFooter>
    </customSheetView>
    <customSheetView guid="{017ABE52-F553-4C67-A674-374CD35572E7}" showPageBreaks="1" showGridLines="0" showRuler="0">
      <pane ySplit="2" topLeftCell="A308" activePane="bottomLeft" state="frozen"/>
      <selection pane="bottomLeft" activeCell="O342" sqref="O342:P342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8"/>
      <headerFooter alignWithMargins="0">
        <oddHeader>&amp;L&amp;"Arial,Lihavoitu"KOKO KAUPUNKI
Suoritteet&amp;C&amp;12&amp;P</oddHeader>
      </headerFooter>
    </customSheetView>
    <customSheetView guid="{4AE1EA96-D20F-4F46-8743-92802E2B7F86}" showPageBreaks="1" showGridLines="0" showRuler="0" topLeftCell="A208">
      <selection activeCell="F336" sqref="F336"/>
      <rowBreaks count="1" manualBreakCount="1">
        <brk id="61" max="16383" man="1"/>
      </rowBreaks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39"/>
      <headerFooter alignWithMargins="0">
        <oddHeader>&amp;L&amp;"Arial,Lihavoitu"KOKO KAUPUNKI
Suoritteet&amp;C&amp;12&amp;P</oddHeader>
      </headerFooter>
    </customSheetView>
    <customSheetView guid="{E9D8435D-1357-4DC0-9C1D-CD0CECD4050A}" showPageBreaks="1" showGridLines="0" showRuler="0">
      <selection activeCell="H263" sqref="H263"/>
      <rowBreaks count="1" manualBreakCount="1">
        <brk id="61" max="16383" man="1"/>
      </rowBreaks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0"/>
      <headerFooter alignWithMargins="0">
        <oddHeader>&amp;L&amp;"Arial,Lihavoitu"KOKO KAUPUNKI
Suoritteet&amp;C&amp;12&amp;P</oddHeader>
      </headerFooter>
    </customSheetView>
    <customSheetView guid="{C567124E-4184-4DEF-810B-49DF13083415}" showPageBreaks="1" showGridLines="0" showRuler="0" topLeftCell="A224">
      <selection activeCell="G235" sqref="G235"/>
      <pageMargins left="0.78740157480314965" right="0.78740157480314965" top="0.98425196850393704" bottom="0.59055118110236227" header="0.51181102362204722" footer="0.51181102362204722"/>
      <pageSetup paperSize="9" scale="96" firstPageNumber="7" orientation="portrait" useFirstPageNumber="1" r:id="rId41"/>
      <headerFooter alignWithMargins="0">
        <oddHeader>&amp;L&amp;"Arial,Lihavoitu"KOKO KAUPUNKI
Suoritteet&amp;C&amp;12&amp;P</oddHeader>
      </headerFooter>
    </customSheetView>
    <customSheetView guid="{5A7D453D-E2F2-4CA2-8C77-8465675ED015}" scale="95" showGridLines="0" showRuler="0" topLeftCell="A163">
      <selection activeCell="G288" sqref="G288"/>
      <rowBreaks count="3" manualBreakCount="3">
        <brk id="87" max="16383" man="1"/>
        <brk id="176" max="16383" man="1"/>
        <brk id="280" max="16383" man="1"/>
      </rowBreaks>
      <pageMargins left="0.78740157480314965" right="0.78740157480314965" top="0.98425196850393704" bottom="0.59055118110236227" header="0.51181102362204722" footer="0.51181102362204722"/>
      <pageSetup paperSize="9" scale="56" firstPageNumber="7" orientation="portrait" useFirstPageNumber="1" r:id="rId42"/>
      <headerFooter alignWithMargins="0">
        <oddHeader>&amp;L&amp;"Arial,Lihavoitu"KOKO KAUPUNKI
Suoritteet&amp;C&amp;12&amp;P</oddHeader>
      </headerFooter>
    </customSheetView>
  </customSheetViews>
  <phoneticPr fontId="0" type="noConversion"/>
  <printOptions gridLinesSet="0"/>
  <pageMargins left="0.78740157480314965" right="0.78740157480314965" top="0.98425196850393704" bottom="0.59055118110236227" header="0.51181102362204722" footer="0.51181102362204722"/>
  <pageSetup paperSize="9" scale="96" firstPageNumber="7" orientation="portrait" useFirstPageNumber="1" r:id="rId43"/>
  <headerFooter alignWithMargins="0">
    <oddHeader>&amp;L&amp;"Arial,Lihavoitu"KOKO KAUPUNKI
Suoritteet&amp;C&amp;12&amp;P</oddHeader>
  </headerFooter>
  <legacyDrawing r:id="rId4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</sheetPr>
  <dimension ref="A1:J73"/>
  <sheetViews>
    <sheetView showGridLines="0" showRuler="0" zoomScaleNormal="100" workbookViewId="0"/>
  </sheetViews>
  <sheetFormatPr defaultColWidth="9.140625" defaultRowHeight="12.75" customHeight="1"/>
  <cols>
    <col min="1" max="1" width="9.140625" style="36"/>
    <col min="2" max="2" width="10.42578125" style="22" customWidth="1"/>
    <col min="3" max="3" width="14.28515625" style="22" customWidth="1"/>
    <col min="4" max="4" width="10.85546875" style="22" customWidth="1"/>
    <col min="5" max="6" width="7.85546875" style="22" customWidth="1"/>
    <col min="7" max="7" width="10.85546875" style="22" customWidth="1"/>
    <col min="8" max="9" width="7.85546875" style="22" customWidth="1"/>
    <col min="10" max="16384" width="9.140625" style="22"/>
  </cols>
  <sheetData>
    <row r="1" spans="1:9" ht="12.75" customHeight="1">
      <c r="A1" s="18"/>
      <c r="B1" s="19"/>
      <c r="C1" s="19"/>
      <c r="D1" s="123">
        <v>2016</v>
      </c>
      <c r="E1" s="20"/>
      <c r="F1" s="21"/>
      <c r="G1" s="123">
        <v>2017</v>
      </c>
      <c r="H1" s="20"/>
      <c r="I1" s="21"/>
    </row>
    <row r="2" spans="1:9" ht="12.75" customHeight="1">
      <c r="A2" s="23"/>
      <c r="D2" s="24" t="s">
        <v>106</v>
      </c>
      <c r="E2" s="25" t="s">
        <v>107</v>
      </c>
      <c r="F2" s="26" t="s">
        <v>108</v>
      </c>
      <c r="G2" s="24" t="s">
        <v>106</v>
      </c>
      <c r="H2" s="25" t="s">
        <v>107</v>
      </c>
      <c r="I2" s="26" t="s">
        <v>108</v>
      </c>
    </row>
    <row r="3" spans="1:9" ht="12.75" customHeight="1">
      <c r="A3" s="23"/>
      <c r="D3" s="24" t="s">
        <v>109</v>
      </c>
      <c r="E3" s="25" t="s">
        <v>110</v>
      </c>
      <c r="F3" s="26" t="s">
        <v>111</v>
      </c>
      <c r="G3" s="24" t="s">
        <v>109</v>
      </c>
      <c r="H3" s="25" t="s">
        <v>110</v>
      </c>
      <c r="I3" s="26" t="s">
        <v>111</v>
      </c>
    </row>
    <row r="4" spans="1:9" ht="12.75" customHeight="1">
      <c r="A4" s="6" t="s">
        <v>115</v>
      </c>
      <c r="D4" s="27"/>
      <c r="F4" s="28"/>
      <c r="I4" s="28"/>
    </row>
    <row r="5" spans="1:9" ht="12.75" customHeight="1">
      <c r="A5" s="23"/>
      <c r="D5" s="27"/>
      <c r="F5" s="28"/>
      <c r="I5" s="28"/>
    </row>
    <row r="6" spans="1:9" ht="12.75" customHeight="1">
      <c r="A6" s="6" t="s">
        <v>121</v>
      </c>
      <c r="D6" s="27"/>
      <c r="F6" s="28"/>
      <c r="I6" s="28"/>
    </row>
    <row r="7" spans="1:9" ht="12.75" customHeight="1">
      <c r="A7" s="23">
        <v>252</v>
      </c>
      <c r="B7" s="22" t="s">
        <v>179</v>
      </c>
      <c r="D7" s="27">
        <v>302</v>
      </c>
      <c r="E7" s="22">
        <v>302</v>
      </c>
      <c r="F7" s="113" t="s">
        <v>113</v>
      </c>
      <c r="G7" s="22">
        <v>302</v>
      </c>
      <c r="H7" s="22">
        <v>302</v>
      </c>
      <c r="I7" s="113" t="s">
        <v>113</v>
      </c>
    </row>
    <row r="8" spans="1:9" ht="12.75" customHeight="1">
      <c r="A8" s="23"/>
      <c r="B8" s="111" t="s">
        <v>526</v>
      </c>
      <c r="C8" s="12"/>
      <c r="D8" s="27"/>
      <c r="F8" s="28"/>
      <c r="I8" s="28"/>
    </row>
    <row r="9" spans="1:9" ht="12.75" customHeight="1">
      <c r="A9" s="23">
        <v>257</v>
      </c>
      <c r="B9" s="22" t="s">
        <v>221</v>
      </c>
      <c r="D9" s="182">
        <v>47.290410958904111</v>
      </c>
      <c r="E9" s="112" t="s">
        <v>113</v>
      </c>
      <c r="F9" s="181">
        <f>17261/366</f>
        <v>47.161202185792348</v>
      </c>
      <c r="G9" s="182">
        <v>45.123287671232873</v>
      </c>
      <c r="H9" s="112" t="s">
        <v>113</v>
      </c>
      <c r="I9" s="77">
        <f>16470/365</f>
        <v>45.123287671232873</v>
      </c>
    </row>
    <row r="10" spans="1:9" ht="12.75" customHeight="1">
      <c r="A10" s="23"/>
      <c r="B10" s="97" t="s">
        <v>433</v>
      </c>
      <c r="C10" s="12"/>
      <c r="D10" s="27"/>
      <c r="F10" s="32"/>
      <c r="G10" s="27"/>
      <c r="I10" s="32"/>
    </row>
    <row r="11" spans="1:9" ht="12.75" customHeight="1">
      <c r="A11" s="23"/>
      <c r="B11" s="97" t="s">
        <v>446</v>
      </c>
      <c r="C11" s="86"/>
      <c r="D11" s="27"/>
      <c r="F11" s="32"/>
      <c r="G11" s="27"/>
      <c r="I11" s="32"/>
    </row>
    <row r="12" spans="1:9" ht="12.75" customHeight="1">
      <c r="A12" s="23"/>
      <c r="D12" s="27"/>
      <c r="F12" s="28"/>
      <c r="I12" s="28"/>
    </row>
    <row r="13" spans="1:9" ht="12.75" customHeight="1">
      <c r="A13" s="6" t="s">
        <v>124</v>
      </c>
      <c r="D13" s="27"/>
      <c r="F13" s="28"/>
      <c r="I13" s="28"/>
    </row>
    <row r="14" spans="1:9" s="11" customFormat="1" ht="12.75" customHeight="1">
      <c r="A14" s="23">
        <v>263</v>
      </c>
      <c r="B14" s="22" t="s">
        <v>192</v>
      </c>
      <c r="C14" s="22"/>
      <c r="D14" s="182">
        <f>SUM(E14:F14)</f>
        <v>526.01092896174862</v>
      </c>
      <c r="E14" s="219">
        <v>298</v>
      </c>
      <c r="F14" s="183">
        <f>83452/366</f>
        <v>228.01092896174865</v>
      </c>
      <c r="G14" s="182">
        <f>SUM(H14:I14)</f>
        <v>523.45205479452056</v>
      </c>
      <c r="H14" s="219">
        <v>265</v>
      </c>
      <c r="I14" s="49">
        <f>94335/365</f>
        <v>258.45205479452056</v>
      </c>
    </row>
    <row r="15" spans="1:9" ht="12.75" customHeight="1">
      <c r="A15" s="23"/>
      <c r="B15" s="111"/>
      <c r="D15" s="27"/>
      <c r="F15" s="28"/>
      <c r="I15" s="28"/>
    </row>
    <row r="16" spans="1:9" ht="12.75" customHeight="1">
      <c r="A16" s="6" t="s">
        <v>126</v>
      </c>
      <c r="D16" s="27"/>
      <c r="F16" s="28"/>
      <c r="I16" s="28"/>
    </row>
    <row r="17" spans="1:9" ht="12.75" customHeight="1">
      <c r="A17" s="23">
        <v>266</v>
      </c>
      <c r="B17" s="22" t="s">
        <v>128</v>
      </c>
      <c r="D17" s="182">
        <f>SUM(E17:F17)</f>
        <v>884.7267759562842</v>
      </c>
      <c r="E17" s="184">
        <v>752</v>
      </c>
      <c r="F17" s="185">
        <f>48578/366</f>
        <v>132.72677595628414</v>
      </c>
      <c r="G17" s="182">
        <f>SUM(H17:I17)</f>
        <v>891.75890410958903</v>
      </c>
      <c r="H17" s="101">
        <f>263625/365</f>
        <v>722.2602739726027</v>
      </c>
      <c r="I17" s="49">
        <f>61867/365</f>
        <v>169.49863013698629</v>
      </c>
    </row>
    <row r="18" spans="1:9" ht="12.75" customHeight="1">
      <c r="A18" s="23"/>
      <c r="D18" s="27"/>
      <c r="F18" s="28"/>
      <c r="I18" s="28"/>
    </row>
    <row r="19" spans="1:9" ht="12.75" customHeight="1">
      <c r="A19" s="23"/>
      <c r="D19" s="27"/>
      <c r="F19" s="28"/>
      <c r="I19" s="28"/>
    </row>
    <row r="20" spans="1:9" ht="12.75" customHeight="1">
      <c r="A20" s="6" t="s">
        <v>144</v>
      </c>
      <c r="D20" s="27"/>
      <c r="F20" s="28"/>
      <c r="I20" s="28"/>
    </row>
    <row r="21" spans="1:9" ht="12.75" customHeight="1">
      <c r="A21" s="23"/>
      <c r="D21" s="27"/>
      <c r="F21" s="28"/>
      <c r="I21" s="28"/>
    </row>
    <row r="22" spans="1:9" ht="12.75" customHeight="1">
      <c r="A22" s="6" t="s">
        <v>121</v>
      </c>
      <c r="D22" s="27"/>
      <c r="F22" s="28"/>
      <c r="I22" s="28"/>
    </row>
    <row r="23" spans="1:9" ht="12.75" customHeight="1">
      <c r="A23" s="23">
        <v>453</v>
      </c>
      <c r="B23" s="22" t="s">
        <v>189</v>
      </c>
      <c r="D23" s="27">
        <v>388</v>
      </c>
      <c r="E23" s="22">
        <v>39</v>
      </c>
      <c r="F23" s="28">
        <v>349</v>
      </c>
      <c r="G23" s="22">
        <v>402</v>
      </c>
      <c r="H23" s="22">
        <v>40</v>
      </c>
      <c r="I23" s="28">
        <v>362</v>
      </c>
    </row>
    <row r="24" spans="1:9" ht="12.75" customHeight="1">
      <c r="A24" s="23"/>
      <c r="D24" s="27"/>
      <c r="F24" s="28"/>
      <c r="I24" s="28"/>
    </row>
    <row r="25" spans="1:9" ht="12.75" customHeight="1">
      <c r="A25" s="23"/>
      <c r="D25" s="27"/>
      <c r="F25" s="28"/>
      <c r="I25" s="28"/>
    </row>
    <row r="26" spans="1:9" ht="12.75" customHeight="1">
      <c r="A26" s="6" t="s">
        <v>172</v>
      </c>
      <c r="B26" s="7"/>
      <c r="D26" s="27"/>
      <c r="F26" s="28"/>
      <c r="I26" s="28"/>
    </row>
    <row r="27" spans="1:9" ht="12.75" customHeight="1">
      <c r="A27" s="23"/>
      <c r="D27" s="27"/>
      <c r="F27" s="28"/>
      <c r="I27" s="28"/>
    </row>
    <row r="28" spans="1:9" ht="12.75" customHeight="1">
      <c r="A28" s="6" t="s">
        <v>121</v>
      </c>
      <c r="D28" s="27"/>
      <c r="F28" s="28"/>
      <c r="I28" s="28"/>
    </row>
    <row r="29" spans="1:9" ht="12.75" customHeight="1">
      <c r="A29" s="6"/>
      <c r="B29" s="22" t="s">
        <v>109</v>
      </c>
      <c r="D29" s="118">
        <v>948</v>
      </c>
      <c r="E29" s="117">
        <v>524</v>
      </c>
      <c r="F29" s="32">
        <v>424</v>
      </c>
      <c r="G29" s="117">
        <v>970</v>
      </c>
      <c r="H29" s="117">
        <v>524</v>
      </c>
      <c r="I29" s="32">
        <v>446</v>
      </c>
    </row>
    <row r="30" spans="1:9" ht="12.75" customHeight="1">
      <c r="A30" s="23">
        <v>555</v>
      </c>
      <c r="B30" s="22" t="s">
        <v>181</v>
      </c>
      <c r="D30" s="118">
        <v>170</v>
      </c>
      <c r="E30" s="117">
        <v>100</v>
      </c>
      <c r="F30" s="32">
        <v>70</v>
      </c>
      <c r="G30" s="117">
        <v>169</v>
      </c>
      <c r="H30" s="117">
        <v>100</v>
      </c>
      <c r="I30" s="32">
        <v>69</v>
      </c>
    </row>
    <row r="31" spans="1:9" ht="12.75" customHeight="1">
      <c r="A31" s="23">
        <v>556</v>
      </c>
      <c r="B31" s="22" t="s">
        <v>234</v>
      </c>
      <c r="D31" s="118">
        <v>614</v>
      </c>
      <c r="E31" s="117">
        <v>292</v>
      </c>
      <c r="F31" s="32">
        <v>322</v>
      </c>
      <c r="G31" s="117">
        <v>634</v>
      </c>
      <c r="H31" s="117">
        <v>292</v>
      </c>
      <c r="I31" s="32">
        <v>342</v>
      </c>
    </row>
    <row r="32" spans="1:9" ht="12.75" customHeight="1">
      <c r="A32" s="23">
        <v>557</v>
      </c>
      <c r="B32" s="22" t="s">
        <v>388</v>
      </c>
      <c r="D32" s="118">
        <v>164</v>
      </c>
      <c r="E32" s="117">
        <v>132</v>
      </c>
      <c r="F32" s="32">
        <v>32</v>
      </c>
      <c r="G32" s="117">
        <v>167</v>
      </c>
      <c r="H32" s="117">
        <v>132</v>
      </c>
      <c r="I32" s="32">
        <v>35</v>
      </c>
    </row>
    <row r="33" spans="1:10" ht="12.75" customHeight="1">
      <c r="A33" s="23"/>
      <c r="D33" s="27"/>
      <c r="F33" s="28"/>
      <c r="I33" s="28"/>
    </row>
    <row r="34" spans="1:10" ht="12.75" customHeight="1">
      <c r="A34" s="6" t="s">
        <v>124</v>
      </c>
      <c r="B34" s="7"/>
      <c r="D34" s="27"/>
      <c r="F34" s="28"/>
      <c r="I34" s="28"/>
    </row>
    <row r="35" spans="1:10" ht="12.75" customHeight="1">
      <c r="A35" s="23">
        <v>563</v>
      </c>
      <c r="B35" s="22" t="s">
        <v>192</v>
      </c>
      <c r="D35" s="27">
        <v>113</v>
      </c>
      <c r="E35" s="22">
        <v>69</v>
      </c>
      <c r="F35" s="28">
        <v>44</v>
      </c>
      <c r="G35" s="22">
        <v>76</v>
      </c>
      <c r="H35" s="22">
        <v>33</v>
      </c>
      <c r="I35" s="28">
        <v>43</v>
      </c>
      <c r="J35" s="111"/>
    </row>
    <row r="36" spans="1:10" ht="12.75" customHeight="1">
      <c r="A36" s="6"/>
      <c r="D36" s="27"/>
      <c r="F36" s="28"/>
      <c r="I36" s="28"/>
    </row>
    <row r="37" spans="1:10" ht="12.75" customHeight="1">
      <c r="A37" s="6" t="s">
        <v>126</v>
      </c>
      <c r="B37" s="7"/>
      <c r="D37" s="27"/>
      <c r="F37" s="28"/>
      <c r="I37" s="28"/>
    </row>
    <row r="38" spans="1:10" ht="12.75" customHeight="1">
      <c r="A38" s="23">
        <v>566</v>
      </c>
      <c r="B38" s="22" t="s">
        <v>128</v>
      </c>
      <c r="D38" s="27">
        <v>85</v>
      </c>
      <c r="E38" s="22">
        <v>40</v>
      </c>
      <c r="F38" s="28">
        <v>45</v>
      </c>
      <c r="G38" s="22">
        <v>65</v>
      </c>
      <c r="H38" s="22">
        <v>38</v>
      </c>
      <c r="I38" s="28">
        <v>27</v>
      </c>
    </row>
    <row r="39" spans="1:10" ht="12.75" customHeight="1">
      <c r="A39" s="23"/>
      <c r="D39" s="27"/>
      <c r="F39" s="28"/>
      <c r="I39" s="28"/>
    </row>
    <row r="40" spans="1:10" ht="12.75" customHeight="1">
      <c r="A40" s="23"/>
      <c r="D40" s="27"/>
      <c r="F40" s="28"/>
      <c r="I40" s="28"/>
    </row>
    <row r="41" spans="1:10" ht="12.75" customHeight="1">
      <c r="A41" s="6" t="s">
        <v>235</v>
      </c>
      <c r="D41" s="27"/>
      <c r="F41" s="28"/>
      <c r="I41" s="28"/>
    </row>
    <row r="42" spans="1:10" ht="12.75" customHeight="1">
      <c r="A42" s="23"/>
      <c r="D42" s="27"/>
      <c r="F42" s="28"/>
      <c r="I42" s="28"/>
    </row>
    <row r="43" spans="1:10" ht="12.75" customHeight="1">
      <c r="A43" s="6" t="s">
        <v>329</v>
      </c>
      <c r="D43" s="27"/>
      <c r="F43" s="28"/>
      <c r="I43" s="28"/>
    </row>
    <row r="44" spans="1:10" ht="12.75" customHeight="1">
      <c r="A44" s="23">
        <v>640</v>
      </c>
      <c r="B44" s="22" t="s">
        <v>324</v>
      </c>
      <c r="D44" s="27">
        <v>322</v>
      </c>
      <c r="E44" s="22">
        <v>268</v>
      </c>
      <c r="F44" s="28">
        <v>54</v>
      </c>
      <c r="G44" s="22">
        <v>318</v>
      </c>
      <c r="H44" s="22">
        <v>264</v>
      </c>
      <c r="I44" s="28">
        <v>54</v>
      </c>
    </row>
    <row r="45" spans="1:10" ht="12.75" customHeight="1">
      <c r="A45" s="23"/>
      <c r="D45" s="124"/>
      <c r="E45" s="29"/>
      <c r="F45" s="30"/>
      <c r="G45" s="29"/>
      <c r="H45" s="29"/>
      <c r="I45" s="30"/>
    </row>
    <row r="46" spans="1:10" ht="12.75" customHeight="1">
      <c r="A46" s="6" t="s">
        <v>121</v>
      </c>
      <c r="D46" s="124"/>
      <c r="E46" s="29"/>
      <c r="F46" s="30"/>
      <c r="G46" s="29"/>
      <c r="H46" s="29"/>
      <c r="I46" s="30"/>
    </row>
    <row r="47" spans="1:10" ht="12.75" customHeight="1">
      <c r="A47" s="15" t="s">
        <v>43</v>
      </c>
      <c r="B47" s="12" t="s">
        <v>215</v>
      </c>
      <c r="C47" s="12"/>
      <c r="D47" s="126">
        <v>46</v>
      </c>
      <c r="E47" s="29">
        <v>46</v>
      </c>
      <c r="F47" s="132" t="s">
        <v>113</v>
      </c>
      <c r="G47" s="280" t="s">
        <v>113</v>
      </c>
      <c r="H47" s="281" t="s">
        <v>113</v>
      </c>
      <c r="I47" s="132" t="s">
        <v>113</v>
      </c>
    </row>
    <row r="48" spans="1:10" ht="12.75" customHeight="1">
      <c r="A48" s="15" t="s">
        <v>44</v>
      </c>
      <c r="B48" s="12" t="s">
        <v>189</v>
      </c>
      <c r="C48" s="12"/>
      <c r="D48" s="124">
        <v>2602</v>
      </c>
      <c r="E48" s="29">
        <v>1546</v>
      </c>
      <c r="F48" s="49">
        <v>1056</v>
      </c>
      <c r="G48" s="29">
        <v>2818</v>
      </c>
      <c r="H48" s="29">
        <v>1572</v>
      </c>
      <c r="I48" s="49">
        <v>1246</v>
      </c>
    </row>
    <row r="49" spans="1:9" ht="12.75" customHeight="1">
      <c r="A49" s="27"/>
      <c r="D49" s="124"/>
      <c r="E49" s="29"/>
      <c r="F49" s="30"/>
      <c r="G49" s="29"/>
      <c r="H49" s="29"/>
      <c r="I49" s="30"/>
    </row>
    <row r="50" spans="1:9" ht="12.75" customHeight="1">
      <c r="A50" s="6" t="s">
        <v>124</v>
      </c>
      <c r="D50" s="124"/>
      <c r="E50" s="29"/>
      <c r="F50" s="30"/>
      <c r="G50" s="29"/>
      <c r="H50" s="29"/>
      <c r="I50" s="30"/>
    </row>
    <row r="51" spans="1:9" ht="12.75" customHeight="1">
      <c r="A51" s="23">
        <v>663</v>
      </c>
      <c r="B51" s="22" t="s">
        <v>333</v>
      </c>
      <c r="D51" s="124">
        <v>1533</v>
      </c>
      <c r="E51" s="29">
        <v>882</v>
      </c>
      <c r="F51" s="30">
        <v>651</v>
      </c>
      <c r="G51" s="29">
        <v>1360</v>
      </c>
      <c r="H51" s="29">
        <v>830</v>
      </c>
      <c r="I51" s="30">
        <v>530</v>
      </c>
    </row>
    <row r="52" spans="1:9" ht="12.75" customHeight="1">
      <c r="A52" s="23"/>
      <c r="B52" s="104"/>
      <c r="D52" s="125"/>
      <c r="E52" s="105"/>
      <c r="F52" s="106"/>
      <c r="G52" s="105"/>
      <c r="H52" s="105"/>
      <c r="I52" s="106"/>
    </row>
    <row r="53" spans="1:9" ht="12.75" customHeight="1">
      <c r="A53" s="23"/>
      <c r="D53" s="124"/>
      <c r="E53" s="29"/>
      <c r="F53" s="30"/>
      <c r="G53" s="29"/>
      <c r="H53" s="29"/>
      <c r="I53" s="30"/>
    </row>
    <row r="54" spans="1:9" ht="12.75" customHeight="1">
      <c r="A54" s="6" t="s">
        <v>196</v>
      </c>
      <c r="B54" s="7"/>
      <c r="C54" s="7"/>
      <c r="D54" s="124"/>
      <c r="E54" s="29"/>
      <c r="F54" s="30"/>
      <c r="G54" s="29"/>
      <c r="H54" s="29"/>
      <c r="I54" s="30"/>
    </row>
    <row r="55" spans="1:9" ht="12.75" customHeight="1">
      <c r="A55" s="23"/>
      <c r="D55" s="124"/>
      <c r="E55" s="29"/>
      <c r="F55" s="30"/>
      <c r="G55" s="29"/>
      <c r="H55" s="29"/>
      <c r="I55" s="30"/>
    </row>
    <row r="56" spans="1:9" ht="12.75" customHeight="1">
      <c r="A56" s="6" t="s">
        <v>121</v>
      </c>
      <c r="D56" s="124"/>
      <c r="E56" s="29"/>
      <c r="F56" s="30"/>
      <c r="G56" s="29"/>
      <c r="H56" s="29"/>
      <c r="I56" s="30"/>
    </row>
    <row r="57" spans="1:9" ht="12.75" customHeight="1">
      <c r="A57" s="23">
        <v>753</v>
      </c>
      <c r="B57" s="22" t="s">
        <v>189</v>
      </c>
      <c r="D57" s="124">
        <v>203</v>
      </c>
      <c r="E57" s="29">
        <v>15</v>
      </c>
      <c r="F57" s="30">
        <v>188</v>
      </c>
      <c r="G57" s="29">
        <v>199</v>
      </c>
      <c r="H57" s="29">
        <v>15</v>
      </c>
      <c r="I57" s="30">
        <v>184</v>
      </c>
    </row>
    <row r="58" spans="1:9" ht="12.75" customHeight="1">
      <c r="A58" s="23"/>
      <c r="D58" s="124"/>
      <c r="E58" s="29"/>
      <c r="F58" s="30"/>
      <c r="G58" s="29"/>
      <c r="H58" s="29"/>
      <c r="I58" s="30"/>
    </row>
    <row r="59" spans="1:9" ht="12.75" customHeight="1">
      <c r="A59" s="6" t="s">
        <v>124</v>
      </c>
      <c r="D59" s="124"/>
      <c r="E59" s="29"/>
      <c r="F59" s="30"/>
      <c r="G59" s="29"/>
      <c r="H59" s="29"/>
      <c r="I59" s="30"/>
    </row>
    <row r="60" spans="1:9" ht="12.75" customHeight="1">
      <c r="A60" s="23">
        <v>763</v>
      </c>
      <c r="B60" s="22" t="s">
        <v>192</v>
      </c>
      <c r="D60" s="124">
        <v>116</v>
      </c>
      <c r="E60" s="29">
        <v>77</v>
      </c>
      <c r="F60" s="30">
        <v>39</v>
      </c>
      <c r="G60" s="29">
        <v>102</v>
      </c>
      <c r="H60" s="29">
        <v>64</v>
      </c>
      <c r="I60" s="30">
        <v>38</v>
      </c>
    </row>
    <row r="61" spans="1:9" ht="12.75" customHeight="1">
      <c r="A61" s="23"/>
      <c r="D61" s="124"/>
      <c r="E61" s="29"/>
      <c r="F61" s="30"/>
      <c r="G61" s="29"/>
      <c r="H61" s="29"/>
      <c r="I61" s="30"/>
    </row>
    <row r="62" spans="1:9" ht="12.75" customHeight="1">
      <c r="A62" s="23"/>
      <c r="D62" s="124"/>
      <c r="E62" s="29"/>
      <c r="F62" s="30"/>
      <c r="G62" s="29"/>
      <c r="H62" s="29"/>
      <c r="I62" s="30"/>
    </row>
    <row r="63" spans="1:9" ht="12.75" customHeight="1">
      <c r="A63" s="6" t="s">
        <v>209</v>
      </c>
      <c r="B63" s="7"/>
      <c r="D63" s="124"/>
      <c r="E63" s="29"/>
      <c r="F63" s="30"/>
      <c r="G63" s="29"/>
      <c r="H63" s="29"/>
      <c r="I63" s="30"/>
    </row>
    <row r="64" spans="1:9" ht="12.75" customHeight="1">
      <c r="A64" s="6"/>
      <c r="B64" s="7"/>
      <c r="D64" s="124"/>
      <c r="E64" s="29"/>
      <c r="F64" s="30"/>
      <c r="G64" s="29"/>
      <c r="H64" s="29"/>
      <c r="I64" s="30"/>
    </row>
    <row r="65" spans="1:10" ht="12.75" customHeight="1">
      <c r="A65" s="6" t="s">
        <v>121</v>
      </c>
      <c r="D65" s="124"/>
      <c r="E65" s="29"/>
      <c r="F65" s="30"/>
      <c r="G65" s="29"/>
      <c r="H65" s="29"/>
      <c r="I65" s="30"/>
    </row>
    <row r="66" spans="1:10" ht="12.75" customHeight="1">
      <c r="A66" s="23">
        <v>951</v>
      </c>
      <c r="B66" s="22" t="s">
        <v>215</v>
      </c>
      <c r="D66" s="124"/>
      <c r="E66" s="29"/>
      <c r="F66" s="30"/>
      <c r="G66" s="29"/>
      <c r="H66" s="29"/>
      <c r="I66" s="30"/>
    </row>
    <row r="67" spans="1:10" ht="12.75" customHeight="1">
      <c r="A67" s="6"/>
      <c r="B67" s="97" t="s">
        <v>216</v>
      </c>
      <c r="D67" s="126">
        <v>2443</v>
      </c>
      <c r="E67" s="74">
        <v>2443</v>
      </c>
      <c r="F67" s="134" t="s">
        <v>113</v>
      </c>
      <c r="G67" s="74">
        <v>2450</v>
      </c>
      <c r="H67" s="74">
        <v>2450</v>
      </c>
      <c r="I67" s="134" t="s">
        <v>113</v>
      </c>
    </row>
    <row r="68" spans="1:10" ht="12.75" customHeight="1">
      <c r="A68" s="23">
        <v>952</v>
      </c>
      <c r="B68" s="22" t="s">
        <v>248</v>
      </c>
      <c r="D68" s="124"/>
      <c r="E68" s="29"/>
      <c r="F68" s="30"/>
      <c r="G68" s="29"/>
      <c r="H68" s="29"/>
      <c r="I68" s="30"/>
    </row>
    <row r="69" spans="1:10" ht="12.75" customHeight="1">
      <c r="A69" s="23"/>
      <c r="B69" s="97" t="s">
        <v>218</v>
      </c>
      <c r="D69" s="126">
        <v>340</v>
      </c>
      <c r="E69" s="74">
        <v>340</v>
      </c>
      <c r="F69" s="134" t="s">
        <v>113</v>
      </c>
      <c r="G69" s="74">
        <v>303</v>
      </c>
      <c r="H69" s="74">
        <v>303</v>
      </c>
      <c r="I69" s="134" t="s">
        <v>113</v>
      </c>
    </row>
    <row r="70" spans="1:10" ht="12.75" customHeight="1">
      <c r="A70" s="23">
        <v>953</v>
      </c>
      <c r="B70" s="22" t="s">
        <v>189</v>
      </c>
      <c r="D70" s="124">
        <v>416</v>
      </c>
      <c r="E70" s="29">
        <v>164</v>
      </c>
      <c r="F70" s="31">
        <v>252</v>
      </c>
      <c r="G70" s="29">
        <v>360</v>
      </c>
      <c r="H70" s="29">
        <v>110</v>
      </c>
      <c r="I70" s="31">
        <v>250</v>
      </c>
    </row>
    <row r="71" spans="1:10" ht="12.75" customHeight="1">
      <c r="A71" s="23">
        <v>957</v>
      </c>
      <c r="B71" s="22" t="s">
        <v>221</v>
      </c>
      <c r="D71" s="124">
        <v>2854</v>
      </c>
      <c r="E71" s="29">
        <f>209+1091+586</f>
        <v>1886</v>
      </c>
      <c r="F71" s="30">
        <v>968</v>
      </c>
      <c r="G71" s="29">
        <v>2512</v>
      </c>
      <c r="H71" s="29">
        <f>263+1251+33</f>
        <v>1547</v>
      </c>
      <c r="I71" s="30">
        <v>965</v>
      </c>
      <c r="J71" s="111"/>
    </row>
    <row r="72" spans="1:10" ht="12.75" customHeight="1">
      <c r="A72" s="23" t="s">
        <v>222</v>
      </c>
      <c r="B72" s="22" t="s">
        <v>223</v>
      </c>
      <c r="D72" s="124"/>
      <c r="E72" s="29"/>
      <c r="F72" s="30"/>
      <c r="G72" s="29"/>
      <c r="H72" s="29"/>
      <c r="I72" s="30"/>
    </row>
    <row r="73" spans="1:10" ht="12.75" customHeight="1">
      <c r="A73" s="33"/>
      <c r="B73" s="34" t="s">
        <v>224</v>
      </c>
      <c r="C73" s="34"/>
      <c r="D73" s="127">
        <v>1722</v>
      </c>
      <c r="E73" s="75">
        <v>59</v>
      </c>
      <c r="F73" s="76">
        <v>1663</v>
      </c>
      <c r="G73" s="282">
        <v>1987</v>
      </c>
      <c r="H73" s="75">
        <v>174</v>
      </c>
      <c r="I73" s="76">
        <f>747+1066</f>
        <v>1813</v>
      </c>
    </row>
  </sheetData>
  <customSheetViews>
    <customSheetView guid="{A7F03C41-20CF-4E65-9158-C11DE5EB82EA}" showPageBreaks="1" showGridLines="0" showRuler="0" topLeftCell="A37">
      <selection activeCell="L21" sqref="L21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"/>
      <headerFooter alignWithMargins="0">
        <oddHeader>&amp;L&amp;"Arial,Lihavoitu"KOKO KAUPUNKI
Paikat 31.12&amp;C&amp;12&amp;P</oddHeader>
      </headerFooter>
    </customSheetView>
    <customSheetView guid="{8DDB457E-891D-4393-806C-3802F934E279}" showGridLines="0" showRuler="0">
      <selection activeCell="D5" sqref="D5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2"/>
      <headerFooter alignWithMargins="0">
        <oddHeader>&amp;L&amp;"Arial,Lihavoitu"KOKO KAUPUNKI
Paikat 31.12&amp;C&amp;12&amp;P</oddHeader>
      </headerFooter>
    </customSheetView>
    <customSheetView guid="{6EF33418-FA88-44FB-8E4D-E916CC606730}" showPageBreaks="1" showGridLines="0" showRuler="0" topLeftCell="A16">
      <selection activeCell="L78" sqref="L78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3"/>
      <headerFooter alignWithMargins="0">
        <oddHeader>&amp;L&amp;"Arial,Lihavoitu"KOKO KAUPUNKI
Paikat 31.12&amp;C&amp;12&amp;P</oddHeader>
      </headerFooter>
    </customSheetView>
    <customSheetView guid="{06196402-4B4E-4DBD-8C5A-A0C28FCA1EE0}" showPageBreaks="1" showGridLines="0" showRuler="0">
      <selection activeCell="G71" sqref="G71"/>
      <colBreaks count="1" manualBreakCount="1">
        <brk id="9" max="1048575" man="1"/>
      </colBreaks>
      <pageMargins left="0.78740157480314965" right="0.78740157480314965" top="0.98425196850393704" bottom="0.59055118110236227" header="0.51181102362204722" footer="0.51181102362204722"/>
      <pageSetup paperSize="9" scale="99" firstPageNumber="14" orientation="portrait" useFirstPageNumber="1" r:id="rId4"/>
      <headerFooter alignWithMargins="0">
        <oddHeader>&amp;L&amp;"Arial,Lihavoitu"KOKO KAUPUNKI
Paikat 31.12&amp;C&amp;12&amp;P</oddHeader>
      </headerFooter>
    </customSheetView>
    <customSheetView guid="{334FAC76-A57E-4D32-B99D-D8AF2CDD286E}" showPageBreaks="1" showGridLines="0" showRuler="0" topLeftCell="A48">
      <selection activeCell="Q47" sqref="Q47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5"/>
      <headerFooter alignWithMargins="0">
        <oddHeader>&amp;L&amp;"Arial,Lihavoitu"KOKO KAUPUNKI
Paikat 31.12&amp;C&amp;12&amp;P</oddHeader>
      </headerFooter>
    </customSheetView>
    <customSheetView guid="{ED2CEC82-401A-4CFA-8397-0B86AFDB9DDA}" showGridLines="0" showRuler="0">
      <selection activeCell="G18" sqref="G18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6"/>
      <headerFooter alignWithMargins="0">
        <oddHeader>&amp;L&amp;"Arial,Lihavoitu"KOKO KAUPUNKI
Paikat 31.12&amp;C&amp;12&amp;P</oddHeader>
      </headerFooter>
    </customSheetView>
    <customSheetView guid="{D0E6D7FE-7B4A-4CDD-B8A6-552C4FE1AA9A}" showPageBreaks="1" showGridLines="0" showRuler="0" topLeftCell="A10">
      <selection activeCell="L28" sqref="L28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7"/>
      <headerFooter alignWithMargins="0">
        <oddHeader>&amp;L&amp;"Arial,Lihavoitu"KOKO KAUPUNKI
Paikat 31.12&amp;C&amp;12&amp;P</oddHeader>
      </headerFooter>
    </customSheetView>
    <customSheetView guid="{7F3F07B6-A4CE-4289-8E41-A85BECD19C7A}" showPageBreaks="1" showGridLines="0" showRuler="0">
      <selection activeCell="L15" sqref="L15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8"/>
      <headerFooter alignWithMargins="0">
        <oddHeader>&amp;L&amp;"Arial,Lihavoitu"KOKO KAUPUNKI
Paikat 31.12&amp;C&amp;12&amp;P</oddHeader>
      </headerFooter>
    </customSheetView>
    <customSheetView guid="{1E5DD3EF-5970-4D1E-872F-4E76A3C977A9}" showGridLines="0" showRuler="0" topLeftCell="A16">
      <selection activeCell="H42" sqref="H42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9"/>
      <headerFooter alignWithMargins="0">
        <oddHeader>&amp;L&amp;"Arial,Lihavoitu"KOKO KAUPUNKI
Paikat 31.12&amp;C&amp;12&amp;P</oddHeader>
      </headerFooter>
    </customSheetView>
    <customSheetView guid="{BD37F809-4984-4590-997E-6EA1E4187FE5}" showPageBreaks="1" showGridLines="0" showRuler="0" topLeftCell="B1">
      <selection activeCell="H19" sqref="H19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0"/>
      <headerFooter alignWithMargins="0">
        <oddHeader>&amp;L&amp;"Arial,Lihavoitu"KOKO KAUPUNKI
Paikat 31.12&amp;C&amp;12&amp;P</oddHeader>
      </headerFooter>
    </customSheetView>
    <customSheetView guid="{3A8ECBB0-1CB4-410B-B903-DCAA77825D57}" showGridLines="0" showRuler="0">
      <selection activeCell="K20" sqref="K20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1"/>
      <headerFooter alignWithMargins="0">
        <oddHeader>&amp;L&amp;"Arial,Lihavoitu"KOKO KAUPUNKI
Paikat 31.12&amp;C&amp;12&amp;P</oddHeader>
      </headerFooter>
    </customSheetView>
    <customSheetView guid="{98DF4F80-3A27-49B9-AB34-5D15D5FFF75A}" showPageBreaks="1" showGridLines="0" showRuler="0" topLeftCell="A52">
      <selection activeCell="K69" sqref="K69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2"/>
      <headerFooter alignWithMargins="0">
        <oddHeader>&amp;L&amp;"Arial,Lihavoitu"KOKO KAUPUNKI
Paikat 31.12&amp;C&amp;12&amp;P</oddHeader>
      </headerFooter>
    </customSheetView>
    <customSheetView guid="{89826D40-5A93-46DE-A5D4-80981AF6BDA2}" showPageBreaks="1" showGridLines="0" showRuler="0">
      <selection activeCell="E21" sqref="E21"/>
      <rowBreaks count="4" manualBreakCount="4">
        <brk id="57" max="16383" man="1"/>
        <brk id="58" max="16383" man="1"/>
        <brk id="113" max="16383" man="1"/>
        <brk id="117" max="16383" man="1"/>
      </rowBreaks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r:id="rId13"/>
      <headerFooter alignWithMargins="0">
        <oddHeader>&amp;L&amp;"Arial,Lihavoitu"KOKO KAUPUNKI
Paikat 31.12&amp;C&amp;12&amp;P</oddHeader>
      </headerFooter>
    </customSheetView>
    <customSheetView guid="{CD742125-E64B-4672-86BA-40A0799566BA}" showPageBreaks="1" showGridLines="0" showRuler="0">
      <selection activeCell="H44" sqref="H44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4"/>
      <headerFooter alignWithMargins="0">
        <oddHeader>&amp;L&amp;"Arial,Lihavoitu"KOKO KAUPUNKI
Paikat 31.12&amp;C&amp;12&amp;P</oddHeader>
      </headerFooter>
    </customSheetView>
    <customSheetView guid="{AF20526F-EA42-45C9-8FB4-EAB83CB180DD}" showPageBreaks="1" showGridLines="0" showRuler="0" topLeftCell="A16"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15"/>
      <headerFooter alignWithMargins="0">
        <oddHeader>&amp;L&amp;"Arial,Lihavoitu"KOKO KAUPUNKI
Paikat 31.12&amp;C&amp;12&amp;P</oddHeader>
      </headerFooter>
    </customSheetView>
    <customSheetView guid="{5964723E-6490-41C1-9477-FB8BF8B6D140}" showPageBreaks="1" showGridLines="0" showRuler="0">
      <pane ySplit="2" topLeftCell="A66" activePane="bottomLeft" state="frozen"/>
      <selection pane="bottomLeft" activeCell="G104" sqref="G104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16"/>
      <headerFooter alignWithMargins="0">
        <oddHeader>&amp;L&amp;"Arial,Lihavoitu"KOKO KAUPUNKI
Paikat 31.12&amp;C&amp;12&amp;P</oddHeader>
      </headerFooter>
    </customSheetView>
    <customSheetView guid="{A4C8D53C-6523-40FA-A0E5-A68F21DD2C60}" showPageBreaks="1" showGridLines="0" showRuler="0" topLeftCell="A4">
      <selection activeCell="G23" sqref="G23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7"/>
      <headerFooter alignWithMargins="0">
        <oddHeader>&amp;L&amp;"Arial,Lihavoitu"KOKO KAUPUNKI
Paikat 31.12&amp;C&amp;12&amp;P</oddHeader>
      </headerFooter>
    </customSheetView>
    <customSheetView guid="{27CF5BBD-6BD0-4CBF-B69F-43767042D491}" showPageBreaks="1" showGridLines="0" showRuler="0">
      <selection activeCell="L86" sqref="L86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8"/>
      <headerFooter alignWithMargins="0">
        <oddHeader>&amp;L&amp;"Arial,Lihavoitu"KOKO KAUPUNKI
Paikat 31.12&amp;C&amp;12&amp;P</oddHeader>
      </headerFooter>
    </customSheetView>
    <customSheetView guid="{B55403BD-70DF-40C3-AA25-C8E2C59CD23B}" showPageBreaks="1" showGridLines="0" showRuler="0">
      <selection activeCell="G32" sqref="G32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19"/>
      <headerFooter alignWithMargins="0">
        <oddHeader>&amp;L&amp;"Arial,Lihavoitu"KOKO KAUPUNKI
Paikat 31.12&amp;C&amp;12&amp;P</oddHeader>
      </headerFooter>
    </customSheetView>
    <customSheetView guid="{BBB5DDBE-2F5A-4634-98DD-3397C9C0AC2B}" showPageBreaks="1" showGridLines="0" showRuler="0" topLeftCell="A16">
      <selection activeCell="N6" sqref="N6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0"/>
      <headerFooter alignWithMargins="0">
        <oddHeader>&amp;L&amp;"Arial,Lihavoitu"KOKO KAUPUNKI
Paikat 31.12&amp;C&amp;12&amp;P</oddHeader>
      </headerFooter>
    </customSheetView>
    <customSheetView guid="{58EC2664-05A7-4FE5-B4E9-931202836515}" showGridLines="0" showRuler="0" topLeftCell="A79">
      <selection activeCell="I100" sqref="I100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21"/>
      <headerFooter alignWithMargins="0">
        <oddHeader>&amp;L&amp;"Arial,Lihavoitu"KOKO KAUPUNKI
Paikat 31.12&amp;C&amp;12&amp;P</oddHeader>
      </headerFooter>
    </customSheetView>
    <customSheetView guid="{1B11A7CD-6306-4B98-9F41-C7E424102C6C}" showPageBreaks="1" showGridLines="0" showRuler="0">
      <selection activeCell="J17" sqref="J17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2"/>
      <headerFooter alignWithMargins="0">
        <oddHeader>&amp;L&amp;"Arial,Lihavoitu"KOKO KAUPUNKI
Paikat 31.12&amp;C&amp;12&amp;P</oddHeader>
      </headerFooter>
    </customSheetView>
    <customSheetView guid="{B3922338-8BAF-45B0-B08F-79305D140D28}" showPageBreaks="1" showGridLines="0" showRuler="0" topLeftCell="A82">
      <selection activeCell="K102" sqref="K102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3"/>
      <headerFooter alignWithMargins="0">
        <oddHeader>&amp;L&amp;"Arial,Lihavoitu"KOKO KAUPUNKI
Paikat 31.12&amp;C&amp;12&amp;P</oddHeader>
      </headerFooter>
    </customSheetView>
    <customSheetView guid="{FBF9D45E-10AE-4F4C-A24D-CC23FE10CBCA}" showPageBreaks="1" showGridLines="0" showRuler="0">
      <selection activeCell="I44" sqref="I44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24"/>
      <headerFooter alignWithMargins="0">
        <oddHeader>&amp;L&amp;"Arial,Lihavoitu"KOKO KAUPUNKI
Paikat 31.12&amp;C&amp;12&amp;P</oddHeader>
      </headerFooter>
    </customSheetView>
    <customSheetView guid="{84CA6BBE-BC44-4054-8A99-3368B2028592}" showGridLines="0" showRuler="0" topLeftCell="A53">
      <selection activeCell="J65" sqref="J65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5"/>
      <headerFooter alignWithMargins="0">
        <oddHeader>&amp;L&amp;"Arial,Lihavoitu"KOKO KAUPUNKI
Paikat 31.12&amp;C&amp;12&amp;P</oddHeader>
      </headerFooter>
    </customSheetView>
    <customSheetView guid="{8C09BE92-B110-4AA6-97F0-7D9CFBD1BC51}" showPageBreaks="1" showGridLines="0" showRuler="0" topLeftCell="A40">
      <selection activeCell="M84" sqref="M84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6"/>
      <headerFooter alignWithMargins="0">
        <oddHeader>&amp;L&amp;"Arial,Lihavoitu"KOKO KAUPUNKI
Paikat 31.12&amp;C&amp;12&amp;P</oddHeader>
      </headerFooter>
    </customSheetView>
    <customSheetView guid="{E8725092-8740-4F96-97EF-6F4AFDA2F708}" showGridLines="0" showRuler="0">
      <pane ySplit="2" topLeftCell="A12" activePane="bottomLeft" state="frozen"/>
      <selection pane="bottomLeft" activeCell="O75" sqref="O75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27"/>
      <headerFooter alignWithMargins="0">
        <oddHeader>&amp;L&amp;"Arial,Lihavoitu"KOKO KAUPUNKI
Paikat 31.12&amp;C&amp;12&amp;P</oddHeader>
      </headerFooter>
    </customSheetView>
    <customSheetView guid="{CEE58B9A-B7C7-4ACF-9CEC-00B4271B9A74}" showGridLines="0" showRuler="0" topLeftCell="A25">
      <selection activeCell="G38" sqref="G38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28"/>
      <headerFooter alignWithMargins="0">
        <oddHeader>&amp;L&amp;"Arial,Lihavoitu"KOKO KAUPUNKI
Paikat 31.12&amp;C&amp;12&amp;P</oddHeader>
      </headerFooter>
    </customSheetView>
    <customSheetView guid="{2DCD264F-56EA-4436-A0C2-F9547DF2B0C8}" showPageBreaks="1" showGridLines="0" showRuler="0">
      <selection activeCell="L16" sqref="L16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29"/>
      <headerFooter alignWithMargins="0">
        <oddHeader>&amp;L&amp;"Arial,Lihavoitu"KOKO KAUPUNKI
Paikat 31.12&amp;C&amp;12&amp;P</oddHeader>
      </headerFooter>
    </customSheetView>
    <customSheetView guid="{0F357347-0509-47AA-96F0-BB1B3FAD68A1}" showPageBreaks="1" showGridLines="0" showRuler="0" topLeftCell="A61">
      <selection activeCell="N57" sqref="N57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30"/>
      <headerFooter alignWithMargins="0">
        <oddHeader>&amp;L&amp;"Arial,Lihavoitu"KOKO KAUPUNKI
Paikat 31.12&amp;C&amp;12&amp;P</oddHeader>
      </headerFooter>
    </customSheetView>
    <customSheetView guid="{8F109A73-9AB9-46E1-94EA-D41ECD58F71F}" showPageBreaks="1" showGridLines="0" showRuler="0" topLeftCell="A25">
      <selection activeCell="M29" sqref="M29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31"/>
      <headerFooter alignWithMargins="0">
        <oddHeader>&amp;L&amp;"Arial,Lihavoitu"KOKO KAUPUNKI
Paikat 31.12&amp;C&amp;12&amp;P</oddHeader>
      </headerFooter>
    </customSheetView>
    <customSheetView guid="{1E48BEC3-8D95-4C28-9275-1C74C6AC64CE}" showPageBreaks="1" showGridLines="0" showRuler="0">
      <pane ySplit="2" topLeftCell="A54" activePane="bottomLeft" state="frozen"/>
      <selection pane="bottomLeft" activeCell="A63" sqref="A63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32"/>
      <headerFooter alignWithMargins="0">
        <oddHeader>&amp;L&amp;"Arial,Lihavoitu"KOKO KAUPUNKI
Paikat 31.12&amp;C&amp;12&amp;P</oddHeader>
      </headerFooter>
    </customSheetView>
    <customSheetView guid="{E7BC3159-902B-4018-A222-A11CFAAB614D}" showPageBreaks="1" showGridLines="0" showRuler="0" topLeftCell="A31">
      <selection activeCell="I71" sqref="I71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horizontalDpi="300" r:id="rId33"/>
      <headerFooter alignWithMargins="0">
        <oddHeader>&amp;L&amp;"Arial,Lihavoitu"KOKO KAUPUNKI
Paikat 31.12&amp;C&amp;12&amp;P</oddHeader>
      </headerFooter>
    </customSheetView>
    <customSheetView guid="{D1A29F3A-ADEC-492C-BEFA-18A8379765E2}" showPageBreaks="1" showGridLines="0" showRuler="0">
      <selection activeCell="D6" sqref="D6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r:id="rId34"/>
      <headerFooter alignWithMargins="0">
        <oddHeader>&amp;L&amp;"Arial,Lihavoitu"KOKO KAUPUNKI
Paikat 31.12&amp;C&amp;12&amp;P</oddHeader>
      </headerFooter>
    </customSheetView>
    <customSheetView guid="{B16CB3F1-F8C8-4A8B-8D34-03B1762D301A}" showPageBreaks="1" showGridLines="0" showRuler="0" topLeftCell="A16">
      <selection activeCell="K7" sqref="K7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35"/>
      <headerFooter alignWithMargins="0">
        <oddHeader>&amp;L&amp;"Arial,Lihavoitu"KOKO KAUPUNKI
Paikat 31.12&amp;C&amp;12&amp;P</oddHeader>
      </headerFooter>
    </customSheetView>
    <customSheetView guid="{24D68F87-5BE1-47C0-8CFE-7C91D963547E}" showPageBreaks="1" showGridLines="0" showRuler="0">
      <selection activeCell="H15" sqref="H15"/>
      <pageMargins left="0.78740157480314965" right="0.78740157480314965" top="0.98425196850393704" bottom="0.59055118110236227" header="0.51181102362204722" footer="0.51181102362204722"/>
      <pageSetup paperSize="9" firstPageNumber="13" orientation="portrait" useFirstPageNumber="1" r:id="rId36"/>
      <headerFooter alignWithMargins="0">
        <oddHeader>&amp;L&amp;"Arial,Lihavoitu"KOKO KAUPUNKI
Paikat 31.12&amp;C&amp;12&amp;P</oddHeader>
      </headerFooter>
    </customSheetView>
    <customSheetView guid="{669B2726-6F59-479C-8DA1-DBA65BB6A293}" showPageBreaks="1" showGridLines="0" showRuler="0">
      <selection activeCell="G36" sqref="G36"/>
      <pageMargins left="0.78740157480314965" right="0.78740157480314965" top="0.98425196850393704" bottom="0.59055118110236227" header="0.51181102362204722" footer="0.51181102362204722"/>
      <pageSetup paperSize="9" firstPageNumber="15" orientation="portrait" useFirstPageNumber="1" horizontalDpi="300" r:id="rId37"/>
      <headerFooter alignWithMargins="0">
        <oddHeader>&amp;L&amp;"Arial,Lihavoitu"KOKO KAUPUNKI
Paikat 31.12&amp;C&amp;12&amp;P</oddHeader>
      </headerFooter>
    </customSheetView>
    <customSheetView guid="{017ABE52-F553-4C67-A674-374CD35572E7}" showPageBreaks="1" showGridLines="0" showRuler="0" topLeftCell="A46">
      <selection activeCell="N64" sqref="N64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38"/>
      <headerFooter alignWithMargins="0">
        <oddHeader>&amp;L&amp;"Arial,Lihavoitu"KOKO KAUPUNKI
Paikat 31.12&amp;C&amp;12&amp;P</oddHeader>
      </headerFooter>
    </customSheetView>
    <customSheetView guid="{4AE1EA96-D20F-4F46-8743-92802E2B7F86}" showPageBreaks="1" showGridLines="0" showRuler="0" topLeftCell="A16">
      <selection activeCell="G49" sqref="G49"/>
      <pageMargins left="0.78740157480314965" right="0.78740157480314965" top="0.98425196850393704" bottom="0.59055118110236227" header="0.51181102362204722" footer="0.51181102362204722"/>
      <pageSetup paperSize="9" firstPageNumber="13" orientation="portrait" useFirstPageNumber="1" r:id="rId39"/>
      <headerFooter alignWithMargins="0">
        <oddHeader>&amp;L&amp;"Arial,Lihavoitu"KOKO KAUPUNKI
Paikat 31.12&amp;C&amp;12&amp;P</oddHeader>
      </headerFooter>
    </customSheetView>
    <customSheetView guid="{E9D8435D-1357-4DC0-9C1D-CD0CECD4050A}" showPageBreaks="1" showGridLines="0" showRuler="0" topLeftCell="A43">
      <selection activeCell="G68" sqref="G68"/>
      <pageMargins left="0.78740157480314965" right="0.78740157480314965" top="0.98425196850393704" bottom="0.59055118110236227" header="0.51181102362204722" footer="0.51181102362204722"/>
      <pageSetup paperSize="9" firstPageNumber="13" orientation="portrait" useFirstPageNumber="1" r:id="rId40"/>
      <headerFooter alignWithMargins="0">
        <oddHeader>&amp;L&amp;"Arial,Lihavoitu"KOKO KAUPUNKI
Paikat 31.12&amp;C&amp;12&amp;P</oddHeader>
      </headerFooter>
    </customSheetView>
    <customSheetView guid="{C567124E-4184-4DEF-810B-49DF13083415}" showPageBreaks="1" showGridLines="0" showRuler="0" topLeftCell="A28">
      <selection activeCell="K55" sqref="K55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41"/>
      <headerFooter alignWithMargins="0">
        <oddHeader>&amp;L&amp;"Arial,Lihavoitu"KOKO KAUPUNKI
Paikat 31.12&amp;C&amp;12&amp;P</oddHeader>
      </headerFooter>
    </customSheetView>
    <customSheetView guid="{5A7D453D-E2F2-4CA2-8C77-8465675ED015}" showGridLines="0" showRuler="0">
      <selection activeCell="G71" sqref="G71"/>
      <pageMargins left="0.78740157480314965" right="0.78740157480314965" top="0.98425196850393704" bottom="0.59055118110236227" header="0.51181102362204722" footer="0.51181102362204722"/>
      <pageSetup paperSize="9" firstPageNumber="14" orientation="portrait" useFirstPageNumber="1" r:id="rId42"/>
      <headerFooter alignWithMargins="0">
        <oddHeader>&amp;L&amp;"Arial,Lihavoitu"KOKO KAUPUNKI
Paikat 31.12&amp;C&amp;12&amp;P</oddHeader>
      </headerFooter>
    </customSheetView>
  </customSheetViews>
  <phoneticPr fontId="0" type="noConversion"/>
  <printOptions gridLinesSet="0"/>
  <pageMargins left="0.78740157480314965" right="0.78740157480314965" top="0.98425196850393704" bottom="0.59055118110236227" header="0.51181102362204722" footer="0.51181102362204722"/>
  <pageSetup paperSize="9" firstPageNumber="13" orientation="portrait" useFirstPageNumber="1" horizontalDpi="300" r:id="rId43"/>
  <headerFooter alignWithMargins="0">
    <oddHeader>&amp;L&amp;"Arial,Lihavoitu"KOKO KAUPUNKI
Paikat 31.12&amp;C&amp;12&amp;P</oddHeader>
  </headerFooter>
  <legacyDrawing r:id="rId4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0"/>
  <sheetViews>
    <sheetView showGridLines="0" showRuler="0" zoomScale="95" zoomScaleNormal="100" workbookViewId="0"/>
  </sheetViews>
  <sheetFormatPr defaultColWidth="9.140625" defaultRowHeight="12.75"/>
  <cols>
    <col min="1" max="1" width="2.85546875" style="8" customWidth="1"/>
    <col min="2" max="2" width="28.5703125" style="11" customWidth="1"/>
    <col min="3" max="3" width="12.5703125" style="11" customWidth="1"/>
    <col min="4" max="4" width="31.5703125" style="11" customWidth="1"/>
    <col min="5" max="5" width="17" style="11" customWidth="1"/>
    <col min="6" max="6" width="44.42578125" style="11" customWidth="1"/>
    <col min="7" max="16384" width="9.140625" style="11"/>
  </cols>
  <sheetData>
    <row r="1" spans="1:6">
      <c r="A1" s="8" t="s">
        <v>345</v>
      </c>
      <c r="B1" s="8"/>
      <c r="C1" s="8"/>
      <c r="D1" s="8"/>
      <c r="E1" s="8"/>
      <c r="F1" s="8"/>
    </row>
    <row r="2" spans="1:6" s="17" customFormat="1" ht="25.5" customHeight="1">
      <c r="A2" s="10" t="s">
        <v>560</v>
      </c>
      <c r="B2" s="10"/>
      <c r="C2" s="10"/>
      <c r="D2" s="10"/>
      <c r="E2" s="10"/>
      <c r="F2" s="10"/>
    </row>
    <row r="3" spans="1:6" s="17" customFormat="1" ht="25.5" customHeight="1">
      <c r="A3" s="337" t="s">
        <v>301</v>
      </c>
      <c r="B3" s="338"/>
      <c r="C3" s="81" t="s">
        <v>249</v>
      </c>
      <c r="D3" s="81" t="s">
        <v>250</v>
      </c>
      <c r="E3" s="82" t="s">
        <v>251</v>
      </c>
      <c r="F3" s="82" t="s">
        <v>250</v>
      </c>
    </row>
    <row r="4" spans="1:6">
      <c r="A4" s="267" t="s">
        <v>52</v>
      </c>
      <c r="B4" s="142" t="s">
        <v>257</v>
      </c>
      <c r="C4" s="268"/>
      <c r="D4" s="268"/>
      <c r="E4" s="142"/>
      <c r="F4" s="143"/>
    </row>
    <row r="5" spans="1:6">
      <c r="A5" s="264" t="s">
        <v>258</v>
      </c>
      <c r="B5" s="147"/>
      <c r="C5" s="269"/>
      <c r="D5" s="269"/>
      <c r="E5" s="147"/>
      <c r="F5" s="148"/>
    </row>
    <row r="6" spans="1:6">
      <c r="A6" s="205" t="s">
        <v>252</v>
      </c>
      <c r="B6" s="206"/>
      <c r="C6" s="206"/>
      <c r="D6" s="206"/>
      <c r="E6" s="206"/>
      <c r="F6" s="207"/>
    </row>
    <row r="7" spans="1:6" ht="25.5" customHeight="1">
      <c r="A7" s="294" t="s">
        <v>51</v>
      </c>
      <c r="B7" s="294" t="s">
        <v>117</v>
      </c>
      <c r="C7" s="297" t="s">
        <v>378</v>
      </c>
      <c r="D7" s="297" t="s">
        <v>538</v>
      </c>
      <c r="E7" s="263" t="s">
        <v>254</v>
      </c>
      <c r="F7" s="154" t="s">
        <v>276</v>
      </c>
    </row>
    <row r="8" spans="1:6" ht="25.5">
      <c r="A8" s="296"/>
      <c r="B8" s="296"/>
      <c r="C8" s="298"/>
      <c r="D8" s="298"/>
      <c r="E8" s="154" t="s">
        <v>527</v>
      </c>
      <c r="F8" s="151" t="s">
        <v>528</v>
      </c>
    </row>
    <row r="9" spans="1:6" ht="25.5">
      <c r="A9" s="296"/>
      <c r="B9" s="296"/>
      <c r="C9" s="298"/>
      <c r="D9" s="298"/>
      <c r="E9" s="154" t="s">
        <v>240</v>
      </c>
      <c r="F9" s="154" t="s">
        <v>278</v>
      </c>
    </row>
    <row r="10" spans="1:6" ht="26.25" customHeight="1">
      <c r="A10" s="295"/>
      <c r="B10" s="295"/>
      <c r="C10" s="299"/>
      <c r="D10" s="299"/>
      <c r="E10" s="139" t="s">
        <v>241</v>
      </c>
      <c r="F10" s="140" t="s">
        <v>277</v>
      </c>
    </row>
    <row r="11" spans="1:6" ht="52.5" customHeight="1">
      <c r="A11" s="250" t="s">
        <v>53</v>
      </c>
      <c r="B11" s="263" t="s">
        <v>347</v>
      </c>
      <c r="C11" s="252" t="s">
        <v>378</v>
      </c>
      <c r="D11" s="251" t="s">
        <v>539</v>
      </c>
      <c r="E11" s="139" t="s">
        <v>256</v>
      </c>
      <c r="F11" s="140" t="s">
        <v>451</v>
      </c>
    </row>
    <row r="12" spans="1:6" ht="26.25" customHeight="1">
      <c r="A12" s="294" t="s">
        <v>321</v>
      </c>
      <c r="B12" s="339" t="s">
        <v>328</v>
      </c>
      <c r="C12" s="251" t="s">
        <v>400</v>
      </c>
      <c r="D12" s="251"/>
      <c r="E12" s="139" t="s">
        <v>254</v>
      </c>
      <c r="F12" s="154" t="s">
        <v>339</v>
      </c>
    </row>
    <row r="13" spans="1:6" ht="25.5">
      <c r="A13" s="296"/>
      <c r="B13" s="339"/>
      <c r="C13" s="252"/>
      <c r="D13" s="252"/>
      <c r="E13" s="154" t="s">
        <v>527</v>
      </c>
      <c r="F13" s="151" t="s">
        <v>528</v>
      </c>
    </row>
    <row r="14" spans="1:6" s="17" customFormat="1" ht="25.5">
      <c r="A14" s="296"/>
      <c r="B14" s="339"/>
      <c r="C14" s="252"/>
      <c r="D14" s="252"/>
      <c r="E14" s="154" t="s">
        <v>240</v>
      </c>
      <c r="F14" s="154" t="s">
        <v>278</v>
      </c>
    </row>
    <row r="15" spans="1:6" s="17" customFormat="1" ht="25.5" customHeight="1">
      <c r="A15" s="249"/>
      <c r="B15" s="249"/>
      <c r="C15" s="249"/>
      <c r="D15" s="249"/>
      <c r="E15" s="140" t="s">
        <v>241</v>
      </c>
      <c r="F15" s="154" t="s">
        <v>277</v>
      </c>
    </row>
    <row r="16" spans="1:6" s="17" customFormat="1" ht="31.5" customHeight="1">
      <c r="A16" s="248" t="s">
        <v>40</v>
      </c>
      <c r="B16" s="272" t="s">
        <v>540</v>
      </c>
      <c r="C16" s="297" t="s">
        <v>400</v>
      </c>
      <c r="D16" s="297" t="s">
        <v>541</v>
      </c>
      <c r="E16" s="139" t="s">
        <v>254</v>
      </c>
      <c r="F16" s="154" t="s">
        <v>447</v>
      </c>
    </row>
    <row r="17" spans="1:6" ht="25.5" customHeight="1">
      <c r="A17" s="250"/>
      <c r="B17" s="272"/>
      <c r="C17" s="298"/>
      <c r="D17" s="298"/>
      <c r="E17" s="154" t="s">
        <v>527</v>
      </c>
      <c r="F17" s="151" t="s">
        <v>528</v>
      </c>
    </row>
    <row r="18" spans="1:6" ht="24.75" customHeight="1">
      <c r="A18" s="249"/>
      <c r="B18" s="249"/>
      <c r="C18" s="299"/>
      <c r="D18" s="299"/>
      <c r="E18" s="140" t="s">
        <v>241</v>
      </c>
      <c r="F18" s="154" t="s">
        <v>277</v>
      </c>
    </row>
    <row r="19" spans="1:6" ht="36.75" customHeight="1">
      <c r="A19" s="249" t="s">
        <v>75</v>
      </c>
      <c r="B19" s="253" t="s">
        <v>542</v>
      </c>
      <c r="C19" s="262" t="s">
        <v>378</v>
      </c>
      <c r="D19" s="140" t="s">
        <v>543</v>
      </c>
      <c r="E19" s="139" t="s">
        <v>265</v>
      </c>
      <c r="F19" s="140" t="s">
        <v>449</v>
      </c>
    </row>
    <row r="20" spans="1:6" ht="27" customHeight="1">
      <c r="A20" s="263" t="s">
        <v>86</v>
      </c>
      <c r="B20" s="140" t="s">
        <v>448</v>
      </c>
      <c r="C20" s="262" t="s">
        <v>378</v>
      </c>
      <c r="D20" s="140" t="s">
        <v>544</v>
      </c>
      <c r="E20" s="139" t="s">
        <v>265</v>
      </c>
      <c r="F20" s="140" t="s">
        <v>449</v>
      </c>
    </row>
    <row r="21" spans="1:6">
      <c r="A21" s="205" t="s">
        <v>531</v>
      </c>
      <c r="B21" s="206"/>
      <c r="C21" s="208"/>
      <c r="D21" s="174"/>
      <c r="E21" s="174"/>
      <c r="F21" s="209"/>
    </row>
    <row r="22" spans="1:6" ht="78" customHeight="1">
      <c r="A22" s="263" t="s">
        <v>56</v>
      </c>
      <c r="B22" s="139" t="s">
        <v>192</v>
      </c>
      <c r="C22" s="251" t="s">
        <v>378</v>
      </c>
      <c r="D22" s="140" t="s">
        <v>545</v>
      </c>
      <c r="E22" s="139" t="s">
        <v>266</v>
      </c>
      <c r="F22" s="210" t="s">
        <v>379</v>
      </c>
    </row>
    <row r="23" spans="1:6" s="17" customFormat="1">
      <c r="A23" s="205" t="s">
        <v>267</v>
      </c>
      <c r="B23" s="206"/>
      <c r="C23" s="268"/>
      <c r="D23" s="269"/>
      <c r="E23" s="256"/>
      <c r="F23" s="257"/>
    </row>
    <row r="24" spans="1:6" s="17" customFormat="1" ht="66" customHeight="1">
      <c r="A24" s="263" t="s">
        <v>57</v>
      </c>
      <c r="B24" s="139" t="s">
        <v>128</v>
      </c>
      <c r="C24" s="251" t="s">
        <v>378</v>
      </c>
      <c r="D24" s="140" t="s">
        <v>546</v>
      </c>
      <c r="E24" s="139" t="s">
        <v>266</v>
      </c>
      <c r="F24" s="140" t="s">
        <v>401</v>
      </c>
    </row>
    <row r="25" spans="1:6" s="17" customFormat="1">
      <c r="A25" s="305" t="s">
        <v>268</v>
      </c>
      <c r="B25" s="306"/>
      <c r="C25" s="306"/>
      <c r="D25" s="306"/>
      <c r="E25" s="306"/>
      <c r="F25" s="307"/>
    </row>
    <row r="26" spans="1:6" ht="39.75" customHeight="1">
      <c r="A26" s="263" t="s">
        <v>58</v>
      </c>
      <c r="B26" s="139" t="s">
        <v>131</v>
      </c>
      <c r="C26" s="139" t="s">
        <v>269</v>
      </c>
      <c r="D26" s="140" t="s">
        <v>547</v>
      </c>
      <c r="E26" s="139" t="s">
        <v>270</v>
      </c>
      <c r="F26" s="140" t="s">
        <v>381</v>
      </c>
    </row>
    <row r="27" spans="1:6" ht="12.6" customHeight="1">
      <c r="A27" s="305" t="s">
        <v>255</v>
      </c>
      <c r="B27" s="306"/>
      <c r="C27" s="306"/>
      <c r="D27" s="306"/>
      <c r="E27" s="306"/>
      <c r="F27" s="307"/>
    </row>
    <row r="28" spans="1:6" s="212" customFormat="1" ht="56.25" customHeight="1">
      <c r="A28" s="263" t="s">
        <v>72</v>
      </c>
      <c r="B28" s="140" t="s">
        <v>380</v>
      </c>
      <c r="C28" s="251" t="s">
        <v>378</v>
      </c>
      <c r="D28" s="140" t="s">
        <v>612</v>
      </c>
      <c r="E28" s="139" t="s">
        <v>256</v>
      </c>
      <c r="F28" s="140" t="s">
        <v>529</v>
      </c>
    </row>
    <row r="29" spans="1:6" ht="23.25" customHeight="1">
      <c r="A29" s="213"/>
      <c r="B29" s="214"/>
      <c r="C29" s="163"/>
      <c r="D29" s="214"/>
      <c r="E29" s="163"/>
      <c r="F29" s="163"/>
    </row>
    <row r="30" spans="1:6" ht="12" customHeight="1">
      <c r="A30" s="267" t="s">
        <v>53</v>
      </c>
      <c r="B30" s="142" t="s">
        <v>273</v>
      </c>
      <c r="C30" s="268"/>
      <c r="D30" s="268"/>
      <c r="E30" s="142"/>
      <c r="F30" s="143"/>
    </row>
    <row r="31" spans="1:6" ht="12.6" customHeight="1">
      <c r="A31" s="305" t="s">
        <v>252</v>
      </c>
      <c r="B31" s="306"/>
      <c r="C31" s="306"/>
      <c r="D31" s="306"/>
      <c r="E31" s="306"/>
      <c r="F31" s="307"/>
    </row>
    <row r="32" spans="1:6" ht="25.5">
      <c r="A32" s="294" t="s">
        <v>51</v>
      </c>
      <c r="B32" s="294" t="s">
        <v>117</v>
      </c>
      <c r="C32" s="297" t="s">
        <v>400</v>
      </c>
      <c r="D32" s="341"/>
      <c r="E32" s="263" t="s">
        <v>254</v>
      </c>
      <c r="F32" s="140" t="s">
        <v>279</v>
      </c>
    </row>
    <row r="33" spans="1:6" ht="12.6" customHeight="1">
      <c r="A33" s="296"/>
      <c r="B33" s="296"/>
      <c r="C33" s="298"/>
      <c r="D33" s="342"/>
      <c r="E33" s="151" t="s">
        <v>260</v>
      </c>
      <c r="F33" s="151" t="s">
        <v>261</v>
      </c>
    </row>
    <row r="34" spans="1:6" s="64" customFormat="1" ht="25.5">
      <c r="A34" s="296"/>
      <c r="B34" s="296"/>
      <c r="C34" s="298"/>
      <c r="D34" s="342"/>
      <c r="E34" s="154" t="s">
        <v>240</v>
      </c>
      <c r="F34" s="154" t="s">
        <v>278</v>
      </c>
    </row>
    <row r="35" spans="1:6" s="17" customFormat="1" ht="39" customHeight="1">
      <c r="A35" s="249"/>
      <c r="B35" s="261"/>
      <c r="C35" s="158"/>
      <c r="D35" s="261"/>
      <c r="E35" s="139" t="s">
        <v>241</v>
      </c>
      <c r="F35" s="140" t="s">
        <v>280</v>
      </c>
    </row>
    <row r="36" spans="1:6" ht="24.75" customHeight="1">
      <c r="A36" s="294" t="s">
        <v>321</v>
      </c>
      <c r="B36" s="294" t="s">
        <v>328</v>
      </c>
      <c r="C36" s="294" t="s">
        <v>11</v>
      </c>
      <c r="D36" s="297" t="s">
        <v>530</v>
      </c>
      <c r="E36" s="151" t="s">
        <v>254</v>
      </c>
      <c r="F36" s="154" t="s">
        <v>339</v>
      </c>
    </row>
    <row r="37" spans="1:6" s="17" customFormat="1">
      <c r="A37" s="296"/>
      <c r="B37" s="296"/>
      <c r="C37" s="296"/>
      <c r="D37" s="298"/>
      <c r="E37" s="151" t="s">
        <v>260</v>
      </c>
      <c r="F37" s="151" t="s">
        <v>261</v>
      </c>
    </row>
    <row r="38" spans="1:6" ht="12.75" customHeight="1">
      <c r="A38" s="295"/>
      <c r="B38" s="295"/>
      <c r="C38" s="295"/>
      <c r="D38" s="299"/>
      <c r="E38" s="139" t="s">
        <v>241</v>
      </c>
      <c r="F38" s="154" t="s">
        <v>450</v>
      </c>
    </row>
    <row r="39" spans="1:6" ht="12.75" customHeight="1">
      <c r="A39" s="255" t="s">
        <v>2</v>
      </c>
      <c r="B39" s="174"/>
      <c r="C39" s="174"/>
      <c r="D39" s="174"/>
      <c r="E39" s="174"/>
      <c r="F39" s="150"/>
    </row>
    <row r="40" spans="1:6" ht="12.6" customHeight="1">
      <c r="A40" s="294" t="s">
        <v>60</v>
      </c>
      <c r="B40" s="320" t="s">
        <v>138</v>
      </c>
      <c r="C40" s="321"/>
      <c r="D40" s="321"/>
      <c r="E40" s="321"/>
      <c r="F40" s="322"/>
    </row>
    <row r="41" spans="1:6" ht="12.6" customHeight="1">
      <c r="A41" s="296"/>
      <c r="B41" s="320" t="s">
        <v>611</v>
      </c>
      <c r="C41" s="321"/>
      <c r="D41" s="321"/>
      <c r="E41" s="321"/>
      <c r="F41" s="322"/>
    </row>
    <row r="42" spans="1:6" ht="39" customHeight="1">
      <c r="A42" s="296"/>
      <c r="B42" s="294" t="s">
        <v>3</v>
      </c>
      <c r="C42" s="140" t="s">
        <v>4</v>
      </c>
      <c r="D42" s="140" t="s">
        <v>548</v>
      </c>
      <c r="E42" s="140" t="s">
        <v>254</v>
      </c>
      <c r="F42" s="140" t="s">
        <v>281</v>
      </c>
    </row>
    <row r="43" spans="1:6" ht="78" customHeight="1">
      <c r="A43" s="296"/>
      <c r="B43" s="295"/>
      <c r="C43" s="140" t="s">
        <v>384</v>
      </c>
      <c r="D43" s="140" t="s">
        <v>549</v>
      </c>
      <c r="E43" s="140" t="s">
        <v>5</v>
      </c>
      <c r="F43" s="215" t="s">
        <v>533</v>
      </c>
    </row>
    <row r="44" spans="1:6" ht="25.5">
      <c r="A44" s="296"/>
      <c r="B44" s="139" t="s">
        <v>6</v>
      </c>
      <c r="C44" s="139" t="s">
        <v>259</v>
      </c>
      <c r="D44" s="140" t="s">
        <v>399</v>
      </c>
      <c r="E44" s="140" t="s">
        <v>254</v>
      </c>
      <c r="F44" s="140" t="s">
        <v>281</v>
      </c>
    </row>
    <row r="45" spans="1:6" s="17" customFormat="1" ht="12" customHeight="1">
      <c r="A45" s="305" t="s">
        <v>359</v>
      </c>
      <c r="B45" s="306"/>
      <c r="C45" s="306"/>
      <c r="D45" s="306"/>
      <c r="E45" s="306"/>
      <c r="F45" s="307"/>
    </row>
    <row r="46" spans="1:6" s="17" customFormat="1" ht="27" customHeight="1">
      <c r="A46" s="263" t="s">
        <v>62</v>
      </c>
      <c r="B46" s="139" t="s">
        <v>50</v>
      </c>
      <c r="C46" s="139" t="s">
        <v>8</v>
      </c>
      <c r="D46" s="140" t="s">
        <v>282</v>
      </c>
      <c r="E46" s="139" t="s">
        <v>254</v>
      </c>
      <c r="F46" s="262" t="s">
        <v>385</v>
      </c>
    </row>
    <row r="47" spans="1:6" s="17" customFormat="1" ht="12" customHeight="1">
      <c r="A47" s="308" t="s">
        <v>268</v>
      </c>
      <c r="B47" s="303"/>
      <c r="C47" s="303"/>
      <c r="D47" s="303"/>
      <c r="E47" s="336"/>
      <c r="F47" s="304"/>
    </row>
    <row r="48" spans="1:6" ht="30" customHeight="1">
      <c r="A48" s="294" t="s">
        <v>63</v>
      </c>
      <c r="B48" s="297" t="s">
        <v>283</v>
      </c>
      <c r="C48" s="297" t="s">
        <v>383</v>
      </c>
      <c r="D48" s="316" t="s">
        <v>550</v>
      </c>
      <c r="E48" s="259" t="s">
        <v>284</v>
      </c>
      <c r="F48" s="152" t="s">
        <v>281</v>
      </c>
    </row>
    <row r="49" spans="1:6" s="17" customFormat="1" ht="51">
      <c r="A49" s="295"/>
      <c r="B49" s="299"/>
      <c r="C49" s="295"/>
      <c r="D49" s="317"/>
      <c r="E49" s="261"/>
      <c r="F49" s="246" t="s">
        <v>606</v>
      </c>
    </row>
    <row r="50" spans="1:6" s="17" customFormat="1">
      <c r="A50" s="155"/>
      <c r="B50" s="156"/>
      <c r="C50" s="155"/>
      <c r="D50" s="156"/>
      <c r="E50" s="165"/>
      <c r="F50" s="166"/>
    </row>
    <row r="51" spans="1:6" ht="12" customHeight="1">
      <c r="A51" s="267" t="s">
        <v>73</v>
      </c>
      <c r="B51" s="142" t="s">
        <v>9</v>
      </c>
      <c r="C51" s="268"/>
      <c r="D51" s="268"/>
      <c r="E51" s="142"/>
      <c r="F51" s="143"/>
    </row>
    <row r="52" spans="1:6" ht="12" customHeight="1">
      <c r="A52" s="15" t="s">
        <v>10</v>
      </c>
      <c r="B52" s="144"/>
      <c r="C52" s="145"/>
      <c r="D52" s="145"/>
      <c r="E52" s="144"/>
      <c r="F52" s="146"/>
    </row>
    <row r="53" spans="1:6" s="17" customFormat="1" ht="12" customHeight="1">
      <c r="A53" s="264" t="s">
        <v>120</v>
      </c>
      <c r="B53" s="147"/>
      <c r="C53" s="269"/>
      <c r="D53" s="269"/>
      <c r="E53" s="147"/>
      <c r="F53" s="148"/>
    </row>
    <row r="54" spans="1:6" ht="12.75" customHeight="1">
      <c r="A54" s="305" t="s">
        <v>252</v>
      </c>
      <c r="B54" s="306"/>
      <c r="C54" s="327"/>
      <c r="D54" s="327"/>
      <c r="E54" s="306"/>
      <c r="F54" s="307"/>
    </row>
    <row r="55" spans="1:6" ht="25.5">
      <c r="A55" s="309" t="s">
        <v>51</v>
      </c>
      <c r="B55" s="330" t="s">
        <v>117</v>
      </c>
      <c r="C55" s="330" t="s">
        <v>11</v>
      </c>
      <c r="D55" s="297" t="s">
        <v>311</v>
      </c>
      <c r="E55" s="149" t="s">
        <v>254</v>
      </c>
      <c r="F55" s="140" t="s">
        <v>279</v>
      </c>
    </row>
    <row r="56" spans="1:6" ht="12" customHeight="1">
      <c r="A56" s="310"/>
      <c r="B56" s="339"/>
      <c r="C56" s="339"/>
      <c r="D56" s="298"/>
      <c r="E56" s="150" t="s">
        <v>260</v>
      </c>
      <c r="F56" s="151" t="s">
        <v>261</v>
      </c>
    </row>
    <row r="57" spans="1:6" ht="25.5">
      <c r="A57" s="310"/>
      <c r="B57" s="339"/>
      <c r="C57" s="345"/>
      <c r="D57" s="343"/>
      <c r="E57" s="152" t="s">
        <v>240</v>
      </c>
      <c r="F57" s="140" t="s">
        <v>278</v>
      </c>
    </row>
    <row r="58" spans="1:6" ht="25.5" customHeight="1">
      <c r="A58" s="311"/>
      <c r="B58" s="340"/>
      <c r="C58" s="317"/>
      <c r="D58" s="344"/>
      <c r="E58" s="153" t="s">
        <v>241</v>
      </c>
      <c r="F58" s="140" t="s">
        <v>277</v>
      </c>
    </row>
    <row r="59" spans="1:6" ht="39.75" customHeight="1">
      <c r="A59" s="294" t="s">
        <v>52</v>
      </c>
      <c r="B59" s="294" t="s">
        <v>242</v>
      </c>
      <c r="C59" s="298" t="s">
        <v>285</v>
      </c>
      <c r="D59" s="310"/>
      <c r="E59" s="263" t="s">
        <v>254</v>
      </c>
      <c r="F59" s="140" t="s">
        <v>334</v>
      </c>
    </row>
    <row r="60" spans="1:6" s="17" customFormat="1" ht="12" customHeight="1">
      <c r="A60" s="296"/>
      <c r="B60" s="296"/>
      <c r="C60" s="298"/>
      <c r="D60" s="310"/>
      <c r="E60" s="151" t="s">
        <v>260</v>
      </c>
      <c r="F60" s="151" t="s">
        <v>261</v>
      </c>
    </row>
    <row r="61" spans="1:6" ht="25.5">
      <c r="A61" s="296"/>
      <c r="B61" s="296"/>
      <c r="C61" s="298"/>
      <c r="D61" s="310"/>
      <c r="E61" s="154" t="s">
        <v>240</v>
      </c>
      <c r="F61" s="154" t="s">
        <v>278</v>
      </c>
    </row>
    <row r="62" spans="1:6" ht="25.5">
      <c r="A62" s="295"/>
      <c r="B62" s="295"/>
      <c r="C62" s="299"/>
      <c r="D62" s="311"/>
      <c r="E62" s="139" t="s">
        <v>241</v>
      </c>
      <c r="F62" s="140" t="s">
        <v>277</v>
      </c>
    </row>
    <row r="63" spans="1:6" ht="27" customHeight="1">
      <c r="A63" s="248" t="s">
        <v>321</v>
      </c>
      <c r="B63" s="259" t="s">
        <v>328</v>
      </c>
      <c r="C63" s="271" t="s">
        <v>400</v>
      </c>
      <c r="D63" s="271"/>
      <c r="E63" s="263" t="s">
        <v>254</v>
      </c>
      <c r="F63" s="140" t="s">
        <v>339</v>
      </c>
    </row>
    <row r="64" spans="1:6" s="12" customFormat="1">
      <c r="A64" s="250"/>
      <c r="B64" s="260"/>
      <c r="C64" s="157"/>
      <c r="D64" s="157"/>
      <c r="E64" s="151" t="s">
        <v>260</v>
      </c>
      <c r="F64" s="151" t="s">
        <v>261</v>
      </c>
    </row>
    <row r="65" spans="1:6" s="12" customFormat="1" ht="25.5">
      <c r="A65" s="250"/>
      <c r="B65" s="260"/>
      <c r="C65" s="157"/>
      <c r="D65" s="157"/>
      <c r="E65" s="140" t="s">
        <v>240</v>
      </c>
      <c r="F65" s="140" t="s">
        <v>278</v>
      </c>
    </row>
    <row r="66" spans="1:6" s="12" customFormat="1" ht="25.5">
      <c r="A66" s="249"/>
      <c r="B66" s="261"/>
      <c r="C66" s="158"/>
      <c r="D66" s="158"/>
      <c r="E66" s="139" t="s">
        <v>241</v>
      </c>
      <c r="F66" s="140" t="s">
        <v>277</v>
      </c>
    </row>
    <row r="67" spans="1:6">
      <c r="A67" s="305" t="s">
        <v>323</v>
      </c>
      <c r="B67" s="306"/>
      <c r="C67" s="306"/>
      <c r="D67" s="306"/>
      <c r="E67" s="306"/>
      <c r="F67" s="307"/>
    </row>
    <row r="68" spans="1:6" s="17" customFormat="1" ht="27">
      <c r="A68" s="263" t="s">
        <v>78</v>
      </c>
      <c r="B68" s="139" t="s">
        <v>324</v>
      </c>
      <c r="C68" s="139" t="s">
        <v>11</v>
      </c>
      <c r="D68" s="262" t="s">
        <v>458</v>
      </c>
      <c r="E68" s="139" t="s">
        <v>254</v>
      </c>
      <c r="F68" s="139" t="s">
        <v>12</v>
      </c>
    </row>
    <row r="69" spans="1:6" s="17" customFormat="1" ht="25.5" customHeight="1">
      <c r="A69" s="263" t="s">
        <v>80</v>
      </c>
      <c r="B69" s="139" t="s">
        <v>188</v>
      </c>
      <c r="C69" s="140" t="s">
        <v>262</v>
      </c>
      <c r="D69" s="139"/>
      <c r="E69" s="139" t="s">
        <v>254</v>
      </c>
      <c r="F69" s="140" t="s">
        <v>459</v>
      </c>
    </row>
    <row r="70" spans="1:6" s="17" customFormat="1">
      <c r="A70" s="305" t="s">
        <v>264</v>
      </c>
      <c r="B70" s="306"/>
      <c r="C70" s="306"/>
      <c r="D70" s="306"/>
      <c r="E70" s="306"/>
      <c r="F70" s="307"/>
    </row>
    <row r="71" spans="1:6" ht="27">
      <c r="A71" s="263" t="s">
        <v>65</v>
      </c>
      <c r="B71" s="139" t="s">
        <v>189</v>
      </c>
      <c r="C71" s="139" t="s">
        <v>11</v>
      </c>
      <c r="D71" s="140" t="s">
        <v>461</v>
      </c>
      <c r="E71" s="139" t="s">
        <v>265</v>
      </c>
      <c r="F71" s="139" t="s">
        <v>13</v>
      </c>
    </row>
    <row r="72" spans="1:6" ht="25.5">
      <c r="A72" s="263" t="s">
        <v>86</v>
      </c>
      <c r="B72" s="159" t="s">
        <v>287</v>
      </c>
      <c r="C72" s="139" t="s">
        <v>11</v>
      </c>
      <c r="D72" s="140" t="s">
        <v>286</v>
      </c>
      <c r="E72" s="139" t="s">
        <v>256</v>
      </c>
      <c r="F72" s="139"/>
    </row>
    <row r="73" spans="1:6" s="17" customFormat="1">
      <c r="A73" s="305" t="s">
        <v>268</v>
      </c>
      <c r="B73" s="306"/>
      <c r="C73" s="306"/>
      <c r="D73" s="306"/>
      <c r="E73" s="306"/>
      <c r="F73" s="307"/>
    </row>
    <row r="74" spans="1:6" s="17" customFormat="1" ht="28.5" customHeight="1">
      <c r="A74" s="263" t="s">
        <v>66</v>
      </c>
      <c r="B74" s="139" t="s">
        <v>154</v>
      </c>
      <c r="C74" s="139" t="s">
        <v>11</v>
      </c>
      <c r="D74" s="140" t="s">
        <v>462</v>
      </c>
      <c r="E74" s="140" t="s">
        <v>288</v>
      </c>
      <c r="F74" s="139" t="s">
        <v>14</v>
      </c>
    </row>
    <row r="75" spans="1:6" s="17" customFormat="1" ht="12.75" customHeight="1">
      <c r="A75" s="294" t="s">
        <v>67</v>
      </c>
      <c r="B75" s="294" t="s">
        <v>15</v>
      </c>
      <c r="C75" s="294" t="s">
        <v>11</v>
      </c>
      <c r="D75" s="297" t="s">
        <v>463</v>
      </c>
      <c r="E75" s="294" t="s">
        <v>256</v>
      </c>
      <c r="F75" s="319"/>
    </row>
    <row r="76" spans="1:6" ht="12.75" customHeight="1">
      <c r="A76" s="296"/>
      <c r="B76" s="296"/>
      <c r="C76" s="296"/>
      <c r="D76" s="298"/>
      <c r="E76" s="296"/>
      <c r="F76" s="319"/>
    </row>
    <row r="77" spans="1:6" s="17" customFormat="1">
      <c r="A77" s="296"/>
      <c r="B77" s="296"/>
      <c r="C77" s="296"/>
      <c r="D77" s="298"/>
      <c r="E77" s="296"/>
      <c r="F77" s="319"/>
    </row>
    <row r="78" spans="1:6" s="17" customFormat="1">
      <c r="A78" s="296"/>
      <c r="B78" s="296"/>
      <c r="C78" s="296"/>
      <c r="D78" s="298"/>
      <c r="E78" s="296"/>
      <c r="F78" s="319"/>
    </row>
    <row r="79" spans="1:6" ht="12.75" customHeight="1">
      <c r="A79" s="296"/>
      <c r="B79" s="296"/>
      <c r="C79" s="296"/>
      <c r="D79" s="298"/>
      <c r="E79" s="296"/>
      <c r="F79" s="319"/>
    </row>
    <row r="80" spans="1:6" ht="16.899999999999999" customHeight="1">
      <c r="A80" s="295"/>
      <c r="B80" s="295"/>
      <c r="C80" s="295"/>
      <c r="D80" s="299"/>
      <c r="E80" s="295"/>
      <c r="F80" s="319"/>
    </row>
    <row r="81" spans="1:6" ht="13.5" customHeight="1">
      <c r="A81" s="294" t="s">
        <v>63</v>
      </c>
      <c r="B81" s="160" t="s">
        <v>185</v>
      </c>
      <c r="C81" s="294" t="s">
        <v>11</v>
      </c>
      <c r="D81" s="297" t="s">
        <v>464</v>
      </c>
      <c r="E81" s="294" t="s">
        <v>265</v>
      </c>
      <c r="F81" s="318" t="s">
        <v>436</v>
      </c>
    </row>
    <row r="82" spans="1:6" ht="42" customHeight="1">
      <c r="A82" s="295"/>
      <c r="B82" s="249"/>
      <c r="C82" s="295"/>
      <c r="D82" s="299"/>
      <c r="E82" s="295"/>
      <c r="F82" s="318"/>
    </row>
    <row r="83" spans="1:6" ht="12.75" customHeight="1">
      <c r="A83" s="305" t="s">
        <v>255</v>
      </c>
      <c r="B83" s="306"/>
      <c r="C83" s="306"/>
      <c r="D83" s="306"/>
      <c r="E83" s="306"/>
      <c r="F83" s="307"/>
    </row>
    <row r="84" spans="1:6" ht="79.5" customHeight="1">
      <c r="A84" s="263" t="s">
        <v>68</v>
      </c>
      <c r="B84" s="139" t="s">
        <v>158</v>
      </c>
      <c r="C84" s="139" t="s">
        <v>11</v>
      </c>
      <c r="D84" s="140" t="s">
        <v>465</v>
      </c>
      <c r="E84" s="139" t="s">
        <v>17</v>
      </c>
      <c r="F84" s="140" t="s">
        <v>312</v>
      </c>
    </row>
    <row r="85" spans="1:6" ht="28.5" customHeight="1">
      <c r="A85" s="263" t="s">
        <v>69</v>
      </c>
      <c r="B85" s="139" t="s">
        <v>327</v>
      </c>
      <c r="C85" s="139" t="s">
        <v>11</v>
      </c>
      <c r="D85" s="140" t="s">
        <v>466</v>
      </c>
      <c r="E85" s="139" t="s">
        <v>256</v>
      </c>
      <c r="F85" s="139"/>
    </row>
    <row r="86" spans="1:6" ht="66.75" customHeight="1">
      <c r="A86" s="263" t="s">
        <v>70</v>
      </c>
      <c r="B86" s="139" t="s">
        <v>18</v>
      </c>
      <c r="C86" s="139" t="s">
        <v>11</v>
      </c>
      <c r="D86" s="140" t="s">
        <v>467</v>
      </c>
      <c r="E86" s="139" t="s">
        <v>256</v>
      </c>
      <c r="F86" s="139"/>
    </row>
    <row r="87" spans="1:6" ht="27">
      <c r="A87" s="263" t="s">
        <v>71</v>
      </c>
      <c r="B87" s="139" t="s">
        <v>168</v>
      </c>
      <c r="C87" s="139" t="s">
        <v>11</v>
      </c>
      <c r="D87" s="140" t="s">
        <v>468</v>
      </c>
      <c r="E87" s="139" t="s">
        <v>256</v>
      </c>
      <c r="F87" s="139"/>
    </row>
    <row r="88" spans="1:6" ht="52.5">
      <c r="A88" s="263" t="s">
        <v>72</v>
      </c>
      <c r="B88" s="139" t="s">
        <v>34</v>
      </c>
      <c r="C88" s="139" t="s">
        <v>11</v>
      </c>
      <c r="D88" s="140" t="s">
        <v>469</v>
      </c>
      <c r="E88" s="139" t="s">
        <v>256</v>
      </c>
      <c r="F88" s="139"/>
    </row>
    <row r="89" spans="1:6" s="211" customFormat="1" ht="29.25" customHeight="1">
      <c r="A89" s="161"/>
      <c r="B89" s="162"/>
      <c r="C89" s="162"/>
      <c r="D89" s="162"/>
      <c r="E89" s="162"/>
      <c r="F89" s="162"/>
    </row>
    <row r="90" spans="1:6">
      <c r="A90" s="267" t="s">
        <v>54</v>
      </c>
      <c r="B90" s="142" t="s">
        <v>19</v>
      </c>
      <c r="C90" s="268"/>
      <c r="D90" s="268"/>
      <c r="E90" s="142"/>
      <c r="F90" s="143"/>
    </row>
    <row r="91" spans="1:6">
      <c r="A91" s="15" t="s">
        <v>20</v>
      </c>
      <c r="B91" s="144"/>
      <c r="C91" s="145"/>
      <c r="D91" s="145"/>
      <c r="E91" s="144"/>
      <c r="F91" s="146"/>
    </row>
    <row r="92" spans="1:6" s="17" customFormat="1">
      <c r="A92" s="264" t="s">
        <v>101</v>
      </c>
      <c r="B92" s="147"/>
      <c r="C92" s="269"/>
      <c r="D92" s="269"/>
      <c r="E92" s="147"/>
      <c r="F92" s="148"/>
    </row>
    <row r="93" spans="1:6" ht="12.6" customHeight="1">
      <c r="A93" s="305" t="s">
        <v>252</v>
      </c>
      <c r="B93" s="306"/>
      <c r="C93" s="306"/>
      <c r="D93" s="306"/>
      <c r="E93" s="306"/>
      <c r="F93" s="307"/>
    </row>
    <row r="94" spans="1:6" ht="25.5">
      <c r="A94" s="294" t="s">
        <v>51</v>
      </c>
      <c r="B94" s="294" t="s">
        <v>117</v>
      </c>
      <c r="C94" s="294" t="s">
        <v>11</v>
      </c>
      <c r="D94" s="297" t="s">
        <v>119</v>
      </c>
      <c r="E94" s="263" t="s">
        <v>254</v>
      </c>
      <c r="F94" s="140" t="s">
        <v>279</v>
      </c>
    </row>
    <row r="95" spans="1:6">
      <c r="A95" s="296"/>
      <c r="B95" s="296"/>
      <c r="C95" s="296"/>
      <c r="D95" s="298"/>
      <c r="E95" s="151" t="s">
        <v>260</v>
      </c>
      <c r="F95" s="151" t="s">
        <v>261</v>
      </c>
    </row>
    <row r="96" spans="1:6" s="17" customFormat="1" ht="25.5">
      <c r="A96" s="296"/>
      <c r="B96" s="296"/>
      <c r="C96" s="296"/>
      <c r="D96" s="298"/>
      <c r="E96" s="154" t="s">
        <v>240</v>
      </c>
      <c r="F96" s="154" t="s">
        <v>278</v>
      </c>
    </row>
    <row r="97" spans="1:6" ht="25.5">
      <c r="A97" s="295"/>
      <c r="B97" s="295"/>
      <c r="C97" s="295"/>
      <c r="D97" s="299"/>
      <c r="E97" s="139" t="s">
        <v>241</v>
      </c>
      <c r="F97" s="140" t="s">
        <v>277</v>
      </c>
    </row>
    <row r="98" spans="1:6" ht="27">
      <c r="A98" s="248" t="s">
        <v>53</v>
      </c>
      <c r="B98" s="259" t="s">
        <v>369</v>
      </c>
      <c r="C98" s="259" t="s">
        <v>11</v>
      </c>
      <c r="D98" s="271" t="s">
        <v>470</v>
      </c>
      <c r="E98" s="139" t="s">
        <v>256</v>
      </c>
      <c r="F98" s="139"/>
    </row>
    <row r="99" spans="1:6" ht="40.5" customHeight="1">
      <c r="A99" s="270" t="s">
        <v>321</v>
      </c>
      <c r="B99" s="167" t="s">
        <v>328</v>
      </c>
      <c r="C99" s="168" t="s">
        <v>262</v>
      </c>
      <c r="D99" s="271"/>
      <c r="E99" s="149" t="s">
        <v>254</v>
      </c>
      <c r="F99" s="140" t="s">
        <v>340</v>
      </c>
    </row>
    <row r="100" spans="1:6">
      <c r="A100" s="272"/>
      <c r="B100" s="169"/>
      <c r="C100" s="170"/>
      <c r="D100" s="157"/>
      <c r="E100" s="150" t="s">
        <v>260</v>
      </c>
      <c r="F100" s="151" t="s">
        <v>261</v>
      </c>
    </row>
    <row r="101" spans="1:6" ht="25.5">
      <c r="A101" s="273"/>
      <c r="B101" s="171"/>
      <c r="C101" s="172"/>
      <c r="D101" s="158"/>
      <c r="E101" s="152" t="s">
        <v>240</v>
      </c>
      <c r="F101" s="140" t="s">
        <v>278</v>
      </c>
    </row>
    <row r="102" spans="1:6" ht="25.5">
      <c r="A102" s="273"/>
      <c r="B102" s="171"/>
      <c r="C102" s="172"/>
      <c r="D102" s="158"/>
      <c r="E102" s="173" t="s">
        <v>241</v>
      </c>
      <c r="F102" s="158" t="s">
        <v>277</v>
      </c>
    </row>
    <row r="103" spans="1:6">
      <c r="A103" s="305" t="s">
        <v>2</v>
      </c>
      <c r="B103" s="306"/>
      <c r="C103" s="306"/>
      <c r="D103" s="306"/>
      <c r="E103" s="306"/>
      <c r="F103" s="307"/>
    </row>
    <row r="104" spans="1:6" ht="54" customHeight="1">
      <c r="A104" s="263" t="s">
        <v>367</v>
      </c>
      <c r="B104" s="139" t="s">
        <v>138</v>
      </c>
      <c r="C104" s="139" t="s">
        <v>11</v>
      </c>
      <c r="D104" s="140" t="s">
        <v>322</v>
      </c>
      <c r="E104" s="139" t="s">
        <v>254</v>
      </c>
      <c r="F104" s="140" t="s">
        <v>281</v>
      </c>
    </row>
    <row r="105" spans="1:6" s="17" customFormat="1">
      <c r="A105" s="305" t="s">
        <v>323</v>
      </c>
      <c r="B105" s="306"/>
      <c r="C105" s="306"/>
      <c r="D105" s="306"/>
      <c r="E105" s="306"/>
      <c r="F105" s="307"/>
    </row>
    <row r="106" spans="1:6" ht="68.25" customHeight="1">
      <c r="A106" s="248" t="s">
        <v>78</v>
      </c>
      <c r="B106" s="248" t="s">
        <v>324</v>
      </c>
      <c r="C106" s="248" t="s">
        <v>11</v>
      </c>
      <c r="D106" s="140" t="s">
        <v>471</v>
      </c>
      <c r="E106" s="139" t="s">
        <v>263</v>
      </c>
      <c r="F106" s="139" t="s">
        <v>21</v>
      </c>
    </row>
    <row r="107" spans="1:6" s="17" customFormat="1">
      <c r="A107" s="308" t="s">
        <v>100</v>
      </c>
      <c r="B107" s="303"/>
      <c r="C107" s="303"/>
      <c r="D107" s="303"/>
      <c r="E107" s="303"/>
      <c r="F107" s="304"/>
    </row>
    <row r="108" spans="1:6" ht="41.25" customHeight="1">
      <c r="A108" s="263" t="s">
        <v>74</v>
      </c>
      <c r="B108" s="139" t="s">
        <v>178</v>
      </c>
      <c r="C108" s="139" t="s">
        <v>11</v>
      </c>
      <c r="D108" s="262" t="s">
        <v>472</v>
      </c>
      <c r="E108" s="139" t="s">
        <v>263</v>
      </c>
      <c r="F108" s="262" t="s">
        <v>289</v>
      </c>
    </row>
    <row r="109" spans="1:6" s="17" customFormat="1">
      <c r="A109" s="308" t="s">
        <v>264</v>
      </c>
      <c r="B109" s="303"/>
      <c r="C109" s="303"/>
      <c r="D109" s="303"/>
      <c r="E109" s="303"/>
      <c r="F109" s="304"/>
    </row>
    <row r="110" spans="1:6" s="17" customFormat="1" ht="29.25" customHeight="1">
      <c r="A110" s="263" t="s">
        <v>76</v>
      </c>
      <c r="B110" s="139" t="s">
        <v>181</v>
      </c>
      <c r="C110" s="139" t="s">
        <v>11</v>
      </c>
      <c r="D110" s="262" t="s">
        <v>473</v>
      </c>
      <c r="E110" s="139" t="s">
        <v>265</v>
      </c>
      <c r="F110" s="139" t="s">
        <v>13</v>
      </c>
    </row>
    <row r="111" spans="1:6" ht="29.25" customHeight="1">
      <c r="A111" s="263" t="s">
        <v>77</v>
      </c>
      <c r="B111" s="139" t="s">
        <v>234</v>
      </c>
      <c r="C111" s="139" t="s">
        <v>11</v>
      </c>
      <c r="D111" s="262" t="s">
        <v>474</v>
      </c>
      <c r="E111" s="139" t="s">
        <v>265</v>
      </c>
      <c r="F111" s="139" t="s">
        <v>13</v>
      </c>
    </row>
    <row r="112" spans="1:6" ht="39.75">
      <c r="A112" s="263" t="s">
        <v>86</v>
      </c>
      <c r="B112" s="139" t="s">
        <v>422</v>
      </c>
      <c r="C112" s="139" t="s">
        <v>11</v>
      </c>
      <c r="D112" s="262" t="s">
        <v>475</v>
      </c>
      <c r="E112" s="139" t="s">
        <v>265</v>
      </c>
      <c r="F112" s="139" t="s">
        <v>13</v>
      </c>
    </row>
    <row r="113" spans="1:6" s="17" customFormat="1">
      <c r="A113" s="305" t="s">
        <v>22</v>
      </c>
      <c r="B113" s="306"/>
      <c r="C113" s="306"/>
      <c r="D113" s="306"/>
      <c r="E113" s="306"/>
      <c r="F113" s="307"/>
    </row>
    <row r="114" spans="1:6" ht="27">
      <c r="A114" s="263" t="s">
        <v>56</v>
      </c>
      <c r="B114" s="139" t="s">
        <v>192</v>
      </c>
      <c r="C114" s="139" t="s">
        <v>11</v>
      </c>
      <c r="D114" s="262" t="s">
        <v>476</v>
      </c>
      <c r="E114" s="139" t="s">
        <v>266</v>
      </c>
      <c r="F114" s="262" t="s">
        <v>290</v>
      </c>
    </row>
    <row r="115" spans="1:6" s="17" customFormat="1">
      <c r="A115" s="255" t="s">
        <v>267</v>
      </c>
      <c r="B115" s="174"/>
      <c r="C115" s="174"/>
      <c r="D115" s="174"/>
      <c r="E115" s="174"/>
      <c r="F115" s="150"/>
    </row>
    <row r="116" spans="1:6" s="17" customFormat="1" ht="27">
      <c r="A116" s="263" t="s">
        <v>57</v>
      </c>
      <c r="B116" s="139" t="s">
        <v>128</v>
      </c>
      <c r="C116" s="139" t="s">
        <v>11</v>
      </c>
      <c r="D116" s="262" t="s">
        <v>477</v>
      </c>
      <c r="E116" s="139" t="s">
        <v>266</v>
      </c>
      <c r="F116" s="139" t="s">
        <v>36</v>
      </c>
    </row>
    <row r="117" spans="1:6" s="17" customFormat="1">
      <c r="A117" s="308" t="s">
        <v>255</v>
      </c>
      <c r="B117" s="303"/>
      <c r="C117" s="303"/>
      <c r="D117" s="303"/>
      <c r="E117" s="303"/>
      <c r="F117" s="304"/>
    </row>
    <row r="118" spans="1:6" ht="65.25">
      <c r="A118" s="263" t="s">
        <v>68</v>
      </c>
      <c r="B118" s="139" t="s">
        <v>158</v>
      </c>
      <c r="C118" s="139" t="s">
        <v>11</v>
      </c>
      <c r="D118" s="262" t="s">
        <v>478</v>
      </c>
      <c r="E118" s="139" t="s">
        <v>17</v>
      </c>
      <c r="F118" s="140" t="s">
        <v>312</v>
      </c>
    </row>
    <row r="119" spans="1:6" s="17" customFormat="1" ht="26.25" customHeight="1">
      <c r="A119" s="9"/>
      <c r="B119" s="8"/>
      <c r="C119" s="8"/>
      <c r="D119" s="8"/>
      <c r="E119" s="8"/>
      <c r="F119" s="8"/>
    </row>
    <row r="120" spans="1:6">
      <c r="A120" s="267" t="s">
        <v>55</v>
      </c>
      <c r="B120" s="142" t="s">
        <v>24</v>
      </c>
      <c r="C120" s="268"/>
      <c r="D120" s="268"/>
      <c r="E120" s="142"/>
      <c r="F120" s="143"/>
    </row>
    <row r="121" spans="1:6" s="17" customFormat="1">
      <c r="A121" s="264" t="s">
        <v>357</v>
      </c>
      <c r="B121" s="147"/>
      <c r="C121" s="269"/>
      <c r="D121" s="269"/>
      <c r="E121" s="147"/>
      <c r="F121" s="148"/>
    </row>
    <row r="122" spans="1:6" s="17" customFormat="1">
      <c r="A122" s="308" t="s">
        <v>252</v>
      </c>
      <c r="B122" s="303"/>
      <c r="C122" s="303"/>
      <c r="D122" s="303"/>
      <c r="E122" s="303"/>
      <c r="F122" s="304"/>
    </row>
    <row r="123" spans="1:6" ht="25.5" customHeight="1">
      <c r="A123" s="294" t="s">
        <v>51</v>
      </c>
      <c r="B123" s="294" t="s">
        <v>117</v>
      </c>
      <c r="C123" s="294" t="s">
        <v>11</v>
      </c>
      <c r="D123" s="297" t="s">
        <v>291</v>
      </c>
      <c r="E123" s="263" t="s">
        <v>254</v>
      </c>
      <c r="F123" s="262" t="s">
        <v>279</v>
      </c>
    </row>
    <row r="124" spans="1:6" s="17" customFormat="1">
      <c r="A124" s="296"/>
      <c r="B124" s="296"/>
      <c r="C124" s="296"/>
      <c r="D124" s="298"/>
      <c r="E124" s="151" t="s">
        <v>260</v>
      </c>
      <c r="F124" s="151" t="s">
        <v>261</v>
      </c>
    </row>
    <row r="125" spans="1:6" ht="25.5">
      <c r="A125" s="296"/>
      <c r="B125" s="296"/>
      <c r="C125" s="296"/>
      <c r="D125" s="298"/>
      <c r="E125" s="262" t="s">
        <v>240</v>
      </c>
      <c r="F125" s="262" t="s">
        <v>278</v>
      </c>
    </row>
    <row r="126" spans="1:6" ht="25.5">
      <c r="A126" s="295"/>
      <c r="B126" s="295"/>
      <c r="C126" s="295"/>
      <c r="D126" s="299"/>
      <c r="E126" s="139" t="s">
        <v>241</v>
      </c>
      <c r="F126" s="262" t="s">
        <v>277</v>
      </c>
    </row>
    <row r="127" spans="1:6" ht="38.25">
      <c r="A127" s="294" t="s">
        <v>52</v>
      </c>
      <c r="B127" s="294" t="s">
        <v>242</v>
      </c>
      <c r="C127" s="297" t="s">
        <v>400</v>
      </c>
      <c r="D127" s="294"/>
      <c r="E127" s="263" t="s">
        <v>254</v>
      </c>
      <c r="F127" s="262" t="s">
        <v>306</v>
      </c>
    </row>
    <row r="128" spans="1:6" ht="12.75" customHeight="1">
      <c r="A128" s="296"/>
      <c r="B128" s="296"/>
      <c r="C128" s="298"/>
      <c r="D128" s="296"/>
      <c r="E128" s="151" t="s">
        <v>260</v>
      </c>
      <c r="F128" s="151" t="s">
        <v>261</v>
      </c>
    </row>
    <row r="129" spans="1:6" ht="25.5">
      <c r="A129" s="296"/>
      <c r="B129" s="296"/>
      <c r="C129" s="298"/>
      <c r="D129" s="296"/>
      <c r="E129" s="262" t="s">
        <v>240</v>
      </c>
      <c r="F129" s="262" t="s">
        <v>292</v>
      </c>
    </row>
    <row r="130" spans="1:6" ht="25.5">
      <c r="A130" s="295"/>
      <c r="B130" s="295"/>
      <c r="C130" s="299"/>
      <c r="D130" s="295"/>
      <c r="E130" s="139" t="s">
        <v>241</v>
      </c>
      <c r="F130" s="262" t="s">
        <v>277</v>
      </c>
    </row>
    <row r="131" spans="1:6" s="17" customFormat="1">
      <c r="A131" s="263" t="s">
        <v>55</v>
      </c>
      <c r="B131" s="139" t="s">
        <v>233</v>
      </c>
      <c r="C131" s="139" t="s">
        <v>11</v>
      </c>
      <c r="D131" s="139" t="s">
        <v>45</v>
      </c>
      <c r="E131" s="139" t="s">
        <v>243</v>
      </c>
      <c r="F131" s="139" t="s">
        <v>46</v>
      </c>
    </row>
    <row r="132" spans="1:6" ht="25.5">
      <c r="A132" s="294" t="s">
        <v>321</v>
      </c>
      <c r="B132" s="294" t="s">
        <v>328</v>
      </c>
      <c r="C132" s="294" t="s">
        <v>11</v>
      </c>
      <c r="D132" s="297" t="s">
        <v>293</v>
      </c>
      <c r="E132" s="139" t="s">
        <v>254</v>
      </c>
      <c r="F132" s="154" t="s">
        <v>339</v>
      </c>
    </row>
    <row r="133" spans="1:6" ht="12.75" customHeight="1">
      <c r="A133" s="296"/>
      <c r="B133" s="296"/>
      <c r="C133" s="296"/>
      <c r="D133" s="298"/>
      <c r="E133" s="151" t="s">
        <v>260</v>
      </c>
      <c r="F133" s="151" t="s">
        <v>261</v>
      </c>
    </row>
    <row r="134" spans="1:6" ht="25.5">
      <c r="A134" s="295"/>
      <c r="B134" s="295"/>
      <c r="C134" s="295"/>
      <c r="D134" s="299"/>
      <c r="E134" s="139" t="s">
        <v>241</v>
      </c>
      <c r="F134" s="262" t="s">
        <v>338</v>
      </c>
    </row>
    <row r="135" spans="1:6" s="17" customFormat="1">
      <c r="A135" s="308" t="s">
        <v>323</v>
      </c>
      <c r="B135" s="303"/>
      <c r="C135" s="303"/>
      <c r="D135" s="303"/>
      <c r="E135" s="303"/>
      <c r="F135" s="304"/>
    </row>
    <row r="136" spans="1:6" ht="27">
      <c r="A136" s="263" t="s">
        <v>78</v>
      </c>
      <c r="B136" s="139" t="s">
        <v>324</v>
      </c>
      <c r="C136" s="139" t="s">
        <v>11</v>
      </c>
      <c r="D136" s="262" t="s">
        <v>551</v>
      </c>
      <c r="E136" s="139" t="s">
        <v>17</v>
      </c>
      <c r="F136" s="262" t="s">
        <v>309</v>
      </c>
    </row>
    <row r="137" spans="1:6" ht="51">
      <c r="A137" s="263" t="s">
        <v>64</v>
      </c>
      <c r="B137" s="139" t="s">
        <v>310</v>
      </c>
      <c r="C137" s="140" t="s">
        <v>382</v>
      </c>
      <c r="D137" s="139"/>
      <c r="E137" s="139" t="s">
        <v>253</v>
      </c>
      <c r="F137" s="140" t="s">
        <v>386</v>
      </c>
    </row>
    <row r="138" spans="1:6" ht="12.75" customHeight="1">
      <c r="A138" s="305" t="s">
        <v>264</v>
      </c>
      <c r="B138" s="306"/>
      <c r="C138" s="306"/>
      <c r="D138" s="306"/>
      <c r="E138" s="306"/>
      <c r="F138" s="307"/>
    </row>
    <row r="139" spans="1:6" ht="27">
      <c r="A139" s="294" t="s">
        <v>85</v>
      </c>
      <c r="B139" s="294" t="s">
        <v>92</v>
      </c>
      <c r="C139" s="294" t="s">
        <v>11</v>
      </c>
      <c r="D139" s="252" t="s">
        <v>552</v>
      </c>
      <c r="E139" s="294" t="s">
        <v>265</v>
      </c>
      <c r="F139" s="319" t="s">
        <v>13</v>
      </c>
    </row>
    <row r="140" spans="1:6" s="17" customFormat="1" ht="51">
      <c r="A140" s="295"/>
      <c r="B140" s="295"/>
      <c r="C140" s="295"/>
      <c r="D140" s="253" t="s">
        <v>294</v>
      </c>
      <c r="E140" s="295"/>
      <c r="F140" s="319"/>
    </row>
    <row r="141" spans="1:6" ht="68.25" customHeight="1">
      <c r="A141" s="263" t="s">
        <v>295</v>
      </c>
      <c r="B141" s="139" t="s">
        <v>189</v>
      </c>
      <c r="C141" s="139" t="s">
        <v>47</v>
      </c>
      <c r="D141" s="262" t="s">
        <v>553</v>
      </c>
      <c r="E141" s="139" t="s">
        <v>265</v>
      </c>
      <c r="F141" s="139" t="s">
        <v>13</v>
      </c>
    </row>
    <row r="142" spans="1:6" ht="12.75" customHeight="1">
      <c r="A142" s="308" t="s">
        <v>22</v>
      </c>
      <c r="B142" s="303"/>
      <c r="C142" s="303"/>
      <c r="D142" s="303"/>
      <c r="E142" s="303"/>
      <c r="F142" s="304"/>
    </row>
    <row r="143" spans="1:6" s="17" customFormat="1" ht="25.5">
      <c r="A143" s="263" t="s">
        <v>56</v>
      </c>
      <c r="B143" s="139" t="s">
        <v>192</v>
      </c>
      <c r="C143" s="139" t="s">
        <v>11</v>
      </c>
      <c r="D143" s="139" t="s">
        <v>554</v>
      </c>
      <c r="E143" s="139" t="s">
        <v>266</v>
      </c>
      <c r="F143" s="262" t="s">
        <v>290</v>
      </c>
    </row>
    <row r="144" spans="1:6" s="17" customFormat="1" ht="25.5">
      <c r="A144" s="263"/>
      <c r="B144" s="140" t="s">
        <v>555</v>
      </c>
      <c r="C144" s="139" t="s">
        <v>11</v>
      </c>
      <c r="D144" s="139" t="s">
        <v>556</v>
      </c>
      <c r="E144" s="139" t="s">
        <v>266</v>
      </c>
      <c r="F144" s="262" t="s">
        <v>290</v>
      </c>
    </row>
    <row r="145" spans="1:6">
      <c r="A145" s="308" t="s">
        <v>255</v>
      </c>
      <c r="B145" s="303"/>
      <c r="C145" s="303"/>
      <c r="D145" s="303"/>
      <c r="E145" s="303"/>
      <c r="F145" s="304"/>
    </row>
    <row r="146" spans="1:6" ht="30.75" customHeight="1">
      <c r="A146" s="263" t="s">
        <v>68</v>
      </c>
      <c r="B146" s="139" t="s">
        <v>158</v>
      </c>
      <c r="C146" s="139" t="s">
        <v>11</v>
      </c>
      <c r="D146" s="262" t="s">
        <v>557</v>
      </c>
      <c r="E146" s="139" t="s">
        <v>17</v>
      </c>
      <c r="F146" s="139" t="s">
        <v>23</v>
      </c>
    </row>
    <row r="147" spans="1:6" ht="39.75">
      <c r="A147" s="263" t="s">
        <v>71</v>
      </c>
      <c r="B147" s="139" t="s">
        <v>168</v>
      </c>
      <c r="C147" s="139" t="s">
        <v>11</v>
      </c>
      <c r="D147" s="262" t="s">
        <v>558</v>
      </c>
      <c r="E147" s="139" t="s">
        <v>256</v>
      </c>
      <c r="F147" s="139"/>
    </row>
    <row r="148" spans="1:6" s="17" customFormat="1" ht="25.5" customHeight="1">
      <c r="A148" s="161"/>
      <c r="B148" s="162"/>
      <c r="C148" s="162"/>
      <c r="D148" s="162"/>
      <c r="E148" s="162"/>
      <c r="F148" s="162"/>
    </row>
    <row r="149" spans="1:6">
      <c r="A149" s="267" t="s">
        <v>60</v>
      </c>
      <c r="B149" s="142" t="s">
        <v>25</v>
      </c>
      <c r="C149" s="268"/>
      <c r="D149" s="268"/>
      <c r="E149" s="142"/>
      <c r="F149" s="143"/>
    </row>
    <row r="150" spans="1:6" s="17" customFormat="1">
      <c r="A150" s="264" t="s">
        <v>26</v>
      </c>
      <c r="B150" s="147"/>
      <c r="C150" s="269"/>
      <c r="D150" s="269"/>
      <c r="E150" s="147"/>
      <c r="F150" s="148"/>
    </row>
    <row r="151" spans="1:6">
      <c r="A151" s="335" t="s">
        <v>502</v>
      </c>
      <c r="B151" s="336"/>
      <c r="C151" s="336"/>
      <c r="D151" s="303"/>
      <c r="E151" s="303"/>
      <c r="F151" s="304"/>
    </row>
    <row r="152" spans="1:6" s="17" customFormat="1" ht="12.75" customHeight="1">
      <c r="A152" s="308" t="s">
        <v>2</v>
      </c>
      <c r="B152" s="303"/>
      <c r="C152" s="303"/>
      <c r="D152" s="303"/>
      <c r="E152" s="303"/>
      <c r="F152" s="304"/>
    </row>
    <row r="153" spans="1:6" s="17" customFormat="1" ht="27.6" customHeight="1">
      <c r="A153" s="263" t="s">
        <v>61</v>
      </c>
      <c r="B153" s="139" t="s">
        <v>198</v>
      </c>
      <c r="C153" s="139" t="s">
        <v>11</v>
      </c>
      <c r="D153" s="262" t="s">
        <v>503</v>
      </c>
      <c r="E153" s="139" t="s">
        <v>254</v>
      </c>
      <c r="F153" s="140" t="s">
        <v>304</v>
      </c>
    </row>
    <row r="154" spans="1:6" ht="39.75">
      <c r="A154" s="263" t="s">
        <v>79</v>
      </c>
      <c r="B154" s="139" t="s">
        <v>302</v>
      </c>
      <c r="C154" s="139" t="s">
        <v>11</v>
      </c>
      <c r="D154" s="262" t="s">
        <v>504</v>
      </c>
      <c r="E154" s="139" t="s">
        <v>254</v>
      </c>
      <c r="F154" s="140" t="s">
        <v>313</v>
      </c>
    </row>
    <row r="155" spans="1:6" ht="42.75" customHeight="1">
      <c r="A155" s="249" t="s">
        <v>391</v>
      </c>
      <c r="B155" s="261" t="s">
        <v>421</v>
      </c>
      <c r="C155" s="139" t="s">
        <v>11</v>
      </c>
      <c r="D155" s="262" t="s">
        <v>505</v>
      </c>
      <c r="E155" s="139" t="s">
        <v>17</v>
      </c>
      <c r="F155" s="140" t="s">
        <v>506</v>
      </c>
    </row>
    <row r="156" spans="1:6">
      <c r="A156" s="308" t="s">
        <v>323</v>
      </c>
      <c r="B156" s="303"/>
      <c r="C156" s="303"/>
      <c r="D156" s="303"/>
      <c r="E156" s="303"/>
      <c r="F156" s="304"/>
    </row>
    <row r="157" spans="1:6" ht="38.25">
      <c r="A157" s="263" t="s">
        <v>40</v>
      </c>
      <c r="B157" s="139" t="s">
        <v>341</v>
      </c>
      <c r="C157" s="139" t="s">
        <v>11</v>
      </c>
      <c r="D157" s="262" t="s">
        <v>507</v>
      </c>
      <c r="E157" s="139" t="s">
        <v>423</v>
      </c>
      <c r="F157" s="140" t="s">
        <v>424</v>
      </c>
    </row>
    <row r="158" spans="1:6" ht="25.5">
      <c r="A158" s="263" t="s">
        <v>78</v>
      </c>
      <c r="B158" s="139" t="s">
        <v>324</v>
      </c>
      <c r="C158" s="139" t="s">
        <v>11</v>
      </c>
      <c r="D158" s="262" t="s">
        <v>417</v>
      </c>
      <c r="E158" s="139" t="s">
        <v>254</v>
      </c>
      <c r="F158" s="139" t="s">
        <v>27</v>
      </c>
    </row>
    <row r="159" spans="1:6">
      <c r="A159" s="289" t="s">
        <v>264</v>
      </c>
      <c r="B159" s="290"/>
      <c r="C159" s="303"/>
      <c r="D159" s="303"/>
      <c r="E159" s="303"/>
      <c r="F159" s="304"/>
    </row>
    <row r="160" spans="1:6" ht="27">
      <c r="A160" s="263" t="s">
        <v>65</v>
      </c>
      <c r="B160" s="139" t="s">
        <v>189</v>
      </c>
      <c r="C160" s="139" t="s">
        <v>11</v>
      </c>
      <c r="D160" s="262" t="s">
        <v>509</v>
      </c>
      <c r="E160" s="139" t="s">
        <v>265</v>
      </c>
      <c r="F160" s="140" t="s">
        <v>508</v>
      </c>
    </row>
    <row r="161" spans="1:6" s="17" customFormat="1">
      <c r="A161" s="308" t="s">
        <v>22</v>
      </c>
      <c r="B161" s="303"/>
      <c r="C161" s="303"/>
      <c r="D161" s="303"/>
      <c r="E161" s="303"/>
      <c r="F161" s="304"/>
    </row>
    <row r="162" spans="1:6" s="17" customFormat="1" ht="27">
      <c r="A162" s="263" t="s">
        <v>56</v>
      </c>
      <c r="B162" s="139" t="s">
        <v>192</v>
      </c>
      <c r="C162" s="139" t="s">
        <v>11</v>
      </c>
      <c r="D162" s="262" t="s">
        <v>510</v>
      </c>
      <c r="E162" s="139" t="s">
        <v>266</v>
      </c>
      <c r="F162" s="262" t="s">
        <v>290</v>
      </c>
    </row>
    <row r="163" spans="1:6" s="212" customFormat="1" ht="35.25" customHeight="1">
      <c r="A163" s="213"/>
      <c r="B163" s="163"/>
      <c r="C163" s="163"/>
      <c r="D163" s="208"/>
      <c r="E163" s="163"/>
      <c r="F163" s="208"/>
    </row>
    <row r="164" spans="1:6" s="17" customFormat="1">
      <c r="A164" s="267" t="s">
        <v>61</v>
      </c>
      <c r="B164" s="142" t="s">
        <v>28</v>
      </c>
      <c r="C164" s="268"/>
      <c r="D164" s="268"/>
      <c r="E164" s="142"/>
      <c r="F164" s="143"/>
    </row>
    <row r="165" spans="1:6">
      <c r="A165" s="264" t="s">
        <v>442</v>
      </c>
      <c r="B165" s="147"/>
      <c r="C165" s="269"/>
      <c r="D165" s="269"/>
      <c r="E165" s="147"/>
      <c r="F165" s="148"/>
    </row>
    <row r="166" spans="1:6" s="17" customFormat="1">
      <c r="A166" s="308" t="s">
        <v>252</v>
      </c>
      <c r="B166" s="303"/>
      <c r="C166" s="303"/>
      <c r="D166" s="303"/>
      <c r="E166" s="303"/>
      <c r="F166" s="304"/>
    </row>
    <row r="167" spans="1:6" s="17" customFormat="1" ht="25.5">
      <c r="A167" s="313" t="s">
        <v>51</v>
      </c>
      <c r="B167" s="294" t="s">
        <v>117</v>
      </c>
      <c r="C167" s="297" t="s">
        <v>400</v>
      </c>
      <c r="D167" s="294"/>
      <c r="E167" s="263" t="s">
        <v>254</v>
      </c>
      <c r="F167" s="140" t="s">
        <v>364</v>
      </c>
    </row>
    <row r="168" spans="1:6">
      <c r="A168" s="314"/>
      <c r="B168" s="296"/>
      <c r="C168" s="298"/>
      <c r="D168" s="296"/>
      <c r="E168" s="151" t="s">
        <v>260</v>
      </c>
      <c r="F168" s="151" t="s">
        <v>261</v>
      </c>
    </row>
    <row r="169" spans="1:6" ht="25.5">
      <c r="A169" s="314"/>
      <c r="B169" s="296"/>
      <c r="C169" s="298"/>
      <c r="D169" s="296"/>
      <c r="E169" s="262" t="s">
        <v>240</v>
      </c>
      <c r="F169" s="262" t="s">
        <v>292</v>
      </c>
    </row>
    <row r="170" spans="1:6" s="17" customFormat="1" ht="25.5">
      <c r="A170" s="315"/>
      <c r="B170" s="295"/>
      <c r="C170" s="299"/>
      <c r="D170" s="295"/>
      <c r="E170" s="139" t="s">
        <v>241</v>
      </c>
      <c r="F170" s="262" t="s">
        <v>307</v>
      </c>
    </row>
    <row r="171" spans="1:6" ht="51.75" customHeight="1">
      <c r="A171" s="313" t="s">
        <v>52</v>
      </c>
      <c r="B171" s="294" t="s">
        <v>242</v>
      </c>
      <c r="C171" s="297" t="s">
        <v>400</v>
      </c>
      <c r="D171" s="309"/>
      <c r="E171" s="263" t="s">
        <v>254</v>
      </c>
      <c r="F171" s="262" t="s">
        <v>420</v>
      </c>
    </row>
    <row r="172" spans="1:6">
      <c r="A172" s="314"/>
      <c r="B172" s="296"/>
      <c r="C172" s="298"/>
      <c r="D172" s="310"/>
      <c r="E172" s="151" t="s">
        <v>260</v>
      </c>
      <c r="F172" s="151" t="s">
        <v>261</v>
      </c>
    </row>
    <row r="173" spans="1:6" ht="25.5">
      <c r="A173" s="314"/>
      <c r="B173" s="296"/>
      <c r="C173" s="298"/>
      <c r="D173" s="310"/>
      <c r="E173" s="262" t="s">
        <v>240</v>
      </c>
      <c r="F173" s="262" t="s">
        <v>292</v>
      </c>
    </row>
    <row r="174" spans="1:6" ht="25.5">
      <c r="A174" s="315"/>
      <c r="B174" s="295"/>
      <c r="C174" s="299"/>
      <c r="D174" s="311"/>
      <c r="E174" s="139" t="s">
        <v>241</v>
      </c>
      <c r="F174" s="262" t="s">
        <v>307</v>
      </c>
    </row>
    <row r="175" spans="1:6" ht="25.5">
      <c r="A175" s="270" t="s">
        <v>321</v>
      </c>
      <c r="B175" s="167" t="s">
        <v>328</v>
      </c>
      <c r="C175" s="168" t="s">
        <v>400</v>
      </c>
      <c r="D175" s="271"/>
      <c r="E175" s="149" t="s">
        <v>254</v>
      </c>
      <c r="F175" s="140" t="s">
        <v>339</v>
      </c>
    </row>
    <row r="176" spans="1:6">
      <c r="A176" s="272"/>
      <c r="B176" s="169"/>
      <c r="C176" s="170"/>
      <c r="D176" s="157"/>
      <c r="E176" s="190" t="s">
        <v>260</v>
      </c>
      <c r="F176" s="191" t="s">
        <v>261</v>
      </c>
    </row>
    <row r="177" spans="1:6" ht="25.5">
      <c r="A177" s="272"/>
      <c r="B177" s="169"/>
      <c r="C177" s="170"/>
      <c r="D177" s="157"/>
      <c r="E177" s="152" t="s">
        <v>240</v>
      </c>
      <c r="F177" s="140" t="s">
        <v>278</v>
      </c>
    </row>
    <row r="178" spans="1:6" ht="25.5">
      <c r="A178" s="273"/>
      <c r="B178" s="171"/>
      <c r="C178" s="172"/>
      <c r="D178" s="158"/>
      <c r="E178" s="153" t="s">
        <v>241</v>
      </c>
      <c r="F178" s="140" t="s">
        <v>277</v>
      </c>
    </row>
    <row r="179" spans="1:6" s="17" customFormat="1" ht="12.75" customHeight="1">
      <c r="A179" s="308" t="s">
        <v>100</v>
      </c>
      <c r="B179" s="303"/>
      <c r="C179" s="303"/>
      <c r="D179" s="303"/>
      <c r="E179" s="303"/>
      <c r="F179" s="304"/>
    </row>
    <row r="180" spans="1:6" ht="27">
      <c r="A180" s="263" t="s">
        <v>81</v>
      </c>
      <c r="B180" s="178" t="s">
        <v>202</v>
      </c>
      <c r="C180" s="139" t="s">
        <v>11</v>
      </c>
      <c r="D180" s="154" t="s">
        <v>513</v>
      </c>
      <c r="E180" s="139" t="s">
        <v>256</v>
      </c>
      <c r="F180" s="151"/>
    </row>
    <row r="181" spans="1:6">
      <c r="A181" s="258" t="s">
        <v>272</v>
      </c>
      <c r="B181" s="188"/>
      <c r="C181" s="163"/>
      <c r="D181" s="189"/>
      <c r="E181" s="163"/>
      <c r="F181" s="150"/>
    </row>
    <row r="182" spans="1:6" ht="28.5" customHeight="1">
      <c r="A182" s="248" t="s">
        <v>392</v>
      </c>
      <c r="B182" s="248" t="s">
        <v>389</v>
      </c>
      <c r="C182" s="139" t="s">
        <v>29</v>
      </c>
      <c r="D182" s="262" t="s">
        <v>514</v>
      </c>
      <c r="E182" s="263" t="s">
        <v>256</v>
      </c>
      <c r="F182" s="254"/>
    </row>
    <row r="183" spans="1:6" ht="40.5" customHeight="1">
      <c r="A183" s="197"/>
      <c r="B183" s="197"/>
      <c r="C183" s="139" t="s">
        <v>11</v>
      </c>
      <c r="D183" s="262" t="s">
        <v>515</v>
      </c>
      <c r="E183" s="263"/>
      <c r="F183" s="254"/>
    </row>
    <row r="184" spans="1:6" s="17" customFormat="1" ht="30" customHeight="1">
      <c r="A184" s="296" t="s">
        <v>59</v>
      </c>
      <c r="B184" s="312" t="s">
        <v>133</v>
      </c>
      <c r="C184" s="139" t="s">
        <v>29</v>
      </c>
      <c r="D184" s="262" t="s">
        <v>516</v>
      </c>
      <c r="E184" s="139" t="s">
        <v>256</v>
      </c>
      <c r="F184" s="139"/>
    </row>
    <row r="185" spans="1:6" s="17" customFormat="1" ht="39.75">
      <c r="A185" s="295"/>
      <c r="B185" s="293"/>
      <c r="C185" s="139" t="s">
        <v>11</v>
      </c>
      <c r="D185" s="262" t="s">
        <v>515</v>
      </c>
      <c r="E185" s="139"/>
      <c r="F185" s="139"/>
    </row>
    <row r="186" spans="1:6" ht="39.75">
      <c r="A186" s="248" t="s">
        <v>82</v>
      </c>
      <c r="B186" s="274" t="s">
        <v>93</v>
      </c>
      <c r="C186" s="261" t="s">
        <v>29</v>
      </c>
      <c r="D186" s="158" t="s">
        <v>517</v>
      </c>
      <c r="E186" s="261" t="s">
        <v>256</v>
      </c>
      <c r="F186" s="261"/>
    </row>
    <row r="187" spans="1:6" ht="39.75">
      <c r="A187" s="249"/>
      <c r="B187" s="198"/>
      <c r="C187" s="139" t="s">
        <v>11</v>
      </c>
      <c r="D187" s="262" t="s">
        <v>515</v>
      </c>
      <c r="E187" s="139"/>
      <c r="F187" s="139"/>
    </row>
    <row r="188" spans="1:6" s="17" customFormat="1" ht="28.5" customHeight="1">
      <c r="A188" s="294" t="s">
        <v>95</v>
      </c>
      <c r="B188" s="292" t="s">
        <v>94</v>
      </c>
      <c r="C188" s="139" t="s">
        <v>29</v>
      </c>
      <c r="D188" s="262" t="s">
        <v>518</v>
      </c>
      <c r="E188" s="139" t="s">
        <v>256</v>
      </c>
      <c r="F188" s="139"/>
    </row>
    <row r="189" spans="1:6" s="17" customFormat="1" ht="39.75">
      <c r="A189" s="295"/>
      <c r="B189" s="293"/>
      <c r="C189" s="139" t="s">
        <v>11</v>
      </c>
      <c r="D189" s="262" t="s">
        <v>515</v>
      </c>
      <c r="E189" s="151"/>
      <c r="F189" s="151"/>
    </row>
    <row r="190" spans="1:6" ht="39.75">
      <c r="A190" s="248" t="s">
        <v>393</v>
      </c>
      <c r="B190" s="192" t="s">
        <v>390</v>
      </c>
      <c r="C190" s="263" t="s">
        <v>29</v>
      </c>
      <c r="D190" s="156" t="s">
        <v>519</v>
      </c>
      <c r="E190" s="139" t="s">
        <v>256</v>
      </c>
      <c r="F190" s="193"/>
    </row>
    <row r="191" spans="1:6" ht="39.75">
      <c r="A191" s="249"/>
      <c r="B191" s="194"/>
      <c r="C191" s="249" t="s">
        <v>11</v>
      </c>
      <c r="D191" s="195" t="s">
        <v>512</v>
      </c>
      <c r="E191" s="261"/>
      <c r="F191" s="196"/>
    </row>
    <row r="192" spans="1:6">
      <c r="A192" s="258" t="s">
        <v>236</v>
      </c>
      <c r="B192" s="188"/>
      <c r="C192" s="163"/>
      <c r="D192" s="189"/>
      <c r="E192" s="163"/>
      <c r="F192" s="150"/>
    </row>
    <row r="193" spans="1:8" ht="52.5">
      <c r="A193" s="248"/>
      <c r="B193" s="274" t="s">
        <v>308</v>
      </c>
      <c r="C193" s="248" t="s">
        <v>11</v>
      </c>
      <c r="D193" s="251" t="s">
        <v>511</v>
      </c>
      <c r="E193" s="139" t="s">
        <v>256</v>
      </c>
      <c r="F193" s="139"/>
    </row>
    <row r="194" spans="1:8" ht="25.5">
      <c r="A194" s="259" t="s">
        <v>51</v>
      </c>
      <c r="B194" s="248" t="s">
        <v>117</v>
      </c>
      <c r="C194" s="251" t="s">
        <v>400</v>
      </c>
      <c r="D194" s="248"/>
      <c r="E194" s="263" t="s">
        <v>254</v>
      </c>
      <c r="F194" s="140" t="s">
        <v>364</v>
      </c>
    </row>
    <row r="195" spans="1:8">
      <c r="A195" s="260"/>
      <c r="B195" s="250"/>
      <c r="C195" s="252"/>
      <c r="D195" s="250"/>
      <c r="E195" s="151" t="s">
        <v>260</v>
      </c>
      <c r="F195" s="151" t="s">
        <v>261</v>
      </c>
    </row>
    <row r="196" spans="1:8" ht="25.5">
      <c r="A196" s="260"/>
      <c r="B196" s="250"/>
      <c r="C196" s="252"/>
      <c r="D196" s="250"/>
      <c r="E196" s="262" t="s">
        <v>240</v>
      </c>
      <c r="F196" s="262" t="s">
        <v>292</v>
      </c>
    </row>
    <row r="197" spans="1:8" ht="25.5">
      <c r="A197" s="261"/>
      <c r="B197" s="249"/>
      <c r="C197" s="253"/>
      <c r="D197" s="249"/>
      <c r="E197" s="139" t="s">
        <v>241</v>
      </c>
      <c r="F197" s="262" t="s">
        <v>307</v>
      </c>
    </row>
    <row r="198" spans="1:8" ht="25.5">
      <c r="A198" s="270" t="s">
        <v>321</v>
      </c>
      <c r="B198" s="167" t="s">
        <v>328</v>
      </c>
      <c r="C198" s="168" t="s">
        <v>400</v>
      </c>
      <c r="D198" s="271"/>
      <c r="E198" s="149" t="s">
        <v>254</v>
      </c>
      <c r="F198" s="140" t="s">
        <v>339</v>
      </c>
    </row>
    <row r="199" spans="1:8">
      <c r="A199" s="272"/>
      <c r="B199" s="169"/>
      <c r="C199" s="170"/>
      <c r="D199" s="157"/>
      <c r="E199" s="190" t="s">
        <v>260</v>
      </c>
      <c r="F199" s="191" t="s">
        <v>261</v>
      </c>
    </row>
    <row r="200" spans="1:8" ht="25.5">
      <c r="A200" s="272"/>
      <c r="B200" s="169"/>
      <c r="C200" s="170"/>
      <c r="D200" s="157"/>
      <c r="E200" s="152" t="s">
        <v>240</v>
      </c>
      <c r="F200" s="140" t="s">
        <v>278</v>
      </c>
    </row>
    <row r="201" spans="1:8" ht="25.5">
      <c r="A201" s="273"/>
      <c r="B201" s="171"/>
      <c r="C201" s="172"/>
      <c r="D201" s="158"/>
      <c r="E201" s="153" t="s">
        <v>241</v>
      </c>
      <c r="F201" s="140" t="s">
        <v>277</v>
      </c>
    </row>
    <row r="202" spans="1:8" s="12" customFormat="1" ht="26.25" customHeight="1">
      <c r="A202" s="161"/>
      <c r="C202" s="162"/>
      <c r="D202" s="162"/>
      <c r="E202" s="162"/>
      <c r="F202" s="162"/>
    </row>
    <row r="203" spans="1:8" s="17" customFormat="1">
      <c r="A203" s="267" t="s">
        <v>79</v>
      </c>
      <c r="B203" s="142" t="s">
        <v>30</v>
      </c>
      <c r="C203" s="268"/>
      <c r="D203" s="268"/>
      <c r="E203" s="38"/>
      <c r="F203" s="175"/>
    </row>
    <row r="204" spans="1:8" s="17" customFormat="1" ht="23.25" customHeight="1">
      <c r="A204" s="300" t="s">
        <v>437</v>
      </c>
      <c r="B204" s="301"/>
      <c r="C204" s="301"/>
      <c r="D204" s="301"/>
      <c r="E204" s="301"/>
      <c r="F204" s="302"/>
    </row>
    <row r="205" spans="1:8" s="17" customFormat="1">
      <c r="A205" s="305" t="s">
        <v>252</v>
      </c>
      <c r="B205" s="306"/>
      <c r="C205" s="306"/>
      <c r="D205" s="306"/>
      <c r="E205" s="306"/>
      <c r="F205" s="307"/>
    </row>
    <row r="206" spans="1:8" ht="25.5">
      <c r="A206" s="294" t="s">
        <v>51</v>
      </c>
      <c r="B206" s="294" t="s">
        <v>117</v>
      </c>
      <c r="C206" s="297" t="s">
        <v>262</v>
      </c>
      <c r="D206" s="294"/>
      <c r="E206" s="263" t="s">
        <v>254</v>
      </c>
      <c r="F206" s="262" t="s">
        <v>279</v>
      </c>
      <c r="H206" s="12"/>
    </row>
    <row r="207" spans="1:8" s="17" customFormat="1">
      <c r="A207" s="296"/>
      <c r="B207" s="296"/>
      <c r="C207" s="298"/>
      <c r="D207" s="296"/>
      <c r="E207" s="151" t="s">
        <v>260</v>
      </c>
      <c r="F207" s="151" t="s">
        <v>261</v>
      </c>
    </row>
    <row r="208" spans="1:8" ht="25.5">
      <c r="A208" s="296"/>
      <c r="B208" s="296"/>
      <c r="C208" s="298"/>
      <c r="D208" s="296"/>
      <c r="E208" s="262" t="s">
        <v>240</v>
      </c>
      <c r="F208" s="262" t="s">
        <v>292</v>
      </c>
    </row>
    <row r="209" spans="1:8" ht="24" customHeight="1">
      <c r="A209" s="295"/>
      <c r="B209" s="295"/>
      <c r="C209" s="299"/>
      <c r="D209" s="295"/>
      <c r="E209" s="139" t="s">
        <v>241</v>
      </c>
      <c r="F209" s="262" t="s">
        <v>277</v>
      </c>
    </row>
    <row r="210" spans="1:8" ht="25.5">
      <c r="A210" s="248" t="s">
        <v>321</v>
      </c>
      <c r="B210" s="259" t="s">
        <v>328</v>
      </c>
      <c r="C210" s="271" t="s">
        <v>262</v>
      </c>
      <c r="D210" s="271"/>
      <c r="E210" s="263" t="s">
        <v>254</v>
      </c>
      <c r="F210" s="140" t="s">
        <v>339</v>
      </c>
    </row>
    <row r="211" spans="1:8">
      <c r="A211" s="250"/>
      <c r="B211" s="260"/>
      <c r="C211" s="157"/>
      <c r="D211" s="157"/>
      <c r="E211" s="151" t="s">
        <v>260</v>
      </c>
      <c r="F211" s="151" t="s">
        <v>261</v>
      </c>
    </row>
    <row r="212" spans="1:8" ht="25.5">
      <c r="A212" s="250"/>
      <c r="B212" s="260"/>
      <c r="C212" s="157"/>
      <c r="D212" s="157"/>
      <c r="E212" s="140" t="s">
        <v>240</v>
      </c>
      <c r="F212" s="140" t="s">
        <v>278</v>
      </c>
    </row>
    <row r="213" spans="1:8" ht="26.25" customHeight="1">
      <c r="A213" s="249"/>
      <c r="B213" s="261"/>
      <c r="C213" s="158"/>
      <c r="D213" s="158"/>
      <c r="E213" s="139" t="s">
        <v>241</v>
      </c>
      <c r="F213" s="140" t="s">
        <v>277</v>
      </c>
    </row>
    <row r="214" spans="1:8" ht="24" customHeight="1">
      <c r="A214" s="273"/>
      <c r="B214" s="165"/>
      <c r="C214" s="164"/>
      <c r="D214" s="164"/>
      <c r="E214" s="176"/>
      <c r="F214" s="152"/>
    </row>
    <row r="215" spans="1:8" s="17" customFormat="1">
      <c r="A215" s="255" t="s">
        <v>209</v>
      </c>
      <c r="B215" s="256"/>
      <c r="C215" s="166"/>
      <c r="D215" s="176"/>
      <c r="E215" s="176"/>
      <c r="F215" s="153"/>
    </row>
    <row r="216" spans="1:8">
      <c r="A216" s="289" t="s">
        <v>323</v>
      </c>
      <c r="B216" s="290"/>
      <c r="C216" s="290"/>
      <c r="D216" s="290"/>
      <c r="E216" s="290"/>
      <c r="F216" s="291"/>
    </row>
    <row r="217" spans="1:8" ht="26.25" customHeight="1">
      <c r="A217" s="263" t="s">
        <v>64</v>
      </c>
      <c r="B217" s="139" t="s">
        <v>310</v>
      </c>
      <c r="C217" s="141" t="s">
        <v>262</v>
      </c>
      <c r="D217" s="177"/>
      <c r="E217" s="139" t="s">
        <v>253</v>
      </c>
      <c r="F217" s="141" t="s">
        <v>335</v>
      </c>
    </row>
    <row r="218" spans="1:8" ht="27">
      <c r="A218" s="249" t="s">
        <v>80</v>
      </c>
      <c r="B218" s="140" t="s">
        <v>407</v>
      </c>
      <c r="C218" s="139" t="s">
        <v>11</v>
      </c>
      <c r="D218" s="140" t="s">
        <v>479</v>
      </c>
      <c r="E218" s="139" t="s">
        <v>254</v>
      </c>
      <c r="F218" s="139" t="s">
        <v>27</v>
      </c>
    </row>
    <row r="219" spans="1:8">
      <c r="A219" s="305" t="s">
        <v>100</v>
      </c>
      <c r="B219" s="306"/>
      <c r="C219" s="306"/>
      <c r="D219" s="306"/>
      <c r="E219" s="306"/>
      <c r="F219" s="307"/>
    </row>
    <row r="220" spans="1:8" ht="65.25">
      <c r="A220" s="263" t="s">
        <v>96</v>
      </c>
      <c r="B220" s="139" t="s">
        <v>99</v>
      </c>
      <c r="C220" s="139" t="s">
        <v>11</v>
      </c>
      <c r="D220" s="141" t="s">
        <v>480</v>
      </c>
      <c r="E220" s="139" t="s">
        <v>263</v>
      </c>
      <c r="F220" s="140" t="s">
        <v>623</v>
      </c>
      <c r="G220" s="12"/>
    </row>
    <row r="221" spans="1:8" ht="39.75">
      <c r="A221" s="248" t="s">
        <v>83</v>
      </c>
      <c r="B221" s="139" t="s">
        <v>212</v>
      </c>
      <c r="C221" s="139" t="s">
        <v>11</v>
      </c>
      <c r="D221" s="71" t="s">
        <v>481</v>
      </c>
      <c r="E221" s="139" t="s">
        <v>263</v>
      </c>
      <c r="F221" s="139" t="s">
        <v>274</v>
      </c>
      <c r="G221" s="242"/>
      <c r="H221" s="12"/>
    </row>
    <row r="222" spans="1:8" ht="32.25" customHeight="1">
      <c r="A222" s="241" t="s">
        <v>84</v>
      </c>
      <c r="B222" s="153" t="s">
        <v>231</v>
      </c>
      <c r="C222" s="139" t="s">
        <v>11</v>
      </c>
      <c r="D222" s="262" t="s">
        <v>482</v>
      </c>
      <c r="E222" s="139" t="s">
        <v>263</v>
      </c>
      <c r="F222" s="139" t="s">
        <v>274</v>
      </c>
      <c r="G222" s="12"/>
    </row>
    <row r="223" spans="1:8" ht="32.25" customHeight="1">
      <c r="A223" s="240"/>
      <c r="B223" s="153" t="s">
        <v>592</v>
      </c>
      <c r="C223" s="139" t="s">
        <v>11</v>
      </c>
      <c r="D223" s="262" t="s">
        <v>593</v>
      </c>
      <c r="E223" s="139" t="s">
        <v>263</v>
      </c>
      <c r="F223" s="139" t="s">
        <v>274</v>
      </c>
      <c r="G223" s="12"/>
    </row>
    <row r="224" spans="1:8" ht="52.5">
      <c r="A224" s="249" t="s">
        <v>296</v>
      </c>
      <c r="B224" s="139" t="s">
        <v>202</v>
      </c>
      <c r="C224" s="139" t="s">
        <v>11</v>
      </c>
      <c r="D224" s="262" t="s">
        <v>493</v>
      </c>
      <c r="E224" s="139" t="s">
        <v>263</v>
      </c>
      <c r="F224" s="139" t="s">
        <v>274</v>
      </c>
      <c r="G224" s="12"/>
    </row>
    <row r="225" spans="1:6">
      <c r="A225" s="308" t="s">
        <v>264</v>
      </c>
      <c r="B225" s="303"/>
      <c r="C225" s="303"/>
      <c r="D225" s="303"/>
      <c r="E225" s="303"/>
      <c r="F225" s="304"/>
    </row>
    <row r="226" spans="1:6" ht="27">
      <c r="A226" s="263" t="s">
        <v>85</v>
      </c>
      <c r="B226" s="262" t="s">
        <v>297</v>
      </c>
      <c r="C226" s="139" t="s">
        <v>11</v>
      </c>
      <c r="D226" s="262" t="s">
        <v>483</v>
      </c>
      <c r="E226" s="139" t="s">
        <v>265</v>
      </c>
      <c r="F226" s="139" t="s">
        <v>13</v>
      </c>
    </row>
    <row r="227" spans="1:6" ht="27">
      <c r="A227" s="263" t="s">
        <v>75</v>
      </c>
      <c r="B227" s="262" t="s">
        <v>298</v>
      </c>
      <c r="C227" s="139" t="s">
        <v>11</v>
      </c>
      <c r="D227" s="262" t="s">
        <v>484</v>
      </c>
      <c r="E227" s="139" t="s">
        <v>265</v>
      </c>
      <c r="F227" s="139" t="s">
        <v>13</v>
      </c>
    </row>
    <row r="228" spans="1:6" ht="27">
      <c r="A228" s="294" t="s">
        <v>65</v>
      </c>
      <c r="B228" s="139" t="s">
        <v>150</v>
      </c>
      <c r="C228" s="139" t="s">
        <v>11</v>
      </c>
      <c r="D228" s="140" t="s">
        <v>485</v>
      </c>
      <c r="E228" s="139" t="s">
        <v>265</v>
      </c>
      <c r="F228" s="139" t="s">
        <v>13</v>
      </c>
    </row>
    <row r="229" spans="1:6" ht="27">
      <c r="A229" s="295"/>
      <c r="B229" s="178" t="s">
        <v>151</v>
      </c>
      <c r="C229" s="139" t="s">
        <v>11</v>
      </c>
      <c r="D229" s="140" t="s">
        <v>485</v>
      </c>
      <c r="E229" s="139" t="s">
        <v>265</v>
      </c>
      <c r="F229" s="139" t="s">
        <v>13</v>
      </c>
    </row>
    <row r="230" spans="1:6" s="17" customFormat="1" ht="60">
      <c r="A230" s="263" t="s">
        <v>86</v>
      </c>
      <c r="B230" s="139" t="s">
        <v>221</v>
      </c>
      <c r="C230" s="227" t="s">
        <v>568</v>
      </c>
      <c r="D230" s="140" t="s">
        <v>499</v>
      </c>
      <c r="E230" s="139" t="s">
        <v>265</v>
      </c>
      <c r="F230" s="139" t="s">
        <v>13</v>
      </c>
    </row>
    <row r="231" spans="1:6" ht="14.25">
      <c r="A231" s="179" t="s">
        <v>87</v>
      </c>
      <c r="B231" s="151" t="s">
        <v>299</v>
      </c>
      <c r="C231" s="179" t="s">
        <v>11</v>
      </c>
      <c r="D231" s="151" t="s">
        <v>486</v>
      </c>
      <c r="E231" s="151" t="s">
        <v>265</v>
      </c>
      <c r="F231" s="151" t="s">
        <v>13</v>
      </c>
    </row>
    <row r="232" spans="1:6">
      <c r="A232" s="305" t="s">
        <v>22</v>
      </c>
      <c r="B232" s="306"/>
      <c r="C232" s="306"/>
      <c r="D232" s="306"/>
      <c r="E232" s="306"/>
      <c r="F232" s="307"/>
    </row>
    <row r="233" spans="1:6" ht="54" customHeight="1">
      <c r="A233" s="263" t="s">
        <v>56</v>
      </c>
      <c r="B233" s="139" t="s">
        <v>192</v>
      </c>
      <c r="C233" s="140" t="s">
        <v>595</v>
      </c>
      <c r="D233" s="140" t="s">
        <v>597</v>
      </c>
      <c r="E233" s="140" t="s">
        <v>596</v>
      </c>
      <c r="F233" s="141" t="s">
        <v>579</v>
      </c>
    </row>
    <row r="234" spans="1:6">
      <c r="A234" s="305" t="s">
        <v>268</v>
      </c>
      <c r="B234" s="306"/>
      <c r="C234" s="306"/>
      <c r="D234" s="306"/>
      <c r="E234" s="306"/>
      <c r="F234" s="307"/>
    </row>
    <row r="235" spans="1:6" ht="27">
      <c r="A235" s="263" t="s">
        <v>88</v>
      </c>
      <c r="B235" s="139" t="s">
        <v>97</v>
      </c>
      <c r="C235" s="139" t="s">
        <v>11</v>
      </c>
      <c r="D235" s="140" t="s">
        <v>487</v>
      </c>
      <c r="E235" s="140" t="s">
        <v>288</v>
      </c>
      <c r="F235" s="139" t="s">
        <v>14</v>
      </c>
    </row>
    <row r="236" spans="1:6" ht="30.75" customHeight="1">
      <c r="A236" s="263" t="s">
        <v>63</v>
      </c>
      <c r="B236" s="139" t="s">
        <v>185</v>
      </c>
      <c r="C236" s="140" t="s">
        <v>262</v>
      </c>
      <c r="D236" s="140"/>
      <c r="E236" s="140" t="s">
        <v>241</v>
      </c>
      <c r="F236" s="139" t="s">
        <v>408</v>
      </c>
    </row>
    <row r="237" spans="1:6" s="17" customFormat="1" ht="12.75" customHeight="1">
      <c r="A237" s="332" t="s">
        <v>255</v>
      </c>
      <c r="B237" s="327"/>
      <c r="C237" s="327"/>
      <c r="D237" s="327"/>
      <c r="E237" s="306"/>
      <c r="F237" s="307"/>
    </row>
    <row r="238" spans="1:6" s="17" customFormat="1" ht="32.25" customHeight="1">
      <c r="A238" s="330" t="s">
        <v>89</v>
      </c>
      <c r="B238" s="167" t="s">
        <v>225</v>
      </c>
      <c r="C238" s="167" t="s">
        <v>11</v>
      </c>
      <c r="D238" s="333" t="s">
        <v>488</v>
      </c>
      <c r="E238" s="153" t="s">
        <v>7</v>
      </c>
      <c r="F238" s="139"/>
    </row>
    <row r="239" spans="1:6" s="17" customFormat="1" ht="18" customHeight="1">
      <c r="A239" s="331"/>
      <c r="B239" s="171"/>
      <c r="C239" s="171"/>
      <c r="D239" s="334"/>
      <c r="E239" s="139" t="s">
        <v>16</v>
      </c>
      <c r="F239" s="153" t="s">
        <v>368</v>
      </c>
    </row>
    <row r="240" spans="1:6" s="17" customFormat="1">
      <c r="A240" s="305" t="s">
        <v>31</v>
      </c>
      <c r="B240" s="329"/>
      <c r="C240" s="329"/>
      <c r="D240" s="329"/>
      <c r="E240" s="306"/>
      <c r="F240" s="307"/>
    </row>
    <row r="241" spans="1:8" s="17" customFormat="1" ht="39.75">
      <c r="A241" s="263" t="s">
        <v>38</v>
      </c>
      <c r="B241" s="139" t="s">
        <v>402</v>
      </c>
      <c r="C241" s="139" t="s">
        <v>11</v>
      </c>
      <c r="D241" s="140" t="s">
        <v>489</v>
      </c>
      <c r="E241" s="139" t="s">
        <v>256</v>
      </c>
      <c r="F241" s="139"/>
    </row>
    <row r="242" spans="1:8" ht="25.5">
      <c r="A242" s="248" t="s">
        <v>39</v>
      </c>
      <c r="B242" s="259" t="s">
        <v>35</v>
      </c>
      <c r="C242" s="140" t="s">
        <v>262</v>
      </c>
      <c r="D242" s="139"/>
      <c r="E242" s="139" t="s">
        <v>254</v>
      </c>
      <c r="F242" s="140" t="s">
        <v>33</v>
      </c>
    </row>
    <row r="243" spans="1:8" s="17" customFormat="1" ht="27">
      <c r="A243" s="248" t="s">
        <v>90</v>
      </c>
      <c r="B243" s="180" t="s">
        <v>228</v>
      </c>
      <c r="C243" s="153" t="s">
        <v>29</v>
      </c>
      <c r="D243" s="140" t="s">
        <v>490</v>
      </c>
      <c r="E243" s="139" t="s">
        <v>256</v>
      </c>
      <c r="F243" s="139"/>
    </row>
    <row r="244" spans="1:8" s="17" customFormat="1" ht="39.75">
      <c r="A244" s="249"/>
      <c r="B244" s="173"/>
      <c r="C244" s="153" t="s">
        <v>11</v>
      </c>
      <c r="D244" s="140" t="s">
        <v>491</v>
      </c>
      <c r="E244" s="139" t="s">
        <v>256</v>
      </c>
      <c r="F244" s="139"/>
    </row>
    <row r="245" spans="1:8" ht="12.75" customHeight="1">
      <c r="A245" s="296" t="s">
        <v>91</v>
      </c>
      <c r="B245" s="296" t="s">
        <v>303</v>
      </c>
      <c r="C245" s="294" t="s">
        <v>11</v>
      </c>
      <c r="D245" s="297" t="s">
        <v>492</v>
      </c>
      <c r="E245" s="151" t="s">
        <v>7</v>
      </c>
      <c r="F245" s="151"/>
    </row>
    <row r="246" spans="1:8" s="17" customFormat="1" ht="17.25" customHeight="1">
      <c r="A246" s="295"/>
      <c r="B246" s="295"/>
      <c r="C246" s="295"/>
      <c r="D246" s="299"/>
      <c r="E246" s="139" t="s">
        <v>16</v>
      </c>
      <c r="F246" s="153" t="s">
        <v>368</v>
      </c>
    </row>
    <row r="247" spans="1:8" s="17" customFormat="1" ht="27.75" customHeight="1">
      <c r="A247" s="155"/>
      <c r="B247" s="155"/>
      <c r="C247" s="155"/>
      <c r="D247" s="156"/>
      <c r="E247" s="174"/>
      <c r="F247" s="176"/>
    </row>
    <row r="248" spans="1:8">
      <c r="A248" s="326" t="s">
        <v>300</v>
      </c>
      <c r="B248" s="327"/>
      <c r="C248" s="327"/>
      <c r="D248" s="327"/>
      <c r="E248" s="327"/>
      <c r="F248" s="328"/>
    </row>
    <row r="249" spans="1:8" s="17" customFormat="1">
      <c r="A249" s="323" t="s">
        <v>582</v>
      </c>
      <c r="B249" s="324"/>
      <c r="C249" s="324"/>
      <c r="D249" s="324"/>
      <c r="E249" s="324"/>
      <c r="F249" s="325"/>
    </row>
    <row r="250" spans="1:8" s="17" customFormat="1">
      <c r="A250" s="264" t="s">
        <v>583</v>
      </c>
      <c r="B250" s="265"/>
      <c r="C250" s="265"/>
      <c r="D250" s="265"/>
      <c r="E250" s="265"/>
      <c r="F250" s="266"/>
    </row>
    <row r="251" spans="1:8">
      <c r="A251" s="305" t="s">
        <v>100</v>
      </c>
      <c r="B251" s="306"/>
      <c r="C251" s="306"/>
      <c r="D251" s="306"/>
      <c r="E251" s="306"/>
      <c r="F251" s="307"/>
      <c r="G251" s="12"/>
    </row>
    <row r="252" spans="1:8" s="17" customFormat="1" ht="40.5" customHeight="1">
      <c r="A252" s="139" t="s">
        <v>96</v>
      </c>
      <c r="B252" s="178" t="s">
        <v>99</v>
      </c>
      <c r="C252" s="139" t="s">
        <v>11</v>
      </c>
      <c r="D252" s="141" t="s">
        <v>412</v>
      </c>
      <c r="E252" s="139" t="s">
        <v>256</v>
      </c>
      <c r="F252" s="140" t="s">
        <v>622</v>
      </c>
      <c r="G252" s="212"/>
    </row>
    <row r="253" spans="1:8" s="17" customFormat="1">
      <c r="A253" s="259" t="s">
        <v>411</v>
      </c>
      <c r="B253" s="233" t="s">
        <v>409</v>
      </c>
      <c r="C253" s="271" t="s">
        <v>11</v>
      </c>
      <c r="D253" s="140" t="s">
        <v>454</v>
      </c>
      <c r="E253" s="139" t="s">
        <v>254</v>
      </c>
      <c r="F253" s="151" t="s">
        <v>455</v>
      </c>
      <c r="G253" s="212"/>
    </row>
    <row r="254" spans="1:8" ht="27">
      <c r="A254" s="248" t="s">
        <v>84</v>
      </c>
      <c r="B254" s="247" t="s">
        <v>315</v>
      </c>
      <c r="C254" s="248" t="s">
        <v>11</v>
      </c>
      <c r="D254" s="140" t="s">
        <v>580</v>
      </c>
      <c r="E254" s="139" t="s">
        <v>256</v>
      </c>
      <c r="F254" s="139"/>
      <c r="G254" s="12"/>
    </row>
    <row r="255" spans="1:8" ht="39">
      <c r="A255" s="263" t="s">
        <v>81</v>
      </c>
      <c r="B255" s="178" t="s">
        <v>202</v>
      </c>
      <c r="C255" s="139" t="s">
        <v>11</v>
      </c>
      <c r="D255" s="140" t="s">
        <v>581</v>
      </c>
      <c r="E255" s="140" t="s">
        <v>305</v>
      </c>
      <c r="F255" s="140" t="s">
        <v>274</v>
      </c>
      <c r="G255" s="243"/>
      <c r="H255" s="12"/>
    </row>
    <row r="256" spans="1:8">
      <c r="A256" s="258" t="s">
        <v>272</v>
      </c>
      <c r="B256" s="188"/>
      <c r="C256" s="163"/>
      <c r="D256" s="189"/>
      <c r="E256" s="163"/>
      <c r="F256" s="150"/>
    </row>
    <row r="257" spans="1:6" ht="63.75">
      <c r="A257" s="263" t="s">
        <v>325</v>
      </c>
      <c r="B257" s="234" t="s">
        <v>326</v>
      </c>
      <c r="C257" s="139" t="s">
        <v>11</v>
      </c>
      <c r="D257" s="262" t="s">
        <v>521</v>
      </c>
      <c r="E257" s="139" t="s">
        <v>256</v>
      </c>
      <c r="F257" s="139"/>
    </row>
    <row r="258" spans="1:6">
      <c r="A258" s="9"/>
      <c r="B258" s="216" t="s">
        <v>559</v>
      </c>
      <c r="C258" s="8"/>
      <c r="D258" s="8"/>
      <c r="E258" s="8"/>
      <c r="F258" s="8"/>
    </row>
    <row r="259" spans="1:6" ht="11.25" customHeight="1">
      <c r="A259" s="9"/>
      <c r="B259" s="217" t="s">
        <v>434</v>
      </c>
      <c r="C259" s="8"/>
      <c r="D259" s="8"/>
      <c r="E259" s="8"/>
      <c r="F259" s="8"/>
    </row>
    <row r="260" spans="1:6" ht="11.25" customHeight="1">
      <c r="B260" s="218" t="s">
        <v>584</v>
      </c>
      <c r="C260" s="218"/>
      <c r="D260" s="218"/>
    </row>
  </sheetData>
  <customSheetViews>
    <customSheetView guid="{A7F03C41-20CF-4E65-9158-C11DE5EB82EA}" scale="95" showPageBreaks="1" showGridLines="0" showRuler="0" topLeftCell="A82">
      <selection activeCell="K50" sqref="K50"/>
      <pageMargins left="0.59055118110236227" right="0.39370078740157483" top="0.98425196850393704" bottom="0.78740157480314965" header="0.51181102362204722" footer="0.51181102362204722"/>
      <pageSetup paperSize="9" orientation="landscape" r:id="rId1"/>
      <headerFooter alignWithMargins="0"/>
    </customSheetView>
    <customSheetView guid="{8DDB457E-891D-4393-806C-3802F934E279}" showPageBreaks="1" showGridLines="0" showRuler="0" topLeftCell="A242">
      <selection activeCell="B12" sqref="B12:B14"/>
      <pageMargins left="0.59055118110236227" right="0.39370078740157483" top="0.78740157480314965" bottom="0.78740157480314965" header="0.51181102362204722" footer="0.51181102362204722"/>
      <pageSetup paperSize="9" orientation="landscape" r:id="rId2"/>
      <headerFooter alignWithMargins="0"/>
    </customSheetView>
    <customSheetView guid="{6EF33418-FA88-44FB-8E4D-E916CC606730}" showPageBreaks="1" showGridLines="0" showRuler="0" topLeftCell="A231">
      <selection activeCell="D234" sqref="D234"/>
      <pageMargins left="0.59055118110236227" right="0.39370078740157483" top="0.78740157480314965" bottom="0.78740157480314965" header="0.51181102362204722" footer="0.51181102362204722"/>
      <pageSetup paperSize="9" orientation="landscape" r:id="rId3"/>
      <headerFooter alignWithMargins="0"/>
    </customSheetView>
    <customSheetView guid="{06196402-4B4E-4DBD-8C5A-A0C28FCA1EE0}" showGridLines="0" showRuler="0" topLeftCell="A241">
      <selection activeCell="I260" sqref="I260"/>
      <pageMargins left="0.59055118110236227" right="0.39370078740157483" top="0.78740157480314965" bottom="0.78740157480314965" header="0.51181102362204722" footer="0.51181102362204722"/>
      <pageSetup paperSize="9" orientation="landscape" r:id="rId4"/>
      <headerFooter alignWithMargins="0"/>
    </customSheetView>
    <customSheetView guid="{334FAC76-A57E-4D32-B99D-D8AF2CDD286E}" showPageBreaks="1" showGridLines="0" showRuler="0" topLeftCell="A68">
      <selection activeCell="K125" sqref="K125"/>
      <pageMargins left="0.59055118110236227" right="0.39370078740157483" top="0.78740157480314965" bottom="0.78740157480314965" header="0.51181102362204722" footer="0.51181102362204722"/>
      <pageSetup paperSize="9" orientation="landscape" r:id="rId5"/>
      <headerFooter alignWithMargins="0"/>
    </customSheetView>
    <customSheetView guid="{ED2CEC82-401A-4CFA-8397-0B86AFDB9DDA}" showGridLines="0" showRuler="0" topLeftCell="A68">
      <selection activeCell="K125" sqref="K125"/>
      <pageMargins left="0.59055118110236227" right="0.39370078740157483" top="0.78740157480314965" bottom="0.78740157480314965" header="0.51181102362204722" footer="0.51181102362204722"/>
      <pageSetup paperSize="9" orientation="landscape" r:id="rId6"/>
      <headerFooter alignWithMargins="0"/>
    </customSheetView>
    <customSheetView guid="{D0E6D7FE-7B4A-4CDD-B8A6-552C4FE1AA9A}" scale="95" showPageBreaks="1" showGridLines="0" showRuler="0" topLeftCell="A255">
      <selection activeCell="A268" sqref="A268:IV268"/>
      <pageMargins left="0.59055118110236227" right="0.39370078740157483" top="0.98425196850393704" bottom="0.78740157480314965" header="0.51181102362204722" footer="0.51181102362204722"/>
      <pageSetup paperSize="9" orientation="landscape" r:id="rId7"/>
      <headerFooter alignWithMargins="0"/>
    </customSheetView>
    <customSheetView guid="{7F3F07B6-A4CE-4289-8E41-A85BECD19C7A}" scale="120" showPageBreaks="1" showGridLines="0" showRuler="0">
      <selection activeCell="H7" sqref="H7"/>
      <pageMargins left="0.59055118110236227" right="0.39370078740157483" top="0.98425196850393704" bottom="0.78740157480314965" header="0.51181102362204722" footer="0.51181102362204722"/>
      <pageSetup paperSize="9" orientation="landscape" r:id="rId8"/>
      <headerFooter alignWithMargins="0"/>
    </customSheetView>
    <customSheetView guid="{1E5DD3EF-5970-4D1E-872F-4E76A3C977A9}" showGridLines="0" showRuler="0">
      <selection activeCell="K13" sqref="K13"/>
      <pageMargins left="0.59055118110236227" right="0.39370078740157483" top="0.78740157480314965" bottom="0.78740157480314965" header="0.51181102362204722" footer="0.51181102362204722"/>
      <pageSetup paperSize="9" orientation="landscape" r:id="rId9"/>
      <headerFooter alignWithMargins="0"/>
    </customSheetView>
    <customSheetView guid="{BD37F809-4984-4590-997E-6EA1E4187FE5}" scale="95" showPageBreaks="1" showGridLines="0" showRuler="0">
      <selection activeCell="A4" sqref="A4:IV4"/>
      <pageMargins left="0.59055118110236227" right="0.39370078740157483" top="0.98425196850393704" bottom="0.78740157480314965" header="0.51181102362204722" footer="0.51181102362204722"/>
      <pageSetup paperSize="9" orientation="landscape" r:id="rId10"/>
      <headerFooter alignWithMargins="0"/>
    </customSheetView>
    <customSheetView guid="{3A8ECBB0-1CB4-410B-B903-DCAA77825D57}" scale="95" showGridLines="0" showRuler="0" topLeftCell="A46">
      <selection activeCell="D51" sqref="D51"/>
      <pageMargins left="0.59055118110236227" right="0.39370078740157483" top="0.98425196850393704" bottom="0.78740157480314965" header="0.51181102362204722" footer="0.51181102362204722"/>
      <pageSetup paperSize="9" orientation="landscape" r:id="rId11"/>
      <headerFooter alignWithMargins="0"/>
    </customSheetView>
    <customSheetView guid="{98DF4F80-3A27-49B9-AB34-5D15D5FFF75A}" showPageBreaks="1" showGridLines="0" showRuler="0" topLeftCell="A178">
      <selection activeCell="K183" sqref="K183"/>
      <pageMargins left="0.59055118110236227" right="0.39370078740157483" top="0.98425196850393704" bottom="0.78740157480314965" header="0.51181102362204722" footer="0.51181102362204722"/>
      <pageSetup paperSize="9" scale="96" orientation="landscape" r:id="rId12"/>
      <headerFooter alignWithMargins="0"/>
    </customSheetView>
    <customSheetView guid="{89826D40-5A93-46DE-A5D4-80981AF6BDA2}" showPageBreaks="1" showGridLines="0" showRuler="0" topLeftCell="A295">
      <selection activeCell="B236" sqref="B236"/>
      <pageMargins left="0.59055118110236227" right="0.39370078740157483" top="0.78740157480314965" bottom="0.78740157480314965" header="0.51181102362204722" footer="0.51181102362204722"/>
      <pageSetup paperSize="9" orientation="landscape" r:id="rId13"/>
      <headerFooter alignWithMargins="0"/>
    </customSheetView>
    <customSheetView guid="{CD742125-E64B-4672-86BA-40A0799566BA}" scale="95" showPageBreaks="1" showGridLines="0" showRuler="0">
      <selection activeCell="L22" sqref="L22"/>
      <pageMargins left="0.59055118110236227" right="0.39370078740157483" top="0.98425196850393704" bottom="0.78740157480314965" header="0.51181102362204722" footer="0.51181102362204722"/>
      <pageSetup paperSize="9" orientation="landscape" r:id="rId14"/>
      <headerFooter alignWithMargins="0"/>
    </customSheetView>
    <customSheetView guid="{AF20526F-EA42-45C9-8FB4-EAB83CB180DD}" scale="95" showPageBreaks="1" showGridLines="0" showRuler="0">
      <pageMargins left="0.59055118110236227" right="0.39370078740157483" top="0.78740157480314965" bottom="0.78740157480314965" header="0.51181102362204722" footer="0.51181102362204722"/>
      <pageSetup paperSize="9" orientation="landscape" r:id="rId15"/>
      <headerFooter alignWithMargins="0"/>
    </customSheetView>
    <customSheetView guid="{5964723E-6490-41C1-9477-FB8BF8B6D140}" scale="119" showPageBreaks="1" showGridLines="0" showRuler="0" topLeftCell="A308">
      <selection activeCell="D321" sqref="D321"/>
      <pageMargins left="0.59055118110236227" right="0.39370078740157483" top="0.78740157480314965" bottom="0.78740157480314965" header="0.51181102362204722" footer="0.51181102362204722"/>
      <pageSetup paperSize="9" orientation="landscape" r:id="rId16"/>
      <headerFooter alignWithMargins="0"/>
    </customSheetView>
    <customSheetView guid="{A4C8D53C-6523-40FA-A0E5-A68F21DD2C60}" scale="95" showPageBreaks="1" showGridLines="0" showRuler="0" topLeftCell="A182">
      <selection activeCell="C194" sqref="C194"/>
      <pageMargins left="0.59055118110236227" right="0.39370078740157483" top="0.98425196850393704" bottom="0.78740157480314965" header="0.51181102362204722" footer="0.51181102362204722"/>
      <pageSetup paperSize="9" orientation="landscape" r:id="rId17"/>
      <headerFooter alignWithMargins="0"/>
    </customSheetView>
    <customSheetView guid="{27CF5BBD-6BD0-4CBF-B69F-43767042D491}" showGridLines="0" showRuler="0">
      <selection activeCell="B31" sqref="B31"/>
      <pageMargins left="0.59055118110236227" right="0.39370078740157483" top="0.78740157480314965" bottom="0.78740157480314965" header="0.51181102362204722" footer="0.51181102362204722"/>
      <pageSetup paperSize="9" orientation="landscape" r:id="rId18"/>
      <headerFooter alignWithMargins="0"/>
    </customSheetView>
    <customSheetView guid="{B55403BD-70DF-40C3-AA25-C8E2C59CD23B}" scale="95" showPageBreaks="1" showGridLines="0" showRuler="0">
      <selection activeCell="I472" sqref="I472"/>
      <pageMargins left="0.59055118110236227" right="0.39370078740157483" top="0.98425196850393704" bottom="0.78740157480314965" header="0.51181102362204722" footer="0.51181102362204722"/>
      <pageSetup paperSize="9" orientation="landscape" r:id="rId19"/>
      <headerFooter alignWithMargins="0"/>
    </customSheetView>
    <customSheetView guid="{BBB5DDBE-2F5A-4634-98DD-3397C9C0AC2B}" scale="95" showPageBreaks="1" showGridLines="0" showRuler="0" topLeftCell="A18">
      <selection activeCell="A521" sqref="A521:IV521"/>
      <pageMargins left="0.59055118110236227" right="0.39370078740157483" top="0.98425196850393704" bottom="0.78740157480314965" header="0.51181102362204722" footer="0.51181102362204722"/>
      <pageSetup paperSize="9" orientation="landscape" r:id="rId20"/>
      <headerFooter alignWithMargins="0"/>
    </customSheetView>
    <customSheetView guid="{58EC2664-05A7-4FE5-B4E9-931202836515}" scale="95" showGridLines="0" showRuler="0" topLeftCell="A535">
      <selection activeCell="A28" sqref="A28:IV28"/>
      <pageMargins left="0.59055118110236227" right="0.39370078740157483" top="0.78740157480314965" bottom="0.78740157480314965" header="0.51181102362204722" footer="0.51181102362204722"/>
      <pageSetup paperSize="9" orientation="landscape" r:id="rId21"/>
      <headerFooter alignWithMargins="0"/>
    </customSheetView>
    <customSheetView guid="{1B11A7CD-6306-4B98-9F41-C7E424102C6C}" scale="95" showPageBreaks="1" showGridLines="0" showRuler="0">
      <selection activeCell="A7" sqref="A7"/>
      <pageMargins left="0.59055118110236227" right="0.39370078740157483" top="0.98425196850393704" bottom="0.78740157480314965" header="0.51181102362204722" footer="0.51181102362204722"/>
      <pageSetup paperSize="9" orientation="landscape" r:id="rId22"/>
      <headerFooter alignWithMargins="0"/>
    </customSheetView>
    <customSheetView guid="{B3922338-8BAF-45B0-B08F-79305D140D28}" scale="95" showPageBreaks="1" showGridLines="0" showRuler="0" topLeftCell="A55">
      <selection activeCell="B93" sqref="B93"/>
      <pageMargins left="0.59055118110236227" right="0.39370078740157483" top="0.98425196850393704" bottom="0.78740157480314965" header="0.51181102362204722" footer="0.51181102362204722"/>
      <pageSetup paperSize="9" orientation="landscape" r:id="rId23"/>
      <headerFooter alignWithMargins="0"/>
    </customSheetView>
    <customSheetView guid="{FBF9D45E-10AE-4F4C-A24D-CC23FE10CBCA}" scale="95" showPageBreaks="1" showGridLines="0" showRuler="0" topLeftCell="A328">
      <selection activeCell="F340" sqref="F340"/>
      <pageMargins left="0.59055118110236227" right="0.39370078740157483" top="0.78740157480314965" bottom="0.78740157480314965" header="0.51181102362204722" footer="0.51181102362204722"/>
      <pageSetup paperSize="9" orientation="landscape" r:id="rId24"/>
      <headerFooter alignWithMargins="0"/>
    </customSheetView>
    <customSheetView guid="{84CA6BBE-BC44-4054-8A99-3368B2028592}" scale="95" showGridLines="0" showRuler="0" topLeftCell="A6">
      <selection activeCell="A2" sqref="A2"/>
      <pageMargins left="0.59055118110236227" right="0.39370078740157483" top="0.98425196850393704" bottom="0.78740157480314965" header="0.51181102362204722" footer="0.51181102362204722"/>
      <pageSetup paperSize="9" orientation="landscape" r:id="rId25"/>
      <headerFooter alignWithMargins="0"/>
    </customSheetView>
    <customSheetView guid="{8C09BE92-B110-4AA6-97F0-7D9CFBD1BC51}" scale="95" showPageBreaks="1" showGridLines="0" showRuler="0" topLeftCell="A82">
      <selection activeCell="F550" sqref="F550"/>
      <pageMargins left="0.59055118110236227" right="0.39370078740157483" top="0.98425196850393704" bottom="0.78740157480314965" header="0.51181102362204722" footer="0.51181102362204722"/>
      <pageSetup paperSize="9" orientation="landscape" r:id="rId26"/>
      <headerFooter alignWithMargins="0"/>
    </customSheetView>
    <customSheetView guid="{E8725092-8740-4F96-97EF-6F4AFDA2F708}" scale="119" showGridLines="0" showRuler="0" topLeftCell="A300">
      <selection activeCell="J310" sqref="J310"/>
      <pageMargins left="0.59055118110236227" right="0.39370078740157483" top="0.78740157480314965" bottom="0.78740157480314965" header="0.51181102362204722" footer="0.51181102362204722"/>
      <pageSetup paperSize="9" orientation="landscape" r:id="rId27"/>
      <headerFooter alignWithMargins="0"/>
    </customSheetView>
    <customSheetView guid="{CEE58B9A-B7C7-4ACF-9CEC-00B4271B9A74}" showGridLines="0" showRuler="0" topLeftCell="A262">
      <selection activeCell="K276" sqref="K276"/>
      <pageMargins left="0.59055118110236227" right="0.39370078740157483" top="0.78740157480314965" bottom="0.78740157480314965" header="0.51181102362204722" footer="0.51181102362204722"/>
      <pageSetup paperSize="9" orientation="landscape" r:id="rId28"/>
      <headerFooter alignWithMargins="0"/>
    </customSheetView>
    <customSheetView guid="{2DCD264F-56EA-4436-A0C2-F9547DF2B0C8}" scale="95" showPageBreaks="1" showGridLines="0" showRuler="0" topLeftCell="A285">
      <selection activeCell="I309" sqref="I309"/>
      <pageMargins left="0.59055118110236227" right="0.39370078740157483" top="0.98425196850393704" bottom="0.78740157480314965" header="0.51181102362204722" footer="0.51181102362204722"/>
      <pageSetup paperSize="9" orientation="landscape" r:id="rId29"/>
      <headerFooter alignWithMargins="0"/>
    </customSheetView>
    <customSheetView guid="{0F357347-0509-47AA-96F0-BB1B3FAD68A1}" scale="95" showPageBreaks="1" showGridLines="0" showRuler="0" topLeftCell="A489">
      <selection activeCell="A2" sqref="A2"/>
      <pageMargins left="0.59055118110236227" right="0.39370078740157483" top="0.98425196850393704" bottom="0.78740157480314965" header="0.51181102362204722" footer="0.51181102362204722"/>
      <pageSetup paperSize="9" orientation="landscape" r:id="rId30"/>
      <headerFooter alignWithMargins="0"/>
    </customSheetView>
    <customSheetView guid="{8F109A73-9AB9-46E1-94EA-D41ECD58F71F}" scale="95" showPageBreaks="1" showGridLines="0" showRuler="0" topLeftCell="A247">
      <selection activeCell="D39" sqref="D39"/>
      <pageMargins left="0.59055118110236227" right="0.39370078740157483" top="0.78740157480314965" bottom="0.78740157480314965" header="0.51181102362204722" footer="0.51181102362204722"/>
      <pageSetup paperSize="9" orientation="landscape" r:id="rId31"/>
      <headerFooter alignWithMargins="0"/>
    </customSheetView>
    <customSheetView guid="{1E48BEC3-8D95-4C28-9275-1C74C6AC64CE}" scale="119" showPageBreaks="1" showGridLines="0" showRuler="0" topLeftCell="A184">
      <selection activeCell="A198" sqref="A198"/>
      <pageMargins left="0.59055118110236227" right="0.39370078740157483" top="0.78740157480314965" bottom="0.78740157480314965" header="0.51181102362204722" footer="0.51181102362204722"/>
      <pageSetup paperSize="9" orientation="landscape" r:id="rId32"/>
      <headerFooter alignWithMargins="0"/>
    </customSheetView>
    <customSheetView guid="{E7BC3159-902B-4018-A222-A11CFAAB614D}" scale="95" showPageBreaks="1" showGridLines="0" showRuler="0">
      <pageMargins left="0.59055118110236227" right="0.39370078740157483" top="0.98425196850393704" bottom="0.78740157480314965" header="0.51181102362204722" footer="0.51181102362204722"/>
      <pageSetup paperSize="9" orientation="landscape" r:id="rId33"/>
      <headerFooter alignWithMargins="0"/>
    </customSheetView>
    <customSheetView guid="{D1A29F3A-ADEC-492C-BEFA-18A8379765E2}" showPageBreaks="1" showGridLines="0" showRuler="0" topLeftCell="A280">
      <selection activeCell="M288" sqref="M288"/>
      <pageMargins left="0.59055118110236227" right="0.39370078740157483" top="0.78740157480314965" bottom="0.78740157480314965" header="0.51181102362204722" footer="0.51181102362204722"/>
      <pageSetup paperSize="9" orientation="landscape" r:id="rId34"/>
      <headerFooter alignWithMargins="0"/>
    </customSheetView>
    <customSheetView guid="{B16CB3F1-F8C8-4A8B-8D34-03B1762D301A}" scale="95" showPageBreaks="1" showGridLines="0" showRuler="0" topLeftCell="A4">
      <selection activeCell="K279" sqref="K279"/>
      <pageMargins left="0.59055118110236227" right="0.39370078740157483" top="0.78740157480314965" bottom="0.78740157480314965" header="0.51181102362204722" footer="0.51181102362204722"/>
      <pageSetup paperSize="9" orientation="landscape" r:id="rId35"/>
      <headerFooter alignWithMargins="0"/>
    </customSheetView>
    <customSheetView guid="{24D68F87-5BE1-47C0-8CFE-7C91D963547E}" showPageBreaks="1" showGridLines="0" showRuler="0" topLeftCell="A20">
      <selection activeCell="G23" sqref="G23:G24"/>
      <pageMargins left="0.59055118110236227" right="0.39370078740157483" top="0.78740157480314965" bottom="0.78740157480314965" header="0.51181102362204722" footer="0.51181102362204722"/>
      <pageSetup paperSize="9" orientation="landscape" r:id="rId36"/>
      <headerFooter alignWithMargins="0"/>
    </customSheetView>
    <customSheetView guid="{669B2726-6F59-479C-8DA1-DBA65BB6A293}" showPageBreaks="1" showGridLines="0" showRuler="0" topLeftCell="A262">
      <selection activeCell="D269" sqref="D269"/>
      <pageMargins left="0.59055118110236227" right="0.39370078740157483" top="0.78740157480314965" bottom="0.78740157480314965" header="0.51181102362204722" footer="0.51181102362204722"/>
      <pageSetup paperSize="9" orientation="landscape" r:id="rId37"/>
      <headerFooter alignWithMargins="0"/>
    </customSheetView>
    <customSheetView guid="{017ABE52-F553-4C67-A674-374CD35572E7}" showPageBreaks="1" showGridLines="0" showRuler="0" topLeftCell="A277">
      <selection activeCell="C300" sqref="C300"/>
      <pageMargins left="0.59055118110236227" right="0.39370078740157483" top="0.78740157480314965" bottom="0.78740157480314965" header="0.51181102362204722" footer="0.51181102362204722"/>
      <pageSetup paperSize="9" orientation="landscape" r:id="rId38"/>
      <headerFooter alignWithMargins="0"/>
    </customSheetView>
    <customSheetView guid="{4AE1EA96-D20F-4F46-8743-92802E2B7F86}" showPageBreaks="1" showGridLines="0" showRuler="0" topLeftCell="A169">
      <selection activeCell="D294" sqref="D294"/>
      <rowBreaks count="14" manualBreakCount="14">
        <brk id="32" max="16383" man="1"/>
        <brk id="52" max="16383" man="1"/>
        <brk id="70" max="16383" man="1"/>
        <brk id="93" max="16383" man="1"/>
        <brk id="110" max="16383" man="1"/>
        <brk id="127" max="16383" man="1"/>
        <brk id="147" max="16383" man="1"/>
        <brk id="164" max="16383" man="1"/>
        <brk id="189" max="16383" man="1"/>
        <brk id="207" max="16383" man="1"/>
        <brk id="221" max="16383" man="1"/>
        <brk id="249" max="16383" man="1"/>
        <brk id="264" max="16383" man="1"/>
        <brk id="282" max="16383" man="1"/>
      </rowBreaks>
      <pageMargins left="0.59055118110236227" right="0.39370078740157483" top="0.78740157480314965" bottom="0.78740157480314965" header="0.51181102362204722" footer="0.51181102362204722"/>
      <pageSetup paperSize="9" orientation="landscape" r:id="rId39"/>
      <headerFooter alignWithMargins="0"/>
    </customSheetView>
    <customSheetView guid="{E9D8435D-1357-4DC0-9C1D-CD0CECD4050A}" showPageBreaks="1" showGridLines="0" showRuler="0" topLeftCell="A166">
      <selection activeCell="F176" sqref="F176"/>
      <rowBreaks count="15" manualBreakCount="15">
        <brk id="32" max="16383" man="1"/>
        <brk id="52" max="16383" man="1"/>
        <brk id="70" max="16383" man="1"/>
        <brk id="93" max="16383" man="1"/>
        <brk id="110" max="16383" man="1"/>
        <brk id="127" max="16383" man="1"/>
        <brk id="147" max="16383" man="1"/>
        <brk id="164" max="16383" man="1"/>
        <brk id="182" max="16383" man="1"/>
        <brk id="200" max="16383" man="1"/>
        <brk id="218" max="16383" man="1"/>
        <brk id="230" max="16383" man="1"/>
        <brk id="251" max="16383" man="1"/>
        <brk id="266" max="16383" man="1"/>
        <brk id="284" max="16383" man="1"/>
      </rowBreaks>
      <pageMargins left="0.59055118110236227" right="0.39370078740157483" top="0.78740157480314965" bottom="0.78740157480314965" header="0.51181102362204722" footer="0.51181102362204722"/>
      <pageSetup paperSize="9" orientation="landscape" r:id="rId40"/>
      <headerFooter alignWithMargins="0"/>
    </customSheetView>
    <customSheetView guid="{C567124E-4184-4DEF-810B-49DF13083415}" showPageBreaks="1" showGridLines="0" showRuler="0" topLeftCell="A163">
      <selection activeCell="F172" sqref="F172"/>
      <pageMargins left="0.59055118110236227" right="0.39370078740157483" top="0.78740157480314965" bottom="0.78740157480314965" header="0.51181102362204722" footer="0.51181102362204722"/>
      <pageSetup paperSize="9" orientation="landscape" r:id="rId41"/>
      <headerFooter alignWithMargins="0"/>
    </customSheetView>
    <customSheetView guid="{5A7D453D-E2F2-4CA2-8C77-8465675ED015}" showGridLines="0" showRuler="0" topLeftCell="A163">
      <selection activeCell="B227" sqref="B227"/>
      <pageMargins left="0.59055118110236227" right="0.39370078740157483" top="0.78740157480314965" bottom="0.78740157480314965" header="0.51181102362204722" footer="0.51181102362204722"/>
      <pageSetup paperSize="9" orientation="landscape" r:id="rId42"/>
      <headerFooter alignWithMargins="0"/>
    </customSheetView>
  </customSheetViews>
  <mergeCells count="131">
    <mergeCell ref="C16:C18"/>
    <mergeCell ref="D16:D18"/>
    <mergeCell ref="D123:D126"/>
    <mergeCell ref="C123:C126"/>
    <mergeCell ref="A123:A126"/>
    <mergeCell ref="A117:F117"/>
    <mergeCell ref="A138:F138"/>
    <mergeCell ref="A142:F142"/>
    <mergeCell ref="A145:F145"/>
    <mergeCell ref="C32:C34"/>
    <mergeCell ref="D32:D34"/>
    <mergeCell ref="C55:C56"/>
    <mergeCell ref="A47:F47"/>
    <mergeCell ref="A93:F93"/>
    <mergeCell ref="D57:D58"/>
    <mergeCell ref="C57:C58"/>
    <mergeCell ref="D59:D62"/>
    <mergeCell ref="A122:F122"/>
    <mergeCell ref="C59:C62"/>
    <mergeCell ref="A70:F70"/>
    <mergeCell ref="A67:F67"/>
    <mergeCell ref="C81:C82"/>
    <mergeCell ref="A107:F107"/>
    <mergeCell ref="C94:C97"/>
    <mergeCell ref="A135:F135"/>
    <mergeCell ref="E139:E140"/>
    <mergeCell ref="F139:F140"/>
    <mergeCell ref="C139:C140"/>
    <mergeCell ref="B139:B140"/>
    <mergeCell ref="A139:A140"/>
    <mergeCell ref="B123:B126"/>
    <mergeCell ref="B127:B130"/>
    <mergeCell ref="A127:A130"/>
    <mergeCell ref="D132:D134"/>
    <mergeCell ref="C132:C134"/>
    <mergeCell ref="B132:B134"/>
    <mergeCell ref="A132:A134"/>
    <mergeCell ref="D127:D130"/>
    <mergeCell ref="C127:C130"/>
    <mergeCell ref="A3:B3"/>
    <mergeCell ref="A31:F31"/>
    <mergeCell ref="A32:A34"/>
    <mergeCell ref="D55:D56"/>
    <mergeCell ref="A55:A58"/>
    <mergeCell ref="B55:B58"/>
    <mergeCell ref="A40:A44"/>
    <mergeCell ref="A54:F54"/>
    <mergeCell ref="B40:F40"/>
    <mergeCell ref="D36:D38"/>
    <mergeCell ref="A36:A38"/>
    <mergeCell ref="B7:B10"/>
    <mergeCell ref="A7:A10"/>
    <mergeCell ref="D7:D10"/>
    <mergeCell ref="C7:C10"/>
    <mergeCell ref="B12:B14"/>
    <mergeCell ref="B36:B38"/>
    <mergeCell ref="A12:A14"/>
    <mergeCell ref="A25:F25"/>
    <mergeCell ref="A27:F27"/>
    <mergeCell ref="B42:B43"/>
    <mergeCell ref="A45:F45"/>
    <mergeCell ref="C36:C38"/>
    <mergeCell ref="B32:B34"/>
    <mergeCell ref="B41:F41"/>
    <mergeCell ref="A48:A49"/>
    <mergeCell ref="A83:F83"/>
    <mergeCell ref="A94:A97"/>
    <mergeCell ref="A251:F251"/>
    <mergeCell ref="D245:D246"/>
    <mergeCell ref="C245:C246"/>
    <mergeCell ref="B245:B246"/>
    <mergeCell ref="A245:A246"/>
    <mergeCell ref="A219:F219"/>
    <mergeCell ref="A249:F249"/>
    <mergeCell ref="A248:F248"/>
    <mergeCell ref="A228:A229"/>
    <mergeCell ref="A232:F232"/>
    <mergeCell ref="A240:F240"/>
    <mergeCell ref="A238:A239"/>
    <mergeCell ref="A234:F234"/>
    <mergeCell ref="A237:F237"/>
    <mergeCell ref="D238:D239"/>
    <mergeCell ref="A225:F225"/>
    <mergeCell ref="A152:F152"/>
    <mergeCell ref="A151:F151"/>
    <mergeCell ref="D81:D82"/>
    <mergeCell ref="A156:F156"/>
    <mergeCell ref="C75:C80"/>
    <mergeCell ref="D48:D49"/>
    <mergeCell ref="B75:B80"/>
    <mergeCell ref="A59:A62"/>
    <mergeCell ref="B59:B62"/>
    <mergeCell ref="A73:F73"/>
    <mergeCell ref="D94:D97"/>
    <mergeCell ref="A113:F113"/>
    <mergeCell ref="F81:F82"/>
    <mergeCell ref="A103:F103"/>
    <mergeCell ref="E75:E80"/>
    <mergeCell ref="F75:F80"/>
    <mergeCell ref="A81:A82"/>
    <mergeCell ref="D75:D80"/>
    <mergeCell ref="A75:A80"/>
    <mergeCell ref="C48:C49"/>
    <mergeCell ref="B48:B49"/>
    <mergeCell ref="E81:E82"/>
    <mergeCell ref="A105:F105"/>
    <mergeCell ref="A109:F109"/>
    <mergeCell ref="B94:B97"/>
    <mergeCell ref="A216:F216"/>
    <mergeCell ref="B188:B189"/>
    <mergeCell ref="A188:A189"/>
    <mergeCell ref="B206:B209"/>
    <mergeCell ref="A206:A209"/>
    <mergeCell ref="C206:C209"/>
    <mergeCell ref="D206:D209"/>
    <mergeCell ref="A204:F204"/>
    <mergeCell ref="A159:F159"/>
    <mergeCell ref="A205:F205"/>
    <mergeCell ref="A179:F179"/>
    <mergeCell ref="D171:D174"/>
    <mergeCell ref="C171:C174"/>
    <mergeCell ref="B184:B185"/>
    <mergeCell ref="A184:A185"/>
    <mergeCell ref="B171:B174"/>
    <mergeCell ref="A171:A174"/>
    <mergeCell ref="C167:C170"/>
    <mergeCell ref="D167:D170"/>
    <mergeCell ref="A167:A170"/>
    <mergeCell ref="B167:B170"/>
    <mergeCell ref="A166:F166"/>
    <mergeCell ref="A161:F161"/>
  </mergeCells>
  <phoneticPr fontId="0" type="noConversion"/>
  <pageMargins left="0.59055118110236227" right="0.39370078740157483" top="0.98425196850393704" bottom="0.78740157480314965" header="0.51181102362204722" footer="0.51181102362204722"/>
  <pageSetup paperSize="9" orientation="landscape" r:id="rId4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showGridLines="0" showRuler="0" zoomScaleNormal="100" workbookViewId="0"/>
  </sheetViews>
  <sheetFormatPr defaultColWidth="9.140625" defaultRowHeight="12.75"/>
  <cols>
    <col min="1" max="1" width="14.85546875" style="64" customWidth="1"/>
    <col min="2" max="2" width="72" style="72" customWidth="1"/>
    <col min="3" max="3" width="17.7109375" style="11" customWidth="1"/>
    <col min="4" max="16384" width="9.140625" style="11"/>
  </cols>
  <sheetData>
    <row r="1" spans="1:3" ht="15.75">
      <c r="A1" s="137" t="s">
        <v>32</v>
      </c>
    </row>
    <row r="2" spans="1:3" s="138" customFormat="1" ht="57.75" customHeight="1">
      <c r="A2" s="349" t="s">
        <v>585</v>
      </c>
      <c r="B2" s="349"/>
    </row>
    <row r="3" spans="1:3" ht="36" customHeight="1">
      <c r="A3" s="346" t="s">
        <v>317</v>
      </c>
      <c r="B3" s="346"/>
    </row>
    <row r="4" spans="1:3" ht="36" customHeight="1">
      <c r="A4" s="346" t="s">
        <v>498</v>
      </c>
      <c r="B4" s="346"/>
    </row>
    <row r="5" spans="1:3" ht="36" customHeight="1">
      <c r="A5" s="346" t="s">
        <v>457</v>
      </c>
      <c r="B5" s="346"/>
    </row>
    <row r="6" spans="1:3" ht="14.25" customHeight="1">
      <c r="A6" s="64" t="s">
        <v>376</v>
      </c>
    </row>
    <row r="7" spans="1:3">
      <c r="A7" s="64" t="s">
        <v>318</v>
      </c>
    </row>
    <row r="8" spans="1:3">
      <c r="A8" s="64" t="s">
        <v>275</v>
      </c>
    </row>
    <row r="9" spans="1:3" ht="68.25" customHeight="1">
      <c r="A9" s="347" t="s">
        <v>586</v>
      </c>
      <c r="B9" s="347"/>
    </row>
    <row r="10" spans="1:3" ht="25.5" customHeight="1"/>
    <row r="11" spans="1:3" ht="15.75">
      <c r="A11" s="137" t="s">
        <v>403</v>
      </c>
    </row>
    <row r="13" spans="1:3" ht="25.5" customHeight="1">
      <c r="A13" s="346" t="s">
        <v>618</v>
      </c>
      <c r="B13" s="346"/>
      <c r="C13" s="17"/>
    </row>
    <row r="14" spans="1:3" ht="19.5" customHeight="1">
      <c r="A14" s="64" t="s">
        <v>614</v>
      </c>
    </row>
    <row r="15" spans="1:3" ht="14.25" customHeight="1">
      <c r="A15" s="64" t="s">
        <v>536</v>
      </c>
    </row>
    <row r="16" spans="1:3" ht="14.25" customHeight="1"/>
    <row r="17" spans="1:3" ht="15.75">
      <c r="A17" s="137" t="s">
        <v>562</v>
      </c>
      <c r="C17" s="103"/>
    </row>
    <row r="19" spans="1:3" ht="22.5" customHeight="1">
      <c r="A19" s="288" t="s">
        <v>37</v>
      </c>
    </row>
    <row r="20" spans="1:3" ht="39.75" customHeight="1">
      <c r="A20" s="347" t="s">
        <v>591</v>
      </c>
      <c r="B20" s="347"/>
    </row>
    <row r="21" spans="1:3">
      <c r="A21" s="348"/>
      <c r="B21" s="346"/>
    </row>
    <row r="22" spans="1:3" ht="21.75" customHeight="1">
      <c r="A22" s="199" t="s">
        <v>535</v>
      </c>
      <c r="B22" s="275"/>
    </row>
    <row r="23" spans="1:3" ht="37.5" customHeight="1">
      <c r="A23" s="347" t="s">
        <v>613</v>
      </c>
      <c r="B23" s="347"/>
    </row>
    <row r="24" spans="1:3">
      <c r="A24" s="279"/>
      <c r="B24" s="275"/>
    </row>
    <row r="27" spans="1:3" ht="15" customHeight="1"/>
  </sheetData>
  <customSheetViews>
    <customSheetView guid="{A7F03C41-20CF-4E65-9158-C11DE5EB82EA}" showGridLines="0" showRuler="0">
      <selection activeCell="E10" sqref="E10"/>
      <pageMargins left="0.75" right="0.75" top="1" bottom="1" header="0.4921259845" footer="0.4921259845"/>
      <pageSetup paperSize="9" firstPageNumber="121" orientation="portrait" useFirstPageNumber="1" r:id="rId1"/>
      <headerFooter alignWithMargins="0">
        <oddHeader>&amp;C&amp;P</oddHeader>
      </headerFooter>
    </customSheetView>
    <customSheetView guid="{8DDB457E-891D-4393-806C-3802F934E279}" showGridLines="0" showRuler="0" topLeftCell="A19">
      <selection activeCell="A20" sqref="A20:B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2"/>
      <headerFooter alignWithMargins="0">
        <oddHeader>&amp;C&amp;P</oddHeader>
      </headerFooter>
    </customSheetView>
    <customSheetView guid="{6EF33418-FA88-44FB-8E4D-E916CC606730}" showGridLines="0" showRuler="0" topLeftCell="A19">
      <selection activeCell="A26" sqref="A26:A32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"/>
      <headerFooter alignWithMargins="0">
        <oddHeader>&amp;C&amp;P</oddHeader>
      </headerFooter>
    </customSheetView>
    <customSheetView guid="{06196402-4B4E-4DBD-8C5A-A0C28FCA1EE0}" showGridLines="0" showRuler="0" topLeftCell="A10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"/>
      <headerFooter alignWithMargins="0">
        <oddHeader>&amp;C&amp;P</oddHeader>
      </headerFooter>
    </customSheetView>
    <customSheetView guid="{334FAC76-A57E-4D32-B99D-D8AF2CDD286E}" showGridLines="0" showRuler="0" topLeftCell="A12">
      <selection activeCell="A20" sqref="A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5"/>
      <headerFooter alignWithMargins="0">
        <oddHeader>&amp;C&amp;P</oddHeader>
      </headerFooter>
    </customSheetView>
    <customSheetView guid="{ED2CEC82-401A-4CFA-8397-0B86AFDB9DDA}" showGridLines="0" showRuler="0" topLeftCell="A10">
      <selection activeCell="A27" sqref="A27:B27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6"/>
      <headerFooter alignWithMargins="0">
        <oddHeader>&amp;C&amp;P</oddHeader>
      </headerFooter>
    </customSheetView>
    <customSheetView guid="{D0E6D7FE-7B4A-4CDD-B8A6-552C4FE1AA9A}" showGridLines="0" showRuler="0" topLeftCell="A55">
      <selection activeCell="A2" sqref="A2:B2"/>
      <pageMargins left="0.75" right="0.75" top="1" bottom="1" header="0.4921259845" footer="0.4921259845"/>
      <pageSetup paperSize="9" firstPageNumber="121" orientation="portrait" useFirstPageNumber="1" r:id="rId7"/>
      <headerFooter alignWithMargins="0">
        <oddHeader>&amp;C&amp;P</oddHeader>
      </headerFooter>
    </customSheetView>
    <customSheetView guid="{7F3F07B6-A4CE-4289-8E41-A85BECD19C7A}" showGridLines="0" showRuler="0">
      <selection activeCell="C1" sqref="C1"/>
      <pageMargins left="0.75" right="0.75" top="1" bottom="1" header="0.4921259845" footer="0.4921259845"/>
      <pageSetup paperSize="9" firstPageNumber="121" orientation="portrait" useFirstPageNumber="1" r:id="rId8"/>
      <headerFooter alignWithMargins="0">
        <oddHeader>&amp;C&amp;P</oddHeader>
      </headerFooter>
    </customSheetView>
    <customSheetView guid="{1E5DD3EF-5970-4D1E-872F-4E76A3C977A9}" showGridLines="0" showRuler="0">
      <selection activeCell="A42" sqref="A42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9"/>
      <headerFooter alignWithMargins="0">
        <oddHeader>&amp;C&amp;P</oddHeader>
      </headerFooter>
    </customSheetView>
    <customSheetView guid="{BD37F809-4984-4590-997E-6EA1E4187FE5}" showPageBreaks="1" showGridLines="0" showRuler="0" topLeftCell="A7">
      <selection activeCell="B29" sqref="B29"/>
      <pageMargins left="0.75" right="0.75" top="1" bottom="1" header="0.4921259845" footer="0.4921259845"/>
      <pageSetup paperSize="9" firstPageNumber="121" orientation="portrait" useFirstPageNumber="1" r:id="rId10"/>
      <headerFooter alignWithMargins="0">
        <oddHeader>&amp;C&amp;P</oddHeader>
      </headerFooter>
    </customSheetView>
    <customSheetView guid="{3A8ECBB0-1CB4-410B-B903-DCAA77825D57}" showGridLines="0" showRuler="0">
      <selection activeCell="A2" sqref="A2:B2"/>
      <pageMargins left="0.75" right="0.75" top="1" bottom="1" header="0.4921259845" footer="0.4921259845"/>
      <pageSetup paperSize="9" firstPageNumber="121" orientation="portrait" useFirstPageNumber="1" r:id="rId11"/>
      <headerFooter alignWithMargins="0">
        <oddHeader>&amp;C&amp;P</oddHeader>
      </headerFooter>
    </customSheetView>
    <customSheetView guid="{98DF4F80-3A27-49B9-AB34-5D15D5FFF75A}" showPageBreaks="1" showGridLines="0" showRuler="0" topLeftCell="A10">
      <selection activeCell="F84" sqref="F84"/>
      <pageMargins left="0.75" right="0.75" top="1" bottom="1" header="0.4921259845" footer="0.4921259845"/>
      <pageSetup paperSize="9" firstPageNumber="121" orientation="portrait" useFirstPageNumber="1" r:id="rId12"/>
      <headerFooter alignWithMargins="0">
        <oddHeader>&amp;C&amp;P</oddHeader>
      </headerFooter>
    </customSheetView>
    <customSheetView guid="{89826D40-5A93-46DE-A5D4-80981AF6BDA2}" showPageBreaks="1" showGridLines="0" showRuler="0" topLeftCell="A58">
      <selection activeCell="A23" sqref="A23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13"/>
      <headerFooter alignWithMargins="0">
        <oddHeader>&amp;C&amp;P</oddHeader>
      </headerFooter>
    </customSheetView>
    <customSheetView guid="{CD742125-E64B-4672-86BA-40A0799566BA}" showGridLines="0" showRuler="0">
      <selection activeCell="C56" sqref="C56"/>
      <pageMargins left="0.75" right="0.75" top="1" bottom="1" header="0.4921259845" footer="0.4921259845"/>
      <pageSetup paperSize="9" firstPageNumber="121" orientation="portrait" useFirstPageNumber="1" r:id="rId14"/>
      <headerFooter alignWithMargins="0">
        <oddHeader>&amp;C&amp;P</oddHeader>
      </headerFooter>
    </customSheetView>
    <customSheetView guid="{AF20526F-EA42-45C9-8FB4-EAB83CB180DD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5"/>
      <headerFooter alignWithMargins="0">
        <oddHeader>&amp;C&amp;P</oddHeader>
      </headerFooter>
    </customSheetView>
    <customSheetView guid="{5964723E-6490-41C1-9477-FB8BF8B6D140}" showPageBreaks="1" showGridLines="0" showRuler="0" topLeftCell="A52">
      <selection activeCell="A84" sqref="A84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16"/>
      <headerFooter alignWithMargins="0">
        <oddHeader>&amp;C&amp;P</oddHeader>
      </headerFooter>
    </customSheetView>
    <customSheetView guid="{A4C8D53C-6523-40FA-A0E5-A68F21DD2C60}" showGridLines="0" showRuler="0" topLeftCell="A54">
      <selection activeCell="H5" sqref="H5"/>
      <pageMargins left="0.75" right="0.75" top="1" bottom="1" header="0.4921259845" footer="0.4921259845"/>
      <pageSetup paperSize="9" firstPageNumber="121" orientation="portrait" useFirstPageNumber="1" r:id="rId17"/>
      <headerFooter alignWithMargins="0">
        <oddHeader>&amp;C&amp;P</oddHeader>
      </headerFooter>
    </customSheetView>
    <customSheetView guid="{27CF5BBD-6BD0-4CBF-B69F-43767042D491}" showGridLines="0" showRuler="0" topLeftCell="A37"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18"/>
      <headerFooter alignWithMargins="0">
        <oddHeader>&amp;C&amp;P</oddHeader>
      </headerFooter>
    </customSheetView>
    <customSheetView guid="{B55403BD-70DF-40C3-AA25-C8E2C59CD23B}" showGridLines="0" showRuler="0" topLeftCell="A49">
      <selection activeCell="K137" sqref="K137"/>
      <pageMargins left="0.75" right="0.75" top="1" bottom="1" header="0.4921259845" footer="0.4921259845"/>
      <pageSetup paperSize="9" firstPageNumber="121" orientation="portrait" useFirstPageNumber="1" r:id="rId19"/>
      <headerFooter alignWithMargins="0">
        <oddHeader>&amp;C&amp;P</oddHeader>
      </headerFooter>
    </customSheetView>
    <customSheetView guid="{BBB5DDBE-2F5A-4634-98DD-3397C9C0AC2B}" showGridLines="0" showRuler="0">
      <selection activeCell="A2" sqref="A2"/>
      <pageMargins left="0.75" right="0.75" top="1" bottom="1" header="0.4921259845" footer="0.4921259845"/>
      <pageSetup paperSize="9" firstPageNumber="121" orientation="portrait" useFirstPageNumber="1" r:id="rId20"/>
      <headerFooter alignWithMargins="0">
        <oddHeader>&amp;C&amp;P</oddHeader>
      </headerFooter>
    </customSheetView>
    <customSheetView guid="{58EC2664-05A7-4FE5-B4E9-931202836515}" showGridLines="0" showRuler="0">
      <selection activeCell="A8" sqref="A8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1"/>
      <headerFooter alignWithMargins="0">
        <oddHeader>&amp;C&amp;P</oddHeader>
      </headerFooter>
    </customSheetView>
    <customSheetView guid="{1B11A7CD-6306-4B98-9F41-C7E424102C6C}" showPageBreaks="1" showGridLines="0" showRuler="0">
      <selection activeCell="E154" sqref="E154"/>
      <pageMargins left="0.75" right="0.43" top="1" bottom="1" header="0.4921259845" footer="0.4921259845"/>
      <pageSetup paperSize="9" firstPageNumber="121" orientation="portrait" useFirstPageNumber="1" r:id="rId22"/>
      <headerFooter alignWithMargins="0">
        <oddHeader>&amp;C&amp;P</oddHeader>
      </headerFooter>
    </customSheetView>
    <customSheetView guid="{B3922338-8BAF-45B0-B08F-79305D140D28}" showGridLines="0" showRuler="0" topLeftCell="A145">
      <selection activeCell="A2" sqref="A2"/>
      <pageMargins left="0.75" right="0.75" top="1" bottom="1" header="0.4921259845" footer="0.4921259845"/>
      <pageSetup paperSize="9" firstPageNumber="121" orientation="portrait" useFirstPageNumber="1" r:id="rId23"/>
      <headerFooter alignWithMargins="0">
        <oddHeader>&amp;C&amp;P</oddHeader>
      </headerFooter>
    </customSheetView>
    <customSheetView guid="{FBF9D45E-10AE-4F4C-A24D-CC23FE10CBCA}" showGridLines="0" showRuler="0" topLeftCell="A64">
      <selection activeCell="A83" sqref="A83:B83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4"/>
      <headerFooter alignWithMargins="0">
        <oddHeader>&amp;C&amp;P</oddHeader>
      </headerFooter>
    </customSheetView>
    <customSheetView guid="{84CA6BBE-BC44-4054-8A99-3368B2028592}" showGridLines="0" showRuler="0">
      <selection activeCell="A2" sqref="A2"/>
      <pageMargins left="0.75" right="0.75" top="1" bottom="1" header="0.4921259845" footer="0.4921259845"/>
      <pageSetup paperSize="9" firstPageNumber="121" orientation="portrait" useFirstPageNumber="1" r:id="rId25"/>
      <headerFooter alignWithMargins="0">
        <oddHeader>&amp;C&amp;P</oddHeader>
      </headerFooter>
    </customSheetView>
    <customSheetView guid="{8C09BE92-B110-4AA6-97F0-7D9CFBD1BC51}" showPageBreaks="1" showGridLines="0" showRuler="0" topLeftCell="A61">
      <selection activeCell="K8" sqref="K8"/>
      <pageMargins left="0.75" right="0.75" top="1" bottom="1" header="0.4921259845" footer="0.4921259845"/>
      <pageSetup paperSize="9" firstPageNumber="121" orientation="portrait" useFirstPageNumber="1" r:id="rId26"/>
      <headerFooter alignWithMargins="0">
        <oddHeader>&amp;C&amp;P</oddHeader>
      </headerFooter>
    </customSheetView>
    <customSheetView guid="{E8725092-8740-4F96-97EF-6F4AFDA2F708}" showGridLines="0" showRuler="0" topLeftCell="A61">
      <selection activeCell="A66" sqref="A66:B66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7"/>
      <headerFooter alignWithMargins="0">
        <oddHeader>&amp;C&amp;P</oddHeader>
      </headerFooter>
    </customSheetView>
    <customSheetView guid="{CEE58B9A-B7C7-4ACF-9CEC-00B4271B9A74}" showGridLines="0" showRuler="0" topLeftCell="A46">
      <selection activeCell="B85" sqref="B85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28"/>
      <headerFooter alignWithMargins="0">
        <oddHeader>&amp;C&amp;P</oddHeader>
      </headerFooter>
    </customSheetView>
    <customSheetView guid="{2DCD264F-56EA-4436-A0C2-F9547DF2B0C8}" showGridLines="0" showRuler="0">
      <selection activeCell="J21" sqref="J21"/>
      <pageMargins left="0.75" right="0.75" top="1" bottom="1" header="0.4921259845" footer="0.4921259845"/>
      <pageSetup paperSize="9" firstPageNumber="121" orientation="portrait" useFirstPageNumber="1" r:id="rId29"/>
      <headerFooter alignWithMargins="0">
        <oddHeader>&amp;C&amp;P</oddHeader>
      </headerFooter>
    </customSheetView>
    <customSheetView guid="{0F357347-0509-47AA-96F0-BB1B3FAD68A1}" showPageBreaks="1" showGridLines="0" showRuler="0" topLeftCell="A55">
      <selection activeCell="A2" sqref="A2:B2"/>
      <pageMargins left="0.75" right="0.75" top="1" bottom="1" header="0.4921259845" footer="0.4921259845"/>
      <pageSetup paperSize="9" firstPageNumber="121" orientation="portrait" useFirstPageNumber="1" r:id="rId30"/>
      <headerFooter alignWithMargins="0">
        <oddHeader>&amp;C&amp;P</oddHeader>
      </headerFooter>
    </customSheetView>
    <customSheetView guid="{8F109A73-9AB9-46E1-94EA-D41ECD58F71F}" showPageBreaks="1" showGridLines="0" showRuler="0" topLeftCell="A25">
      <selection activeCell="Q84" sqref="Q84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31"/>
      <headerFooter alignWithMargins="0">
        <oddHeader>&amp;C&amp;P</oddHeader>
      </headerFooter>
    </customSheetView>
    <customSheetView guid="{1E48BEC3-8D95-4C28-9275-1C74C6AC64CE}" showPageBreaks="1" showGridLines="0" showRuler="0" topLeftCell="A4">
      <selection activeCell="A7" sqref="A7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32"/>
      <headerFooter alignWithMargins="0">
        <oddHeader>&amp;C&amp;P</oddHeader>
      </headerFooter>
    </customSheetView>
    <customSheetView guid="{E7BC3159-902B-4018-A222-A11CFAAB614D}" scale="95" showGridLines="0" showRuler="0">
      <selection activeCell="A74" sqref="A74:B74"/>
      <pageMargins left="0.75" right="0.75" top="1" bottom="1" header="0.4921259845" footer="0.4921259845"/>
      <pageSetup paperSize="9" firstPageNumber="121" orientation="portrait" useFirstPageNumber="1" r:id="rId33"/>
      <headerFooter alignWithMargins="0">
        <oddHeader>&amp;C&amp;P</oddHeader>
      </headerFooter>
    </customSheetView>
    <customSheetView guid="{D1A29F3A-ADEC-492C-BEFA-18A8379765E2}" showGridLines="0" showRuler="0">
      <selection activeCell="B27" sqref="B27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4"/>
      <headerFooter alignWithMargins="0">
        <oddHeader>&amp;C&amp;P</oddHeader>
      </headerFooter>
    </customSheetView>
    <customSheetView guid="{B16CB3F1-F8C8-4A8B-8D34-03B1762D301A}" showGridLines="0" showRuler="0" topLeftCell="A19">
      <selection activeCell="B29" sqref="B29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35"/>
      <headerFooter alignWithMargins="0">
        <oddHeader>&amp;C&amp;P</oddHeader>
      </headerFooter>
    </customSheetView>
    <customSheetView guid="{24D68F87-5BE1-47C0-8CFE-7C91D963547E}" showPageBreaks="1" showGridLines="0" showRuler="0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36"/>
      <headerFooter alignWithMargins="0">
        <oddHeader>&amp;C&amp;P</oddHeader>
      </headerFooter>
    </customSheetView>
    <customSheetView guid="{669B2726-6F59-479C-8DA1-DBA65BB6A293}" showPageBreaks="1" showGridLines="0" showRuler="0" topLeftCell="A10">
      <selection activeCell="A85" sqref="A85"/>
      <pageMargins left="0.78740157480314965" right="0.78740157480314965" top="0.98425196850393704" bottom="0.59055118110236227" header="0.51181102362204722" footer="0.51181102362204722"/>
      <pageSetup paperSize="9" firstPageNumber="122" orientation="portrait" useFirstPageNumber="1" r:id="rId37"/>
      <headerFooter alignWithMargins="0">
        <oddHeader>&amp;C&amp;P</oddHeader>
      </headerFooter>
    </customSheetView>
    <customSheetView guid="{017ABE52-F553-4C67-A674-374CD35572E7}" showGridLines="0" showRuler="0" topLeftCell="A13">
      <selection activeCell="B41" sqref="B4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8"/>
      <headerFooter alignWithMargins="0">
        <oddHeader>&amp;C&amp;P</oddHeader>
      </headerFooter>
    </customSheetView>
    <customSheetView guid="{4AE1EA96-D20F-4F46-8743-92802E2B7F86}" showGridLines="0" showRuler="0" topLeftCell="A16">
      <selection activeCell="C1" sqref="C1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39"/>
      <headerFooter alignWithMargins="0">
        <oddHeader>&amp;C&amp;P</oddHeader>
      </headerFooter>
    </customSheetView>
    <customSheetView guid="{E9D8435D-1357-4DC0-9C1D-CD0CECD4050A}" showGridLines="0" showRuler="0">
      <selection activeCell="C1" sqref="C1"/>
      <pageMargins left="0.78740157480314965" right="0.78740157480314965" top="0.98425196850393704" bottom="0.59055118110236227" header="0.51181102362204722" footer="0.51181102362204722"/>
      <pageSetup paperSize="9" firstPageNumber="32" orientation="portrait" useFirstPageNumber="1" r:id="rId40"/>
      <headerFooter alignWithMargins="0">
        <oddHeader>&amp;C&amp;P</oddHeader>
      </headerFooter>
    </customSheetView>
    <customSheetView guid="{C567124E-4184-4DEF-810B-49DF13083415}" showGridLines="0" showRuler="0" topLeftCell="A4">
      <selection activeCell="D4" sqref="D4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1"/>
      <headerFooter alignWithMargins="0">
        <oddHeader>&amp;C&amp;P</oddHeader>
      </headerFooter>
    </customSheetView>
    <customSheetView guid="{5A7D453D-E2F2-4CA2-8C77-8465675ED015}" showGridLines="0" showRuler="0" topLeftCell="A11">
      <selection activeCell="A20" sqref="A20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42"/>
      <headerFooter alignWithMargins="0">
        <oddHeader>&amp;C&amp;P</oddHeader>
      </headerFooter>
    </customSheetView>
  </customSheetViews>
  <mergeCells count="9">
    <mergeCell ref="A13:B13"/>
    <mergeCell ref="A23:B23"/>
    <mergeCell ref="A21:B21"/>
    <mergeCell ref="A2:B2"/>
    <mergeCell ref="A3:B3"/>
    <mergeCell ref="A4:B4"/>
    <mergeCell ref="A5:B5"/>
    <mergeCell ref="A9:B9"/>
    <mergeCell ref="A20:B20"/>
  </mergeCells>
  <phoneticPr fontId="0" type="noConversion"/>
  <pageMargins left="0.74803149606299213" right="0.74803149606299213" top="0.98425196850393704" bottom="0.98425196850393704" header="0.51181102362204722" footer="0.51181102362204722"/>
  <pageSetup paperSize="9" firstPageNumber="30" orientation="portrait" useFirstPageNumber="1" r:id="rId43"/>
  <headerFooter alignWithMargins="0">
    <oddHeader>&amp;C&amp;P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0"/>
  <sheetViews>
    <sheetView showGridLines="0" showRuler="0" zoomScaleNormal="100" workbookViewId="0"/>
  </sheetViews>
  <sheetFormatPr defaultColWidth="9.140625" defaultRowHeight="12.75"/>
  <cols>
    <col min="1" max="1" width="94.42578125" style="11" customWidth="1"/>
    <col min="2" max="2" width="73.42578125" style="11" customWidth="1"/>
    <col min="3" max="16384" width="9.140625" style="11"/>
  </cols>
  <sheetData>
    <row r="1" spans="1:2" ht="25.5">
      <c r="A1" s="277" t="s">
        <v>600</v>
      </c>
    </row>
    <row r="2" spans="1:2" ht="12.2" customHeight="1"/>
    <row r="3" spans="1:2" s="72" customFormat="1" ht="38.25">
      <c r="A3" s="72" t="s">
        <v>387</v>
      </c>
      <c r="B3" s="11"/>
    </row>
    <row r="4" spans="1:2" s="72" customFormat="1">
      <c r="A4" s="11"/>
      <c r="B4" s="11"/>
    </row>
    <row r="5" spans="1:2" ht="12" customHeight="1">
      <c r="A5" s="78"/>
    </row>
    <row r="6" spans="1:2" ht="12.2" customHeight="1">
      <c r="A6" s="78" t="s">
        <v>41</v>
      </c>
    </row>
    <row r="7" spans="1:2" ht="12.2" customHeight="1">
      <c r="A7" s="78" t="s">
        <v>319</v>
      </c>
    </row>
    <row r="8" spans="1:2">
      <c r="A8" s="78" t="s">
        <v>320</v>
      </c>
    </row>
    <row r="9" spans="1:2">
      <c r="A9" s="78"/>
    </row>
    <row r="10" spans="1:2" ht="76.5">
      <c r="A10" s="276" t="s">
        <v>619</v>
      </c>
      <c r="B10" s="71"/>
    </row>
    <row r="11" spans="1:2">
      <c r="A11" s="204" t="s">
        <v>599</v>
      </c>
      <c r="B11" s="71"/>
    </row>
    <row r="12" spans="1:2" ht="25.5">
      <c r="A12" s="204" t="s">
        <v>598</v>
      </c>
      <c r="B12" s="72"/>
    </row>
    <row r="13" spans="1:2" ht="12.2" customHeight="1">
      <c r="A13" s="78"/>
    </row>
    <row r="14" spans="1:2" ht="27.75" customHeight="1">
      <c r="A14" s="72" t="s">
        <v>534</v>
      </c>
    </row>
    <row r="15" spans="1:2" ht="12.2" customHeight="1"/>
    <row r="16" spans="1:2" ht="12.2" customHeight="1"/>
    <row r="17" spans="1:2" ht="12.2" customHeight="1">
      <c r="A17" s="78" t="s">
        <v>42</v>
      </c>
    </row>
    <row r="18" spans="1:2" ht="12.75" customHeight="1">
      <c r="A18" s="78" t="s">
        <v>332</v>
      </c>
    </row>
    <row r="19" spans="1:2" ht="12.75" customHeight="1">
      <c r="A19" s="78" t="s">
        <v>331</v>
      </c>
    </row>
    <row r="20" spans="1:2" ht="12.2" customHeight="1"/>
    <row r="21" spans="1:2" ht="17.25" customHeight="1">
      <c r="A21" s="78" t="s">
        <v>572</v>
      </c>
    </row>
    <row r="22" spans="1:2" ht="44.25" customHeight="1">
      <c r="A22" s="278" t="s">
        <v>620</v>
      </c>
      <c r="B22" s="71"/>
    </row>
    <row r="23" spans="1:2">
      <c r="A23" s="204"/>
    </row>
    <row r="24" spans="1:2" ht="12.2" customHeight="1">
      <c r="A24" s="11" t="s">
        <v>343</v>
      </c>
    </row>
    <row r="25" spans="1:2" ht="12.2" customHeight="1"/>
    <row r="26" spans="1:2" ht="12.2" customHeight="1">
      <c r="A26" s="78" t="s">
        <v>616</v>
      </c>
      <c r="B26" s="78"/>
    </row>
    <row r="27" spans="1:2" ht="12.2" customHeight="1">
      <c r="A27" s="78" t="s">
        <v>617</v>
      </c>
    </row>
    <row r="28" spans="1:2">
      <c r="A28" s="131"/>
    </row>
    <row r="29" spans="1:2">
      <c r="A29" s="131"/>
    </row>
    <row r="30" spans="1:2">
      <c r="A30" s="131"/>
    </row>
  </sheetData>
  <customSheetViews>
    <customSheetView guid="{A7F03C41-20CF-4E65-9158-C11DE5EB82EA}" showGridLines="0" showRuler="0">
      <selection activeCell="D23" sqref="D2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"/>
      <headerFooter alignWithMargins="0">
        <oddHeader>&amp;C&amp;P</oddHeader>
      </headerFooter>
    </customSheetView>
    <customSheetView guid="{8DDB457E-891D-4393-806C-3802F934E279}" showPageBreaks="1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2"/>
      <headerFooter alignWithMargins="0">
        <oddHeader>&amp;C&amp;P</oddHeader>
      </headerFooter>
    </customSheetView>
    <customSheetView guid="{6EF33418-FA88-44FB-8E4D-E916CC606730}" showGridLines="0" showRuler="0">
      <selection activeCell="B20" sqref="B2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"/>
      <headerFooter alignWithMargins="0">
        <oddHeader>&amp;C&amp;P</oddHeader>
      </headerFooter>
    </customSheetView>
    <customSheetView guid="{06196402-4B4E-4DBD-8C5A-A0C28FCA1EE0}" showGridLines="0" showRuler="0">
      <selection activeCell="G12" sqref="G12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4"/>
      <headerFooter alignWithMargins="0">
        <oddHeader>&amp;C&amp;P</oddHeader>
      </headerFooter>
    </customSheetView>
    <customSheetView guid="{334FAC76-A57E-4D32-B99D-D8AF2CDD286E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5"/>
      <headerFooter alignWithMargins="0">
        <oddHeader>&amp;C&amp;P</oddHeader>
      </headerFooter>
    </customSheetView>
    <customSheetView guid="{ED2CEC82-401A-4CFA-8397-0B86AFDB9DDA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6"/>
      <headerFooter alignWithMargins="0">
        <oddHeader>&amp;C&amp;P</oddHeader>
      </headerFooter>
    </customSheetView>
    <customSheetView guid="{D0E6D7FE-7B4A-4CDD-B8A6-552C4FE1AA9A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7"/>
      <headerFooter alignWithMargins="0">
        <oddHeader>&amp;C&amp;P</oddHeader>
      </headerFooter>
    </customSheetView>
    <customSheetView guid="{7F3F07B6-A4CE-4289-8E41-A85BECD19C7A}" showGridLines="0" showRuler="0">
      <selection activeCell="G12" sqref="G12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8"/>
      <headerFooter alignWithMargins="0">
        <oddHeader>&amp;C&amp;P</oddHeader>
      </headerFooter>
    </customSheetView>
    <customSheetView guid="{1E5DD3EF-5970-4D1E-872F-4E76A3C977A9}" showGridLines="0" showRuler="0">
      <selection activeCell="A44" sqref="A44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9"/>
      <headerFooter alignWithMargins="0">
        <oddHeader>&amp;C&amp;P</oddHeader>
      </headerFooter>
    </customSheetView>
    <customSheetView guid="{BD37F809-4984-4590-997E-6EA1E4187FE5}" showPageBreaks="1" showGridLines="0" showRuler="0" topLeftCell="A22">
      <selection activeCell="A47" sqref="A4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0"/>
      <headerFooter alignWithMargins="0">
        <oddHeader>&amp;C&amp;P</oddHeader>
      </headerFooter>
    </customSheetView>
    <customSheetView guid="{3A8ECBB0-1CB4-410B-B903-DCAA77825D57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1"/>
      <headerFooter alignWithMargins="0">
        <oddHeader>&amp;C&amp;P</oddHeader>
      </headerFooter>
    </customSheetView>
    <customSheetView guid="{98DF4F80-3A27-49B9-AB34-5D15D5FFF75A}" showPageBreaks="1" showGridLines="0" showRuler="0">
      <selection activeCell="A40" sqref="A4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2"/>
      <headerFooter alignWithMargins="0">
        <oddHeader>&amp;C&amp;P</oddHeader>
      </headerFooter>
    </customSheetView>
    <customSheetView guid="{89826D40-5A93-46DE-A5D4-80981AF6BDA2}" showPageBreaks="1" showGridLines="0" showRuler="0">
      <selection activeCell="A13" sqref="A13"/>
      <pageMargins left="0.78740157480314965" right="0.78740157480314965" top="0.98425196850393704" bottom="0.59055118110236227" header="0.51181102362204722" footer="0.51181102362204722"/>
      <pageSetup paperSize="9" firstPageNumber="37" orientation="portrait" useFirstPageNumber="1" r:id="rId13"/>
      <headerFooter alignWithMargins="0">
        <oddHeader>&amp;C&amp;P</oddHeader>
      </headerFooter>
    </customSheetView>
    <customSheetView guid="{CD742125-E64B-4672-86BA-40A0799566BA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4"/>
      <headerFooter alignWithMargins="0">
        <oddHeader>&amp;C&amp;P</oddHeader>
      </headerFooter>
    </customSheetView>
    <customSheetView guid="{AF20526F-EA42-45C9-8FB4-EAB83CB180DD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5"/>
      <headerFooter alignWithMargins="0">
        <oddHeader>&amp;C&amp;P</oddHeader>
      </headerFooter>
    </customSheetView>
    <customSheetView guid="{5964723E-6490-41C1-9477-FB8BF8B6D140}" showPageBreaks="1" showGridLines="0" showRuler="0">
      <selection activeCell="C33" sqref="C3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6"/>
      <headerFooter alignWithMargins="0">
        <oddHeader>&amp;C&amp;P</oddHeader>
      </headerFooter>
    </customSheetView>
    <customSheetView guid="{A4C8D53C-6523-40FA-A0E5-A68F21DD2C60}" showGridLines="0" showRuler="0">
      <selection activeCell="E7" sqref="E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7"/>
      <headerFooter alignWithMargins="0">
        <oddHeader>&amp;C&amp;P</oddHeader>
      </headerFooter>
    </customSheetView>
    <customSheetView guid="{27CF5BBD-6BD0-4CBF-B69F-43767042D491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8"/>
      <headerFooter alignWithMargins="0">
        <oddHeader>&amp;C&amp;P</oddHeader>
      </headerFooter>
    </customSheetView>
    <customSheetView guid="{B55403BD-70DF-40C3-AA25-C8E2C59CD23B}" showGridLines="0" showRuler="0" topLeftCell="A16">
      <selection activeCell="A25" sqref="A25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19"/>
      <headerFooter alignWithMargins="0">
        <oddHeader>&amp;C&amp;P</oddHeader>
      </headerFooter>
    </customSheetView>
    <customSheetView guid="{84CA6BBE-BC44-4054-8A99-3368B2028592}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0"/>
      <headerFooter alignWithMargins="0">
        <oddHeader>&amp;C&amp;P</oddHeader>
      </headerFooter>
    </customSheetView>
    <customSheetView guid="{8C09BE92-B110-4AA6-97F0-7D9CFBD1BC51}" showPageBreaks="1" showGridLines="0" showRuler="0">
      <selection activeCell="G26" sqref="G26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1"/>
      <headerFooter alignWithMargins="0">
        <oddHeader>&amp;C&amp;P</oddHeader>
      </headerFooter>
    </customSheetView>
    <customSheetView guid="{E8725092-8740-4F96-97EF-6F4AFDA2F708}" showGridLines="0" showRuler="0" topLeftCell="A8">
      <selection activeCell="A50" sqref="A5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2"/>
      <headerFooter alignWithMargins="0">
        <oddHeader>&amp;C&amp;P</oddHeader>
      </headerFooter>
    </customSheetView>
    <customSheetView guid="{CEE58B9A-B7C7-4ACF-9CEC-00B4271B9A74}" showGridLines="0" showRuler="0">
      <selection activeCell="C23" sqref="C23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3"/>
      <headerFooter alignWithMargins="0">
        <oddHeader>&amp;C&amp;P</oddHeader>
      </headerFooter>
    </customSheetView>
    <customSheetView guid="{2DCD264F-56EA-4436-A0C2-F9547DF2B0C8}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4"/>
      <headerFooter alignWithMargins="0">
        <oddHeader>&amp;C&amp;P</oddHeader>
      </headerFooter>
    </customSheetView>
    <customSheetView guid="{0F357347-0509-47AA-96F0-BB1B3FAD68A1}" showPageBreaks="1" showGridLines="0" showRuler="0" topLeftCell="A26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5"/>
      <headerFooter alignWithMargins="0">
        <oddHeader>&amp;C&amp;P</oddHeader>
      </headerFooter>
    </customSheetView>
    <customSheetView guid="{8F109A73-9AB9-46E1-94EA-D41ECD58F71F}" showGridLines="0" showRuler="0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6"/>
      <headerFooter alignWithMargins="0">
        <oddHeader>&amp;C&amp;P</oddHeader>
      </headerFooter>
    </customSheetView>
    <customSheetView guid="{1E48BEC3-8D95-4C28-9275-1C74C6AC64CE}" showGridLines="0" showRuler="0" topLeftCell="A8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7"/>
      <headerFooter alignWithMargins="0">
        <oddHeader>&amp;C&amp;P</oddHeader>
      </headerFooter>
    </customSheetView>
    <customSheetView guid="{E7BC3159-902B-4018-A222-A11CFAAB614D}" showGridLines="0" showRuler="0" topLeftCell="A4"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28"/>
      <headerFooter alignWithMargins="0">
        <oddHeader>&amp;C&amp;P</oddHeader>
      </headerFooter>
    </customSheetView>
    <customSheetView guid="{D1A29F3A-ADEC-492C-BEFA-18A8379765E2}" showGridLines="0" showRuler="0">
      <selection activeCell="A41" sqref="A41"/>
      <pageMargins left="0.78740157480314965" right="0.78740157480314965" top="0.98425196850393704" bottom="0.59055118110236227" header="0.51181102362204722" footer="0.51181102362204722"/>
      <pageSetup paperSize="9" firstPageNumber="37" orientation="portrait" useFirstPageNumber="1" r:id="rId29"/>
      <headerFooter alignWithMargins="0">
        <oddHeader>&amp;C&amp;P</oddHeader>
      </headerFooter>
    </customSheetView>
    <customSheetView guid="{B16CB3F1-F8C8-4A8B-8D34-03B1762D301A}" showGridLines="0" showRuler="0">
      <selection activeCell="A30" sqref="A30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30"/>
      <headerFooter alignWithMargins="0">
        <oddHeader>&amp;C&amp;P</oddHeader>
      </headerFooter>
    </customSheetView>
    <customSheetView guid="{24D68F87-5BE1-47C0-8CFE-7C91D963547E}" showPageBreaks="1" showGridLines="0" showRuler="0"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1"/>
      <headerFooter alignWithMargins="0">
        <oddHeader>&amp;C&amp;P</oddHeader>
      </headerFooter>
    </customSheetView>
    <customSheetView guid="{669B2726-6F59-479C-8DA1-DBA65BB6A293}" showPageBreaks="1" showGridLines="0" showRuler="0">
      <selection activeCell="D27" sqref="D27"/>
      <pageMargins left="0.78740157480314965" right="0.78740157480314965" top="0.98425196850393704" bottom="0.59055118110236227" header="0.51181102362204722" footer="0.51181102362204722"/>
      <pageSetup paperSize="9" firstPageNumber="36" orientation="portrait" useFirstPageNumber="1" r:id="rId32"/>
      <headerFooter alignWithMargins="0">
        <oddHeader>&amp;C&amp;P</oddHeader>
      </headerFooter>
    </customSheetView>
    <customSheetView guid="{017ABE52-F553-4C67-A674-374CD35572E7}" showGridLines="0" showRuler="0">
      <selection activeCell="A35" sqref="A35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3"/>
      <headerFooter alignWithMargins="0">
        <oddHeader>&amp;C&amp;P</oddHeader>
      </headerFooter>
    </customSheetView>
    <customSheetView guid="{4AE1EA96-D20F-4F46-8743-92802E2B7F86}" showGridLines="0" showRuler="0">
      <selection activeCell="A11" sqref="A1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4"/>
      <headerFooter alignWithMargins="0">
        <oddHeader>&amp;C&amp;P</oddHeader>
      </headerFooter>
    </customSheetView>
    <customSheetView guid="{E9D8435D-1357-4DC0-9C1D-CD0CECD4050A}" showGridLines="0" showRuler="0" topLeftCell="A4">
      <selection activeCell="A21" sqref="A21"/>
      <pageMargins left="0.78740157480314965" right="0.78740157480314965" top="0.98425196850393704" bottom="0.59055118110236227" header="0.51181102362204722" footer="0.51181102362204722"/>
      <pageSetup paperSize="9" firstPageNumber="33" orientation="portrait" useFirstPageNumber="1" r:id="rId35"/>
      <headerFooter alignWithMargins="0">
        <oddHeader>&amp;C&amp;P</oddHeader>
      </headerFooter>
    </customSheetView>
    <customSheetView guid="{C567124E-4184-4DEF-810B-49DF13083415}" showGridLines="0" showRuler="0">
      <selection activeCell="A10" sqref="A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6"/>
      <headerFooter alignWithMargins="0">
        <oddHeader>&amp;C&amp;P</oddHeader>
      </headerFooter>
    </customSheetView>
    <customSheetView guid="{5A7D453D-E2F2-4CA2-8C77-8465675ED015}" showGridLines="0" showRuler="0">
      <selection activeCell="G10" sqref="G10"/>
      <pageMargins left="0.78740157480314965" right="0.78740157480314965" top="0.98425196850393704" bottom="0.59055118110236227" header="0.51181102362204722" footer="0.51181102362204722"/>
      <pageSetup paperSize="9" firstPageNumber="34" orientation="portrait" useFirstPageNumber="1" r:id="rId37"/>
      <headerFooter alignWithMargins="0">
        <oddHeader>&amp;C&amp;P</oddHeader>
      </headerFooter>
    </customSheetView>
  </customSheetViews>
  <phoneticPr fontId="8" type="noConversion"/>
  <pageMargins left="0.78740157480314965" right="0.78740157480314965" top="0.98425196850393704" bottom="0.59055118110236227" header="0.51181102362204722" footer="0.51181102362204722"/>
  <pageSetup paperSize="9" firstPageNumber="31" orientation="portrait" useFirstPageNumber="1" r:id="rId38"/>
  <headerFooter alignWithMargins="0">
    <oddHeader>&amp;C&amp;P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C9F2AB3E1B55248BAF5BE7CDAA3FFE2" ma:contentTypeVersion="2" ma:contentTypeDescription="Luo uusi asiakirja." ma:contentTypeScope="" ma:versionID="58b1b8a7a82730afce6e9992050d3a99">
  <xsd:schema xmlns:xsd="http://www.w3.org/2001/XMLSchema" xmlns:xs="http://www.w3.org/2001/XMLSchema" xmlns:p="http://schemas.microsoft.com/office/2006/metadata/properties" xmlns:ns2="4b24b2fa-5cac-4b6f-836e-90471a2a24b0" targetNamespace="http://schemas.microsoft.com/office/2006/metadata/properties" ma:root="true" ma:fieldsID="263ec114ca3d558fde44b1da1ee6159e" ns2:_="">
    <xsd:import namespace="4b24b2fa-5cac-4b6f-836e-90471a2a24b0"/>
    <xsd:element name="properties">
      <xsd:complexType>
        <xsd:sequence>
          <xsd:element name="documentManagement">
            <xsd:complexType>
              <xsd:all>
                <xsd:element ref="ns2:Julkaisulaji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24b2fa-5cac-4b6f-836e-90471a2a24b0" elementFormDefault="qualified">
    <xsd:import namespace="http://schemas.microsoft.com/office/2006/documentManagement/types"/>
    <xsd:import namespace="http://schemas.microsoft.com/office/infopath/2007/PartnerControls"/>
    <xsd:element name="Julkaisulaji" ma:index="8" nillable="true" ma:displayName=":" ma:default="Asiakastilastojulkaisu" ma:format="Dropdown" ma:internalName="Julkaisulaji">
      <xsd:simpleType>
        <xsd:union memberTypes="dms:Text">
          <xsd:simpleType>
            <xsd:restriction base="dms:Choice">
              <xsd:enumeration value="Suoritejulkaisu"/>
              <xsd:enumeration value="Asiakastilastojulkaisu"/>
              <xsd:enumeration value="Sosiaalipalveluja kuvaavat mittarit"/>
            </xsd:restriction>
          </xsd:simpleType>
        </xsd:un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ulkaisulaji xmlns="4b24b2fa-5cac-4b6f-836e-90471a2a24b0">Suoritejulkaisu</Julkaisulaji>
  </documentManagement>
</p:properties>
</file>

<file path=customXml/itemProps1.xml><?xml version="1.0" encoding="utf-8"?>
<ds:datastoreItem xmlns:ds="http://schemas.openxmlformats.org/officeDocument/2006/customXml" ds:itemID="{DAF8188E-4B83-4D95-882F-962B756BF25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24b2fa-5cac-4b6f-836e-90471a2a24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8FDEA7A-BC04-493B-AE6A-E7EEB4A175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C3DC04C-ABE0-485A-B252-11C34783FA7D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b24b2fa-5cac-4b6f-836e-90471a2a24b0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8</vt:i4>
      </vt:variant>
    </vt:vector>
  </HeadingPairs>
  <TitlesOfParts>
    <vt:vector size="8" baseType="lpstr">
      <vt:lpstr>Esipuhe</vt:lpstr>
      <vt:lpstr>Sisällysluettelo</vt:lpstr>
      <vt:lpstr>ASIAKKAAT</vt:lpstr>
      <vt:lpstr>SUORITTEET</vt:lpstr>
      <vt:lpstr>PAIKAT</vt:lpstr>
      <vt:lpstr>luettelo</vt:lpstr>
      <vt:lpstr>Määritelmät 2017</vt:lpstr>
      <vt:lpstr>Sostyjen kohdentaminen</vt:lpstr>
    </vt:vector>
  </TitlesOfParts>
  <Company>Helsingin kaupunki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Sosiaalipalveluiden suoritteet 2016 - 2017</dc:title>
  <dc:creator>SAVANHE</dc:creator>
  <cp:lastModifiedBy>Kekkonen Hami</cp:lastModifiedBy>
  <cp:lastPrinted>2018-06-14T05:28:24Z</cp:lastPrinted>
  <dcterms:created xsi:type="dcterms:W3CDTF">2004-12-29T12:50:12Z</dcterms:created>
  <dcterms:modified xsi:type="dcterms:W3CDTF">2019-07-03T05:36:31Z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0x0101007C9F2AB3E1B55248BAF5BE7CDAA3FFE2</vt:lpwstr>
  </property>
</Properties>
</file>