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RI\Aineistot\sote\"/>
    </mc:Choice>
  </mc:AlternateContent>
  <bookViews>
    <workbookView xWindow="4620" yWindow="30" windowWidth="15870" windowHeight="7725" tabRatio="857"/>
  </bookViews>
  <sheets>
    <sheet name="Esipuhe" sheetId="1" r:id="rId1"/>
    <sheet name="Sisällysluettelo" sheetId="2" r:id="rId2"/>
    <sheet name="ASIAKKAAT" sheetId="3" r:id="rId3"/>
    <sheet name="SUORITTEET" sheetId="4" r:id="rId4"/>
    <sheet name="PAIKAT" sheetId="5" r:id="rId5"/>
    <sheet name="luettelo" sheetId="6" r:id="rId6"/>
    <sheet name="Määritelmät 2016" sheetId="7" r:id="rId7"/>
    <sheet name="Sostyjen kohdentaminen" sheetId="8" r:id="rId8"/>
  </sheets>
  <definedNames>
    <definedName name="_xlnm.Print_Titles" localSheetId="2">ASIAKKAAT!$1:$3</definedName>
    <definedName name="_xlnm.Print_Titles" localSheetId="5">luettelo!$1:$3</definedName>
    <definedName name="_xlnm.Print_Titles" localSheetId="4">PAIKAT!$1:$3</definedName>
    <definedName name="_xlnm.Print_Titles" localSheetId="3">SUORITTEET!$1:$3</definedName>
    <definedName name="Z_08689B06_2693_11D6_8FA5_000102B585BC_.wvu.PrintTitles" localSheetId="3" hidden="1">SUORITTEET!$1:$3</definedName>
    <definedName name="Z_0E5BF64D_275A_11D6_8FA5_000102B585BC_.wvu.PrintTitles" localSheetId="4" hidden="1">PAIKAT!$1:$3</definedName>
    <definedName name="Z_1475302D_146B_4A7B_9BBD_0D92DA19C896_.wvu.PrintTitles" localSheetId="2" hidden="1">ASIAKKAAT!$1:$3</definedName>
    <definedName name="Z_1475302D_146B_4A7B_9BBD_0D92DA19C896_.wvu.PrintTitles" localSheetId="4" hidden="1">PAIKAT!$1:$3</definedName>
    <definedName name="Z_1475302D_146B_4A7B_9BBD_0D92DA19C896_.wvu.PrintTitles" localSheetId="3" hidden="1">SUORITTEET!$1:$3</definedName>
    <definedName name="Z_1B11A7CD_6306_4B98_9F41_C7E424102C6C_.wvu.PrintTitles" localSheetId="2" hidden="1">ASIAKKAAT!$1:$3</definedName>
    <definedName name="Z_1B11A7CD_6306_4B98_9F41_C7E424102C6C_.wvu.PrintTitles" localSheetId="5" hidden="1">luettelo!$1:$3</definedName>
    <definedName name="Z_1B11A7CD_6306_4B98_9F41_C7E424102C6C_.wvu.PrintTitles" localSheetId="4" hidden="1">PAIKAT!$1:$3</definedName>
    <definedName name="Z_1B11A7CD_6306_4B98_9F41_C7E424102C6C_.wvu.PrintTitles" localSheetId="3" hidden="1">SUORITTEET!$1:$3</definedName>
    <definedName name="Z_24D68F87_5BE1_47C0_8CFE_7C91D963547E_.wvu.PrintTitles" localSheetId="2" hidden="1">ASIAKKAAT!$1:$3</definedName>
    <definedName name="Z_24D68F87_5BE1_47C0_8CFE_7C91D963547E_.wvu.PrintTitles" localSheetId="5" hidden="1">luettelo!$1:$3</definedName>
    <definedName name="Z_24D68F87_5BE1_47C0_8CFE_7C91D963547E_.wvu.PrintTitles" localSheetId="4" hidden="1">PAIKAT!$1:$3</definedName>
    <definedName name="Z_24D68F87_5BE1_47C0_8CFE_7C91D963547E_.wvu.PrintTitles" localSheetId="3" hidden="1">SUORITTEET!$1:$3</definedName>
    <definedName name="Z_4AE1EA96_D20F_4F46_8743_92802E2B7F86_.wvu.PrintTitles" localSheetId="2" hidden="1">ASIAKKAAT!$1:$3</definedName>
    <definedName name="Z_4AE1EA96_D20F_4F46_8743_92802E2B7F86_.wvu.PrintTitles" localSheetId="5" hidden="1">luettelo!$3:$3</definedName>
    <definedName name="Z_4AE1EA96_D20F_4F46_8743_92802E2B7F86_.wvu.PrintTitles" localSheetId="4" hidden="1">PAIKAT!$1:$3</definedName>
    <definedName name="Z_4AE1EA96_D20F_4F46_8743_92802E2B7F86_.wvu.PrintTitles" localSheetId="3" hidden="1">SUORITTEET!$1:$3</definedName>
    <definedName name="Z_A68449F2_D87A_11D3_921B_0000834A09AC_.wvu.PrintTitles" localSheetId="3" hidden="1">SUORITTEET!$1:$3</definedName>
    <definedName name="Z_AA027273_128D_4FEC_B2A9_7FBF5E4634ED_.wvu.PrintTitles" localSheetId="2" hidden="1">ASIAKKAAT!$1:$3</definedName>
    <definedName name="Z_AA027273_128D_4FEC_B2A9_7FBF5E4634ED_.wvu.PrintTitles" localSheetId="5" hidden="1">luettelo!$1:$3</definedName>
    <definedName name="Z_AA027273_128D_4FEC_B2A9_7FBF5E4634ED_.wvu.PrintTitles" localSheetId="4" hidden="1">PAIKAT!$1:$3</definedName>
    <definedName name="Z_AA027273_128D_4FEC_B2A9_7FBF5E4634ED_.wvu.PrintTitles" localSheetId="3" hidden="1">SUORITTEET!$1:$3</definedName>
    <definedName name="Z_B6E88751_16DE_11D6_8FA4_000102B585BC_.wvu.PrintTitles" localSheetId="2" hidden="1">ASIAKKAAT!$1:$3</definedName>
    <definedName name="Z_D1A29F3A_ADEC_492C_BEFA_18A8379765E2_.wvu.PrintTitles" localSheetId="2" hidden="1">ASIAKKAAT!$1:$3</definedName>
    <definedName name="Z_D1A29F3A_ADEC_492C_BEFA_18A8379765E2_.wvu.PrintTitles" localSheetId="3" hidden="1">SUORITTEET!$1:$3</definedName>
    <definedName name="Z_DF4C14A1_3F1E_11D7_8FBF_000102B585BC_.wvu.PrintTitles" localSheetId="4" hidden="1">PAIKAT!$1:$3</definedName>
    <definedName name="Z_DF4C14A6_3F1E_11D7_8FBF_000102B585BC_.wvu.PrintTitles" localSheetId="2" hidden="1">ASIAKKAAT!$1:$3</definedName>
    <definedName name="Z_DF4C14A6_3F1E_11D7_8FBF_000102B585BC_.wvu.PrintTitles" localSheetId="4" hidden="1">PAIKAT!$1:$3</definedName>
    <definedName name="Z_DF4C14A6_3F1E_11D7_8FBF_000102B585BC_.wvu.PrintTitles" localSheetId="3" hidden="1">SUORITTEET!$1:$3</definedName>
    <definedName name="Z_E1DB7F60_8D97_4384_A34E_4A16F5E89C94_.wvu.PrintTitles" localSheetId="5" hidden="1">luettelo!$1:$3</definedName>
    <definedName name="Z_E9D8435D_1357_4DC0_9C1D_CD0CECD4050A_.wvu.PrintTitles" localSheetId="2" hidden="1">ASIAKKAAT!$1:$3</definedName>
    <definedName name="Z_E9D8435D_1357_4DC0_9C1D_CD0CECD4050A_.wvu.PrintTitles" localSheetId="5" hidden="1">luettelo!$3:$3</definedName>
    <definedName name="Z_E9D8435D_1357_4DC0_9C1D_CD0CECD4050A_.wvu.PrintTitles" localSheetId="4" hidden="1">PAIKAT!$1:$3</definedName>
    <definedName name="Z_E9D8435D_1357_4DC0_9C1D_CD0CECD4050A_.wvu.PrintTitles" localSheetId="3" hidden="1">SUORITTEET!$1:$3</definedName>
    <definedName name="Z_ED2CEC82_401A_4CFA_8397_0B86AFDB9DDA_.wvu.PrintTitles" localSheetId="2" hidden="1">ASIAKKAAT!$1:$3</definedName>
    <definedName name="Z_ED2CEC82_401A_4CFA_8397_0B86AFDB9DDA_.wvu.PrintTitles" localSheetId="5" hidden="1">luettelo!$1:$3</definedName>
    <definedName name="Z_ED2CEC82_401A_4CFA_8397_0B86AFDB9DDA_.wvu.PrintTitles" localSheetId="4" hidden="1">PAIKAT!$1:$3</definedName>
    <definedName name="Z_ED2CEC82_401A_4CFA_8397_0B86AFDB9DDA_.wvu.PrintTitles" localSheetId="3" hidden="1">SUORITTEET!$1:$3</definedName>
    <definedName name="Z_F87247CD_CEFE_11D3_821E_0000836C577E_.wvu.PrintTitles" localSheetId="3" hidden="1">SUORITTEET!$1:$3</definedName>
    <definedName name="Z_F87247D8_CEFE_11D3_821E_0000836C577E_.wvu.PrintTitles" localSheetId="2" hidden="1">ASIAKKAAT!$1:$3</definedName>
  </definedNames>
  <calcPr calcId="162913"/>
  <customWorkbookViews>
    <customWorkbookView name="Söder Sirpa - Oma näkymä" guid="{334FAC76-A57E-4D32-B99D-D8AF2CDD286E}" mergeInterval="0" personalView="1" maximized="1" xWindow="-8" yWindow="-8" windowWidth="1382" windowHeight="744" tabRatio="947" activeSheetId="6"/>
    <customWorkbookView name="Lappalainen Anne - Oma näkymä" guid="{6EF33418-FA88-44FB-8E4D-E916CC606730}" mergeInterval="0" personalView="1" maximized="1" xWindow="-1288" yWindow="-8" windowWidth="1296" windowHeight="1040" tabRatio="947" activeSheetId="5"/>
    <customWorkbookView name="MA - Oma näkymä" guid="{E9D8435D-1357-4DC0-9C1D-CD0CECD4050A}" mergeInterval="0" personalView="1" maximized="1" xWindow="-4" yWindow="-4" windowWidth="1928" windowHeight="1156" tabRatio="947" activeSheetId="4"/>
    <customWorkbookView name="Hyvärinen Katja - Oma näkymä" guid="{D0E6D7FE-7B4A-4CDD-B8A6-552C4FE1AA9A}" mergeInterval="0" personalView="1" xWindow="7" windowWidth="799" windowHeight="1010" tabRatio="944" activeSheetId="3"/>
    <customWorkbookView name="Haapamäki Elise - Oma näkymä" guid="{7F3F07B6-A4CE-4289-8E41-A85BECD19C7A}" mergeInterval="0" personalView="1" maximized="1" xWindow="-8" yWindow="-8" windowWidth="1382" windowHeight="744" tabRatio="891" activeSheetId="6"/>
    <customWorkbookView name="Honni Sirpa Anneli - Oma näkymä" guid="{1E5DD3EF-5970-4D1E-872F-4E76A3C977A9}" mergeInterval="0" personalView="1" maximized="1" xWindow="-8" yWindow="-8" windowWidth="1936" windowHeight="1056" tabRatio="947" activeSheetId="4"/>
    <customWorkbookView name="Anne Sofia Siipola - Oma näkymä" guid="{BD37F809-4984-4590-997E-6EA1E4187FE5}" mergeInterval="0" personalView="1" maximized="1" xWindow="1" yWindow="1" windowWidth="1676" windowHeight="816" tabRatio="944" activeSheetId="1"/>
    <customWorkbookView name="Marko Kettunen - Oma näkymä" guid="{3A8ECBB0-1CB4-410B-B903-DCAA77825D57}" mergeInterval="0" personalView="1" maximized="1" xWindow="1" yWindow="1" windowWidth="1916" windowHeight="889" tabRatio="944" activeSheetId="5"/>
    <customWorkbookView name="leppaan - Oma näkymä" guid="{98DF4F80-3A27-49B9-AB34-5D15D5FFF75A}" mergeInterval="0" personalView="1" xWindow="54" yWindow="43" windowWidth="1168" windowHeight="975" tabRatio="992" activeSheetId="3"/>
    <customWorkbookView name="Anne Leppänen - Oma näkymä" guid="{89826D40-5A93-46DE-A5D4-80981AF6BDA2}" mergeInterval="0" personalView="1" maximized="1" xWindow="1" yWindow="1" windowWidth="1843" windowHeight="785" tabRatio="947" activeSheetId="3"/>
    <customWorkbookView name="SIUKOHA - Oma näkymä" guid="{CD742125-E64B-4672-86BA-40A0799566BA}" mergeInterval="0" personalView="1" xWindow="5" yWindow="24" windowWidth="1712" windowHeight="893" tabRatio="944" activeSheetId="4"/>
    <customWorkbookView name="HONNISI - Oma näkymä" guid="{AF20526F-EA42-45C9-8FB4-EAB83CB180DD}" mergeInterval="0" personalView="1" maximized="1" xWindow="1" yWindow="1" windowWidth="1916" windowHeight="860" tabRatio="947" activeSheetId="3"/>
    <customWorkbookView name="Niemeel - Oma näkymä" guid="{5964723E-6490-41C1-9477-FB8BF8B6D140}" mergeInterval="0" personalView="1" maximized="1" xWindow="1" yWindow="1" windowWidth="1676" windowHeight="832" tabRatio="947" activeSheetId="3"/>
    <customWorkbookView name="summama - Oma näkymä" guid="{A4C8D53C-6523-40FA-A0E5-A68F21DD2C60}" mergeInterval="0" personalView="1" xWindow="5" yWindow="24" windowWidth="1672" windowHeight="384" tabRatio="944" activeSheetId="3"/>
    <customWorkbookView name="POKKINI - Oma näkymä" guid="{27CF5BBD-6BD0-4CBF-B69F-43767042D491}" mergeInterval="0" personalView="1" maximized="1" windowWidth="1233" windowHeight="753" tabRatio="755" activeSheetId="5" showComments="commIndAndComment"/>
    <customWorkbookView name="IMPONMA - Oma näkymä" guid="{B55403BD-70DF-40C3-AA25-C8E2C59CD23B}" mergeInterval="0" personalView="1" maximized="1" windowWidth="1276" windowHeight="809" tabRatio="944" activeSheetId="3"/>
    <customWorkbookView name="skrufle - Oma näkymä" guid="{BBB5DDBE-2F5A-4634-98DD-3397C9C0AC2B}" mergeInterval="0" personalView="1" xWindow="5" yWindow="25" windowWidth="1002" windowHeight="557" tabRatio="944" activeSheetId="4"/>
    <customWorkbookView name="Merja Aaltonen - Oma näkymä" guid="{58EC2664-05A7-4FE5-B4E9-931202836515}" mergeInterval="0" personalView="1" maximized="1" windowWidth="1020" windowHeight="577" tabRatio="947" activeSheetId="3"/>
    <customWorkbookView name="Siukola Hannu - Oma näkymä" guid="{1B11A7CD-6306-4B98-9F41-C7E424102C6C}" mergeInterval="0" personalView="1" xWindow="5" yWindow="24" windowWidth="1266" windowHeight="776" tabRatio="992" activeSheetId="4"/>
    <customWorkbookView name="AALTOMER - Oma näkymä" guid="{B3922338-8BAF-45B0-B08F-79305D140D28}" mergeInterval="0" personalView="1" maximized="1" windowWidth="1020" windowHeight="553" tabRatio="992" activeSheetId="4"/>
    <customWorkbookView name="Anne Siipola - Oma näkymä" guid="{FBF9D45E-10AE-4F4C-A24D-CC23FE10CBCA}" mergeInterval="0" personalView="1" maximized="1" windowWidth="1276" windowHeight="806" tabRatio="947" activeSheetId="7"/>
    <customWorkbookView name="Sisko Mäkinen - Oma näkymä" guid="{84CA6BBE-BC44-4054-8A99-3368B2028592}" mergeInterval="0" personalView="1" maximized="1" windowWidth="1276" windowHeight="859" tabRatio="944" activeSheetId="3"/>
    <customWorkbookView name="virtasa2 - Oma näkymä" guid="{8C09BE92-B110-4AA6-97F0-7D9CFBD1BC51}" mergeInterval="0" personalView="1" maximized="1" windowWidth="1276" windowHeight="885" tabRatio="944" activeSheetId="1"/>
    <customWorkbookView name="AHOKATU - Oma näkymä" guid="{E8725092-8740-4F96-97EF-6F4AFDA2F708}" mergeInterval="0" personalView="1" maximized="1" xWindow="1" yWindow="1" windowWidth="1676" windowHeight="830" tabRatio="947" activeSheetId="3"/>
    <customWorkbookView name="tikkapau - Oma näkymä" guid="{CEE58B9A-B7C7-4ACF-9CEC-00B4271B9A74}" mergeInterval="0" personalView="1" maximized="1" xWindow="1" yWindow="1" windowWidth="1676" windowHeight="830" tabRatio="947" activeSheetId="3"/>
    <customWorkbookView name="Hannu Siukola - Oma näkymä" guid="{2DCD264F-56EA-4436-A0C2-F9547DF2B0C8}" mergeInterval="0" personalView="1" xWindow="5" yWindow="24" windowWidth="1335" windowHeight="837" tabRatio="944" activeSheetId="7"/>
    <customWorkbookView name="hyvarka2 - Oma näkymä" guid="{0F357347-0509-47AA-96F0-BB1B3FAD68A1}" mergeInterval="0" personalView="1" maximized="1" xWindow="1" yWindow="1" windowWidth="1676" windowHeight="830" tabRatio="944" activeSheetId="4"/>
    <customWorkbookView name="makinsi - Oma näkymä" guid="{8F109A73-9AB9-46E1-94EA-D41ECD58F71F}" mergeInterval="0" personalView="1" maximized="1" xWindow="1" yWindow="1" windowWidth="1454" windowHeight="518" tabRatio="947" activeSheetId="6"/>
    <customWorkbookView name="aromari - Oma näkymä" guid="{1E48BEC3-8D95-4C28-9275-1C74C6AC64CE}" mergeInterval="0" personalView="1" maximized="1" xWindow="1" yWindow="1" windowWidth="1547" windowHeight="886" tabRatio="947" activeSheetId="4"/>
    <customWorkbookView name="tikanmi - Oma näkymä" guid="{E7BC3159-902B-4018-A222-A11CFAAB614D}" mergeInterval="0" personalView="1" maximized="1" xWindow="1" yWindow="1" windowWidth="1676" windowHeight="820" tabRatio="944" activeSheetId="1"/>
    <customWorkbookView name="SAVANHE - Oma näkymä" guid="{D1A29F3A-ADEC-492C-BEFA-18A8379765E2}" mergeInterval="0" personalView="1" maximized="1" xWindow="1" yWindow="1" windowWidth="1362" windowHeight="538" tabRatio="947" activeSheetId="4"/>
    <customWorkbookView name="siipoan - Oma näkymä" guid="{B16CB3F1-F8C8-4A8B-8D34-03B1762D301A}" mergeInterval="0" personalView="1" maximized="1" windowWidth="1676" windowHeight="825" tabRatio="944" activeSheetId="1"/>
    <customWorkbookView name="Savander Helinä - Oma näkymä" guid="{24D68F87-5BE1-47C0-8CFE-7C91D963547E}" mergeInterval="0" personalView="1" maximized="1" windowWidth="1341" windowHeight="789" tabRatio="947" activeSheetId="6"/>
    <customWorkbookView name="lappaan - Oma näkymä" guid="{669B2726-6F59-479C-8DA1-DBA65BB6A293}" mergeInterval="0" personalView="1" maximized="1" xWindow="-8" yWindow="-8" windowWidth="1382" windowHeight="754" tabRatio="947" activeSheetId="5"/>
    <customWorkbookView name="Leppänen Anne Maarit - Oma näkymä" guid="{017ABE52-F553-4C67-A674-374CD35572E7}" mergeInterval="0" personalView="1" maximized="1" xWindow="-8" yWindow="-8" windowWidth="1936" windowHeight="1056" tabRatio="947" activeSheetId="8"/>
    <customWorkbookView name="Sironen Akhilleus - Oma näkymä" guid="{4AE1EA96-D20F-4F46-8743-92802E2B7F86}" mergeInterval="0" personalView="1" xWindow="63" yWindow="89" windowWidth="1857" windowHeight="951" tabRatio="947" activeSheetId="3"/>
    <customWorkbookView name="Mäkinen Sisko Sinikka - Oma näkymä" guid="{A7F03C41-20CF-4E65-9158-C11DE5EB82EA}" mergeInterval="0" personalView="1" maximized="1" xWindow="-8" yWindow="-8" windowWidth="1696" windowHeight="1026" tabRatio="944" activeSheetId="7" showComments="commIndAndComment"/>
    <customWorkbookView name="Savander Helinä Maaria - Oma näkymä" guid="{ED2CEC82-401A-4CFA-8397-0B86AFDB9DDA}" mergeInterval="0" personalView="1" xWindow="2" yWindow="1" windowWidth="1189" windowHeight="1033" tabRatio="857" activeSheetId="2"/>
  </customWorkbookViews>
  <fileRecoveryPr autoRecover="0"/>
</workbook>
</file>

<file path=xl/calcChain.xml><?xml version="1.0" encoding="utf-8"?>
<calcChain xmlns="http://schemas.openxmlformats.org/spreadsheetml/2006/main">
  <c r="I14" i="5" l="1"/>
  <c r="I17" i="5" l="1"/>
  <c r="I9" i="5"/>
  <c r="H11" i="4" l="1"/>
  <c r="H71" i="5" l="1"/>
  <c r="H294" i="4" l="1"/>
  <c r="E294" i="4"/>
  <c r="I283" i="4" l="1"/>
  <c r="G14" i="5" l="1"/>
  <c r="G17" i="5" l="1"/>
  <c r="H8" i="4"/>
  <c r="H9" i="4"/>
  <c r="G9" i="3"/>
  <c r="I41" i="4"/>
  <c r="G41" i="4" s="1"/>
  <c r="G37" i="4"/>
  <c r="G34" i="4"/>
  <c r="H12" i="4" l="1"/>
  <c r="H26" i="4"/>
  <c r="I260" i="3" l="1"/>
  <c r="G260" i="3"/>
  <c r="H15" i="4" l="1"/>
  <c r="H18" i="4" s="1"/>
  <c r="I248" i="3" l="1"/>
  <c r="H248" i="3"/>
  <c r="H283" i="4"/>
  <c r="H21" i="4" l="1"/>
  <c r="H23" i="4" s="1"/>
  <c r="E71" i="5" l="1"/>
  <c r="D8" i="4"/>
  <c r="E8" i="4"/>
  <c r="D9" i="4"/>
  <c r="E9" i="4"/>
  <c r="D18" i="4"/>
  <c r="E18" i="4"/>
  <c r="D21" i="4"/>
  <c r="D23" i="4" s="1"/>
  <c r="E21" i="4"/>
  <c r="E23" i="4" s="1"/>
  <c r="D34" i="4"/>
  <c r="D37" i="4"/>
  <c r="F41" i="4"/>
  <c r="D41" i="4" s="1"/>
  <c r="D53" i="4"/>
  <c r="E53" i="4"/>
  <c r="D55" i="4"/>
  <c r="E55" i="4"/>
  <c r="D57" i="4"/>
  <c r="D59" i="4" s="1"/>
  <c r="E57" i="4"/>
  <c r="E59" i="4" s="1"/>
  <c r="D85" i="4"/>
  <c r="D86" i="4"/>
  <c r="D239" i="4"/>
  <c r="D241" i="4"/>
  <c r="D242" i="4"/>
  <c r="D243" i="4"/>
  <c r="D256" i="4"/>
  <c r="E256" i="4"/>
  <c r="D261" i="4"/>
  <c r="E261" i="4"/>
  <c r="E283" i="4"/>
  <c r="F283" i="4"/>
  <c r="E296" i="4"/>
  <c r="F298" i="4"/>
  <c r="D64" i="3"/>
  <c r="D65" i="3"/>
  <c r="E248" i="3"/>
  <c r="F260" i="3"/>
  <c r="E12" i="4" l="1"/>
  <c r="D244" i="4"/>
  <c r="D12" i="4"/>
</calcChain>
</file>

<file path=xl/comments1.xml><?xml version="1.0" encoding="utf-8"?>
<comments xmlns="http://schemas.openxmlformats.org/spreadsheetml/2006/main">
  <authors>
    <author>Mäkinen Sisko Sinikka</author>
    <author>leppaan</author>
  </authors>
  <commentList>
    <comment ref="D11" authorId="0" shapeId="0">
      <text>
        <r>
          <rPr>
            <b/>
            <sz val="9"/>
            <color indexed="81"/>
            <rFont val="Tahoma"/>
            <family val="2"/>
          </rPr>
          <t>Mäkinen Sisko Sinikka:</t>
        </r>
        <r>
          <rPr>
            <sz val="9"/>
            <color indexed="81"/>
            <rFont val="Tahoma"/>
            <family val="2"/>
          </rPr>
          <t xml:space="preserve">
lukuihin sisältyvät sektoreiden 02 ja 03 tukihenkilö- ja tukiperheasiakkaat
</t>
        </r>
      </text>
    </comment>
    <comment ref="D43" authorId="0" shapeId="0">
      <text>
        <r>
          <rPr>
            <b/>
            <sz val="9"/>
            <color indexed="81"/>
            <rFont val="Tahoma"/>
            <family val="2"/>
          </rPr>
          <t>Mäkinen Sisko Sinikka:</t>
        </r>
        <r>
          <rPr>
            <sz val="9"/>
            <color indexed="81"/>
            <rFont val="Tahoma"/>
            <family val="2"/>
          </rPr>
          <t xml:space="preserve">
sis 54 ostoasiakasta, joilla ei päällekkäistä oman toiminnan asiakkuutta (vomassaolevaa peneselvitystä)
</t>
        </r>
      </text>
    </comment>
    <comment ref="G43" authorId="0" shapeId="0">
      <text>
        <r>
          <rPr>
            <sz val="9"/>
            <color indexed="81"/>
            <rFont val="Tahoma"/>
            <family val="2"/>
          </rPr>
          <t>sisältää 44 ostopalveluasiakasta, joilla ei asiakkuutta omassa toiminnassa</t>
        </r>
        <r>
          <rPr>
            <sz val="9"/>
            <color indexed="81"/>
            <rFont val="Tahoma"/>
            <family val="2"/>
          </rPr>
          <t xml:space="preserve">
</t>
        </r>
      </text>
    </comment>
    <comment ref="D48" authorId="0" shapeId="0">
      <text>
        <r>
          <rPr>
            <sz val="9"/>
            <color indexed="81"/>
            <rFont val="Tahoma"/>
            <family val="2"/>
          </rPr>
          <t xml:space="preserve">sis. 54 ostopalveluasiakasta, joilla ei asiakkuutta omassa toiminnassa
</t>
        </r>
      </text>
    </comment>
    <comment ref="G48" authorId="0" shapeId="0">
      <text>
        <r>
          <rPr>
            <sz val="9"/>
            <color indexed="81"/>
            <rFont val="Tahoma"/>
            <family val="2"/>
          </rPr>
          <t xml:space="preserve">
sisältää 44 ostopalveluasiakasta, joilla ei asiakkuutta omassa toiminnassa
</t>
        </r>
      </text>
    </comment>
    <comment ref="E59" authorId="0" shapeId="0">
      <text>
        <r>
          <rPr>
            <b/>
            <sz val="9"/>
            <color indexed="81"/>
            <rFont val="Tahoma"/>
            <family val="2"/>
          </rPr>
          <t>Mäkinen Sisko Sinikka:</t>
        </r>
        <r>
          <rPr>
            <sz val="9"/>
            <color indexed="81"/>
            <rFont val="Tahoma"/>
            <family val="2"/>
          </rPr>
          <t xml:space="preserve">
pelkkä omatoiminta
</t>
        </r>
      </text>
    </comment>
    <comment ref="F59" authorId="0" shapeId="0">
      <text>
        <r>
          <rPr>
            <b/>
            <sz val="9"/>
            <color indexed="81"/>
            <rFont val="Tahoma"/>
            <family val="2"/>
          </rPr>
          <t>Mäkinen Sisko Sinikka:</t>
        </r>
        <r>
          <rPr>
            <sz val="9"/>
            <color indexed="81"/>
            <rFont val="Tahoma"/>
            <family val="2"/>
          </rPr>
          <t xml:space="preserve">
15 ostopalveluasiakasta + 294 palveluseteliasiakasta
</t>
        </r>
      </text>
    </comment>
    <comment ref="C212" authorId="1" shapeId="0">
      <text>
        <r>
          <rPr>
            <b/>
            <sz val="9"/>
            <color indexed="81"/>
            <rFont val="Tahoma"/>
            <family val="2"/>
          </rPr>
          <t>leppaan:</t>
        </r>
        <r>
          <rPr>
            <sz val="9"/>
            <color indexed="81"/>
            <rFont val="Tahoma"/>
            <family val="2"/>
          </rPr>
          <t xml:space="preserve">
Sisältää kaikilla tt-pykälillä tehdyt päätökset, myös kuntouttavan työtoiminnan päätökset.
</t>
        </r>
      </text>
    </comment>
  </commentList>
</comments>
</file>

<file path=xl/comments2.xml><?xml version="1.0" encoding="utf-8"?>
<comments xmlns="http://schemas.openxmlformats.org/spreadsheetml/2006/main">
  <authors>
    <author>Mäkinen Sisko Sinikka</author>
  </authors>
  <commentList>
    <comment ref="E12" authorId="0" shapeId="0">
      <text>
        <r>
          <rPr>
            <b/>
            <sz val="9"/>
            <color indexed="81"/>
            <rFont val="Tahoma"/>
            <family val="2"/>
          </rPr>
          <t>Mäkinen Sisko Sinikka:</t>
        </r>
        <r>
          <rPr>
            <sz val="9"/>
            <color indexed="81"/>
            <rFont val="Tahoma"/>
            <family val="2"/>
          </rPr>
          <t xml:space="preserve">
Luvussa eivät ole mukana ls-arviointiyksikön suoritteet 1.4.2015 lukien, koska ei-asiakkaiden suoritteita ei ole voitu kirjata YPHEfficaan tilastoitavaan muotoon
</t>
        </r>
      </text>
    </comment>
    <comment ref="H12" authorId="0" shapeId="0">
      <text>
        <r>
          <rPr>
            <sz val="9"/>
            <color indexed="81"/>
            <rFont val="Tahoma"/>
            <family val="2"/>
          </rPr>
          <t>luvusta puuttuvat ls-arviointiyksikön suoritteet, koska tietoja ei ole voitu kirjata YPHEfficaan lastensuojelun asiakkaaksi tulonprosessin vaihduttua v. 2015 (taustalla lakimuutos 1.4.2015 lukien - ls-asiakkaaksituloprosessin muutos)</t>
        </r>
        <r>
          <rPr>
            <sz val="9"/>
            <color indexed="81"/>
            <rFont val="Tahoma"/>
            <family val="2"/>
          </rPr>
          <t xml:space="preserve">
</t>
        </r>
      </text>
    </comment>
  </commentList>
</comments>
</file>

<file path=xl/comments3.xml><?xml version="1.0" encoding="utf-8"?>
<comments xmlns="http://schemas.openxmlformats.org/spreadsheetml/2006/main">
  <authors>
    <author>Mäkinen Sisko Sinikka</author>
    <author>Söder Sirpa</author>
  </authors>
  <commentList>
    <comment ref="F9" authorId="0" shapeId="0">
      <text>
        <r>
          <rPr>
            <b/>
            <sz val="9"/>
            <color indexed="81"/>
            <rFont val="Tahoma"/>
            <family val="2"/>
          </rPr>
          <t>Mäkinen Sisko Sinikka:</t>
        </r>
        <r>
          <rPr>
            <sz val="9"/>
            <color indexed="81"/>
            <rFont val="Tahoma"/>
            <family val="2"/>
          </rPr>
          <t xml:space="preserve">
laskennalliset paikat 18988 vrk/365= 52 paikkaa
</t>
        </r>
        <r>
          <rPr>
            <sz val="9"/>
            <color indexed="81"/>
            <rFont val="Tahoma"/>
            <family val="2"/>
          </rPr>
          <t xml:space="preserve">
</t>
        </r>
      </text>
    </comment>
    <comment ref="D14" authorId="0" shapeId="0">
      <text>
        <r>
          <rPr>
            <b/>
            <sz val="9"/>
            <color indexed="81"/>
            <rFont val="Tahoma"/>
            <family val="2"/>
          </rPr>
          <t>Mäkinen Sisko Sinikka:</t>
        </r>
        <r>
          <rPr>
            <sz val="9"/>
            <color indexed="81"/>
            <rFont val="Tahoma"/>
            <family val="2"/>
          </rPr>
          <t xml:space="preserve">
ei sis. asumisharjoittelupaikkoja
</t>
        </r>
      </text>
    </comment>
    <comment ref="F14" authorId="0" shapeId="0">
      <text>
        <r>
          <rPr>
            <b/>
            <sz val="9"/>
            <color indexed="81"/>
            <rFont val="Tahoma"/>
            <family val="2"/>
          </rPr>
          <t>Mäkinen Sisko Sinikka:</t>
        </r>
        <r>
          <rPr>
            <sz val="9"/>
            <color indexed="81"/>
            <rFont val="Tahoma"/>
            <family val="2"/>
          </rPr>
          <t xml:space="preserve">
laskennalliset paikat 87569 vrk/365=240 paikkaa
</t>
        </r>
      </text>
    </comment>
    <comment ref="I14" authorId="0" shapeId="0">
      <text>
        <r>
          <rPr>
            <sz val="9"/>
            <color indexed="81"/>
            <rFont val="Tahoma"/>
            <family val="2"/>
          </rPr>
          <t xml:space="preserve">laskennalliset paikat =83452/366=228
</t>
        </r>
      </text>
    </comment>
    <comment ref="D17" authorId="0" shapeId="0">
      <text>
        <r>
          <rPr>
            <b/>
            <sz val="9"/>
            <color indexed="81"/>
            <rFont val="Tahoma"/>
            <family val="2"/>
          </rPr>
          <t>Mäkinen Sisko Sinikka:</t>
        </r>
        <r>
          <rPr>
            <sz val="9"/>
            <color indexed="81"/>
            <rFont val="Tahoma"/>
            <family val="2"/>
          </rPr>
          <t xml:space="preserve">
laskennalliset paikat yhteensä 322834 vrk/365=884 paikkaa
</t>
        </r>
      </text>
    </comment>
    <comment ref="E17" authorId="0" shapeId="0">
      <text>
        <r>
          <rPr>
            <b/>
            <sz val="9"/>
            <color indexed="81"/>
            <rFont val="Tahoma"/>
            <family val="2"/>
          </rPr>
          <t>Mäkinen Sisko Sinikka:</t>
        </r>
        <r>
          <rPr>
            <sz val="9"/>
            <color indexed="81"/>
            <rFont val="Tahoma"/>
            <family val="2"/>
          </rPr>
          <t xml:space="preserve">
laskennalliset paikat 282767/365=774 paikkaa
</t>
        </r>
      </text>
    </comment>
    <comment ref="F17" authorId="0" shapeId="0">
      <text>
        <r>
          <rPr>
            <b/>
            <sz val="9"/>
            <color indexed="81"/>
            <rFont val="Tahoma"/>
            <family val="2"/>
          </rPr>
          <t>Mäkinen Sisko Sinikka:</t>
        </r>
        <r>
          <rPr>
            <sz val="9"/>
            <color indexed="81"/>
            <rFont val="Tahoma"/>
            <family val="2"/>
          </rPr>
          <t xml:space="preserve">
laskennalliset paikat 40067/365=110 paikkaa
</t>
        </r>
      </text>
    </comment>
    <comment ref="G17" authorId="0" shapeId="0">
      <text>
        <r>
          <rPr>
            <sz val="9"/>
            <color indexed="81"/>
            <rFont val="Tahoma"/>
            <family val="2"/>
          </rPr>
          <t xml:space="preserve">laskennalliset paikat yhteensä 275444 vrk + 48578 vrk=324022/366=885
</t>
        </r>
      </text>
    </comment>
    <comment ref="H17" authorId="0" shapeId="0">
      <text>
        <r>
          <rPr>
            <sz val="9"/>
            <color indexed="81"/>
            <rFont val="Tahoma"/>
            <family val="2"/>
          </rPr>
          <t xml:space="preserve">
laskennalliset paikat 275444vrk/366=752, ei huomioitu sijaishuolto läheisverkostossa vuorokausia
</t>
        </r>
      </text>
    </comment>
    <comment ref="I17" authorId="0" shapeId="0">
      <text>
        <r>
          <rPr>
            <sz val="9"/>
            <color indexed="81"/>
            <rFont val="Tahoma"/>
            <family val="2"/>
          </rPr>
          <t xml:space="preserve">
laskennalliset paikat 48578 vrk/366=133 paikkaa
</t>
        </r>
      </text>
    </comment>
    <comment ref="E44" authorId="1" shapeId="0">
      <text>
        <r>
          <rPr>
            <b/>
            <sz val="9"/>
            <color indexed="81"/>
            <rFont val="Tahoma"/>
            <family val="2"/>
          </rPr>
          <t>Söder Sirpa:</t>
        </r>
        <r>
          <rPr>
            <sz val="9"/>
            <color indexed="81"/>
            <rFont val="Tahoma"/>
            <family val="2"/>
          </rPr>
          <t xml:space="preserve">
lukua korjattu 270-&gt;268</t>
        </r>
      </text>
    </comment>
    <comment ref="F44" authorId="1" shapeId="0">
      <text>
        <r>
          <rPr>
            <b/>
            <sz val="9"/>
            <color indexed="81"/>
            <rFont val="Tahoma"/>
            <family val="2"/>
          </rPr>
          <t>Söder Sirpa:</t>
        </r>
        <r>
          <rPr>
            <sz val="9"/>
            <color indexed="81"/>
            <rFont val="Tahoma"/>
            <family val="2"/>
          </rPr>
          <t xml:space="preserve">
Lukua korjattu 128-&gt;41</t>
        </r>
      </text>
    </comment>
  </commentList>
</comments>
</file>

<file path=xl/sharedStrings.xml><?xml version="1.0" encoding="utf-8"?>
<sst xmlns="http://schemas.openxmlformats.org/spreadsheetml/2006/main" count="1982" uniqueCount="617">
  <si>
    <t xml:space="preserve">muu päivätoiminta </t>
  </si>
  <si>
    <t>vammaisten työtoiminta</t>
  </si>
  <si>
    <t>Hoito- ja terapiapalvelut (02)</t>
  </si>
  <si>
    <t xml:space="preserve">oma     </t>
  </si>
  <si>
    <t>asiakas</t>
  </si>
  <si>
    <t>suorite</t>
  </si>
  <si>
    <t xml:space="preserve">ostopalvelu </t>
  </si>
  <si>
    <t>asiakaskäynti</t>
  </si>
  <si>
    <t>kotitalous</t>
  </si>
  <si>
    <t>VAMMAISPALVELU</t>
  </si>
  <si>
    <t>Vammaispalvelulain mukaiset palvelut ja tukimuodot.</t>
  </si>
  <si>
    <t>henkilö</t>
  </si>
  <si>
    <t xml:space="preserve">Asiakkaan käyntikerrat </t>
  </si>
  <si>
    <t>Asumisvuorokausiin lasketaan kirjoillaolopäivät</t>
  </si>
  <si>
    <t>Toteutuneet matkat yhteensä vuoden aikana</t>
  </si>
  <si>
    <t>muu vammaispalvelu</t>
  </si>
  <si>
    <t>neuvonta</t>
  </si>
  <si>
    <t xml:space="preserve">Tiedot on esitetty asiakkaista, suoritteista (käynti, kontakti, asumisvuorokausi, hoitovuorokausi, työpäivä ym.) ja paikoista eriteltynä omaan ja ostopalveluun.Tiedot on esitetty koko kaupungin osalta.   </t>
  </si>
  <si>
    <t>hoitopäivä</t>
  </si>
  <si>
    <t>apuvälineet/laitteet</t>
  </si>
  <si>
    <t>KEHITYSVAMMAHUOLTO</t>
  </si>
  <si>
    <t>Kehitysvammaisten erityishuoltolain mukaiset palvelut</t>
  </si>
  <si>
    <t>Työpäivät</t>
  </si>
  <si>
    <t>Laitospalvelu (11)</t>
  </si>
  <si>
    <t>Ne hoitopäivät, joista on maksettu hoitopalkkiota.</t>
  </si>
  <si>
    <t>VANHUSPALVELU</t>
  </si>
  <si>
    <t>PÄIHDEHUOLTO</t>
  </si>
  <si>
    <t>Päihdehuoltolain mukaiset palvelut</t>
  </si>
  <si>
    <t>Käyntikerrat päivätoiminnassa</t>
  </si>
  <si>
    <t>TOIMEENTULOTUKI</t>
  </si>
  <si>
    <t>talous</t>
  </si>
  <si>
    <t>MUU SOSIAALIHUOLTO</t>
  </si>
  <si>
    <t>Muut palvelut (41)</t>
  </si>
  <si>
    <t>Sisällöllisiä määritelmiä ja tilastojen tietolähteet</t>
  </si>
  <si>
    <t>Sovitteluneuvotteluihin osallistuneiden käyntikerrat</t>
  </si>
  <si>
    <t>muu taloudellinen tuki</t>
  </si>
  <si>
    <t>sovittelutoiminta</t>
  </si>
  <si>
    <t>Hoitovuorokausiin lasketaan kirjoillaolopäivät</t>
  </si>
  <si>
    <t>Organisaatio</t>
  </si>
  <si>
    <t>22</t>
  </si>
  <si>
    <t>23</t>
  </si>
  <si>
    <t>25</t>
  </si>
  <si>
    <t xml:space="preserve">Muu sosiaalihuolto </t>
  </si>
  <si>
    <t>Toimeentulotuki</t>
  </si>
  <si>
    <t>Kehitysvammahuolto</t>
  </si>
  <si>
    <t>0651</t>
  </si>
  <si>
    <t>0653</t>
  </si>
  <si>
    <t>Henkilöitä 31.12.</t>
  </si>
  <si>
    <t>Palvelujen käyttökerrat</t>
  </si>
  <si>
    <t xml:space="preserve">henkilö </t>
  </si>
  <si>
    <t>(Työvoiman palvelukeskus)</t>
  </si>
  <si>
    <t xml:space="preserve">autettu asuminen </t>
  </si>
  <si>
    <t>lapsiperheiden kotipalvelu</t>
  </si>
  <si>
    <t>01</t>
  </si>
  <si>
    <t>02</t>
  </si>
  <si>
    <t>03</t>
  </si>
  <si>
    <t>05</t>
  </si>
  <si>
    <t>06</t>
  </si>
  <si>
    <t>63</t>
  </si>
  <si>
    <t>66</t>
  </si>
  <si>
    <t>72</t>
  </si>
  <si>
    <t>89</t>
  </si>
  <si>
    <t>07</t>
  </si>
  <si>
    <t>08</t>
  </si>
  <si>
    <t>10</t>
  </si>
  <si>
    <t>76</t>
  </si>
  <si>
    <t>42</t>
  </si>
  <si>
    <t>53</t>
  </si>
  <si>
    <t>69</t>
  </si>
  <si>
    <t>70</t>
  </si>
  <si>
    <t>80</t>
  </si>
  <si>
    <t>81</t>
  </si>
  <si>
    <t>84</t>
  </si>
  <si>
    <t>85</t>
  </si>
  <si>
    <t>86</t>
  </si>
  <si>
    <t>04</t>
  </si>
  <si>
    <t>46</t>
  </si>
  <si>
    <t>52</t>
  </si>
  <si>
    <t>55</t>
  </si>
  <si>
    <t>56</t>
  </si>
  <si>
    <t>40</t>
  </si>
  <si>
    <t>09</t>
  </si>
  <si>
    <t>45</t>
  </si>
  <si>
    <t>50</t>
  </si>
  <si>
    <t>90</t>
  </si>
  <si>
    <t>47</t>
  </si>
  <si>
    <t>49</t>
  </si>
  <si>
    <t>51</t>
  </si>
  <si>
    <t>57</t>
  </si>
  <si>
    <t>58</t>
  </si>
  <si>
    <t>71</t>
  </si>
  <si>
    <t>87</t>
  </si>
  <si>
    <t>98</t>
  </si>
  <si>
    <t>99</t>
  </si>
  <si>
    <t xml:space="preserve">itsenäinen asuminen </t>
  </si>
  <si>
    <t>perustoimeentulotuki</t>
  </si>
  <si>
    <t>täydentävä toimeentulotuki</t>
  </si>
  <si>
    <t>91</t>
  </si>
  <si>
    <t>21</t>
  </si>
  <si>
    <t>kuljetuspalvelu/Shl</t>
  </si>
  <si>
    <t>Työhön kuntoutus- ja työllistämispalvelut</t>
  </si>
  <si>
    <t>tukityö työllistämisvaroin</t>
  </si>
  <si>
    <t>Työhön kuntoutus- ja työllistämispalvelut (09)</t>
  </si>
  <si>
    <t>Sosiaalihuoltolain mukainen omaishoidon tuki</t>
  </si>
  <si>
    <t>Esipuhe</t>
  </si>
  <si>
    <t>Suoritejulkaisussa olevia tilastotietoja käytetään mm. toiminnallisen tilinpäätöksen yksikkökustannuslaskentaan.</t>
  </si>
  <si>
    <t>SISÄLLYSLUETTELO</t>
  </si>
  <si>
    <t xml:space="preserve">LUETTELO ASIAKKAISTA JA SUORITTEISTA SEKTOREITTAIN JA ALAPALVELU-MUODOITTAIN </t>
  </si>
  <si>
    <t>Oma ja osto</t>
  </si>
  <si>
    <t>Oma</t>
  </si>
  <si>
    <t>Osto-</t>
  </si>
  <si>
    <t>yhteensä</t>
  </si>
  <si>
    <t>toiminta</t>
  </si>
  <si>
    <t>palvelut</t>
  </si>
  <si>
    <t>Sosiaali- ja tukityö</t>
  </si>
  <si>
    <t>-</t>
  </si>
  <si>
    <t>Taloudellinen tuki</t>
  </si>
  <si>
    <t>02 LASTENSUOJELU</t>
  </si>
  <si>
    <t>0201</t>
  </si>
  <si>
    <t>sosiaalityöntekijän työ</t>
  </si>
  <si>
    <t>0203</t>
  </si>
  <si>
    <t>Kehitysvammahuollon asiakkaat vuoden aikana</t>
  </si>
  <si>
    <t>Sosiaalihuoltolain mukainen muu asumisen tuki sekä omaishoidon tuki.</t>
  </si>
  <si>
    <t>Asumispalvelut</t>
  </si>
  <si>
    <t>0252</t>
  </si>
  <si>
    <t>tukiasuminen (tukiasunnot)</t>
  </si>
  <si>
    <t>Laitospalvelu</t>
  </si>
  <si>
    <t>0263</t>
  </si>
  <si>
    <t>Perhehoito</t>
  </si>
  <si>
    <t>0266</t>
  </si>
  <si>
    <t>perhehoito</t>
  </si>
  <si>
    <t>Muut sosiaalipalvelut</t>
  </si>
  <si>
    <t>0272</t>
  </si>
  <si>
    <t>lomatoiminta</t>
  </si>
  <si>
    <t>sisältää järjestön täydellä</t>
  </si>
  <si>
    <t>Toimeentuloturva</t>
  </si>
  <si>
    <t>ehkäisevä toimeentulotuki</t>
  </si>
  <si>
    <t>03 MUUT PERHEIDEN  PALVELUT</t>
  </si>
  <si>
    <t>0306</t>
  </si>
  <si>
    <t>Hoito- ja terapiapalvelut</t>
  </si>
  <si>
    <t>0307</t>
  </si>
  <si>
    <t>neuvolatoiminta</t>
  </si>
  <si>
    <t>pari- ja perheterapia</t>
  </si>
  <si>
    <t>0310</t>
  </si>
  <si>
    <t>0376</t>
  </si>
  <si>
    <t>asioiden sovittelu)</t>
  </si>
  <si>
    <t xml:space="preserve">   asiakkaat</t>
  </si>
  <si>
    <t xml:space="preserve">   perheet</t>
  </si>
  <si>
    <t>04 VAMMAISPALVELU</t>
  </si>
  <si>
    <t>0401</t>
  </si>
  <si>
    <t>(palvelua saaneet)</t>
  </si>
  <si>
    <t xml:space="preserve">pelkästään sosiaalityö, </t>
  </si>
  <si>
    <t>kokonaan hylätyt ja rauenneet</t>
  </si>
  <si>
    <t>0453</t>
  </si>
  <si>
    <t xml:space="preserve">palveluasuminen </t>
  </si>
  <si>
    <t>asumisen järjest. vammaiselle</t>
  </si>
  <si>
    <t>Henkilökohtaiset palvelut (VpL)</t>
  </si>
  <si>
    <t>0469</t>
  </si>
  <si>
    <t>kuljetuspalvelu/VpL</t>
  </si>
  <si>
    <t>0470</t>
  </si>
  <si>
    <t>muu vammaispalvelu yh-</t>
  </si>
  <si>
    <t>0480</t>
  </si>
  <si>
    <t>omaishoidon tuki</t>
  </si>
  <si>
    <t xml:space="preserve">Taloudelliset tukitoimet (VpL) </t>
  </si>
  <si>
    <t>0481</t>
  </si>
  <si>
    <t>0484</t>
  </si>
  <si>
    <t>apuvälineet/laitteet yhteen-</t>
  </si>
  <si>
    <t xml:space="preserve">    vammaisen henkilön vä-</t>
  </si>
  <si>
    <t xml:space="preserve">    lineet ja laitteet</t>
  </si>
  <si>
    <t xml:space="preserve">    asuntoon kuuluvat välineet</t>
  </si>
  <si>
    <t xml:space="preserve">     ja laitteet</t>
  </si>
  <si>
    <t>0485</t>
  </si>
  <si>
    <t>asunnon muutostyöt</t>
  </si>
  <si>
    <t>0486</t>
  </si>
  <si>
    <t xml:space="preserve">    erityisvaatetus</t>
  </si>
  <si>
    <t xml:space="preserve">    muu tukitoimi (vpl 9 7)</t>
  </si>
  <si>
    <t>05 KEHITYSVAMMAHUOLTO</t>
  </si>
  <si>
    <t>0501</t>
  </si>
  <si>
    <t>0503</t>
  </si>
  <si>
    <t>tukihenkilö/-perhe</t>
  </si>
  <si>
    <t>..</t>
  </si>
  <si>
    <t>0546</t>
  </si>
  <si>
    <t>tuettu työ</t>
  </si>
  <si>
    <t>tukiasuminen</t>
  </si>
  <si>
    <t>0555</t>
  </si>
  <si>
    <t>ohjattu asuminen</t>
  </si>
  <si>
    <t>0556</t>
  </si>
  <si>
    <t>0563</t>
  </si>
  <si>
    <t>0566</t>
  </si>
  <si>
    <t>muu sosiaalipalvelu</t>
  </si>
  <si>
    <t>0580</t>
  </si>
  <si>
    <t>06 VANHUSPALVELU</t>
  </si>
  <si>
    <t>muu päivätoiminta</t>
  </si>
  <si>
    <t>palveluasuminen</t>
  </si>
  <si>
    <t xml:space="preserve">   lyhytaikainen</t>
  </si>
  <si>
    <t xml:space="preserve">   pitkäaikainen</t>
  </si>
  <si>
    <t>laitospalvelu</t>
  </si>
  <si>
    <t xml:space="preserve">  lyhytaikainen</t>
  </si>
  <si>
    <t xml:space="preserve">  pitkäaikainen</t>
  </si>
  <si>
    <t>0685</t>
  </si>
  <si>
    <t>07  PÄIHDEHUOLTO</t>
  </si>
  <si>
    <t xml:space="preserve">sosiaalityöntekijän työ </t>
  </si>
  <si>
    <t>polikliininen toiminta</t>
  </si>
  <si>
    <t>0709</t>
  </si>
  <si>
    <t>08 TOIMEENTULOTUKI</t>
  </si>
  <si>
    <t>0850</t>
  </si>
  <si>
    <t>kuntouttava työtoiminta</t>
  </si>
  <si>
    <t>toimeentulotuki yhteensä</t>
  </si>
  <si>
    <t>taloudet</t>
  </si>
  <si>
    <t>henkilöt</t>
  </si>
  <si>
    <t xml:space="preserve">   taloudet</t>
  </si>
  <si>
    <t xml:space="preserve">   henkilöt</t>
  </si>
  <si>
    <t>siitä pelkkä ehkäisevä</t>
  </si>
  <si>
    <t>09 MUU SOSIAALIHUOLTO</t>
  </si>
  <si>
    <t>0945</t>
  </si>
  <si>
    <t>0947</t>
  </si>
  <si>
    <t>työtoiminta</t>
  </si>
  <si>
    <t>0949</t>
  </si>
  <si>
    <t xml:space="preserve">työllistymistä tukeva toiminta </t>
  </si>
  <si>
    <t>itsenäinen asuminen</t>
  </si>
  <si>
    <t>(jälleenvuokratut)</t>
  </si>
  <si>
    <t>0952</t>
  </si>
  <si>
    <t>(tukiasunnot ja tukikodit)</t>
  </si>
  <si>
    <t>0953</t>
  </si>
  <si>
    <t>0957</t>
  </si>
  <si>
    <t>muu asumisen tukeminen</t>
  </si>
  <si>
    <t>0958</t>
  </si>
  <si>
    <t xml:space="preserve">mielenterveysasiakkaiden </t>
  </si>
  <si>
    <t>asuminen</t>
  </si>
  <si>
    <t>sosiaalinen luotto</t>
  </si>
  <si>
    <t>Muut</t>
  </si>
  <si>
    <t>0998</t>
  </si>
  <si>
    <t>kotouttamispalvelut</t>
  </si>
  <si>
    <t>0999</t>
  </si>
  <si>
    <t>1149</t>
  </si>
  <si>
    <t>työllistymistä tukeva toiminta</t>
  </si>
  <si>
    <t>1150</t>
  </si>
  <si>
    <t>ryhmä- ja yhteisötyö</t>
  </si>
  <si>
    <t>autettu asuminen</t>
  </si>
  <si>
    <t>06  VANHUSPALVELU</t>
  </si>
  <si>
    <t>Varojen välitys</t>
  </si>
  <si>
    <t xml:space="preserve"> -</t>
  </si>
  <si>
    <t>käynnit</t>
  </si>
  <si>
    <t>puhelinkontaktit</t>
  </si>
  <si>
    <t>kirjallinen hakemus/päätös</t>
  </si>
  <si>
    <t>kontakti</t>
  </si>
  <si>
    <t>muu asiakastyö</t>
  </si>
  <si>
    <t>käyttökerrat</t>
  </si>
  <si>
    <t xml:space="preserve">   asiakaskäynnit</t>
  </si>
  <si>
    <t xml:space="preserve">   suoritteet</t>
  </si>
  <si>
    <t xml:space="preserve">   käynnit</t>
  </si>
  <si>
    <t>asiakaskäynnit</t>
  </si>
  <si>
    <t xml:space="preserve">tukiasuminen </t>
  </si>
  <si>
    <t>ASIAKAS</t>
  </si>
  <si>
    <t>MÄÄRITELMÄ</t>
  </si>
  <si>
    <t>SUORITTEET</t>
  </si>
  <si>
    <t>Sosiaali- ja tukityö (01)</t>
  </si>
  <si>
    <t>käyttökerta</t>
  </si>
  <si>
    <t>käynti</t>
  </si>
  <si>
    <t>Taloudellinen tuki (20)</t>
  </si>
  <si>
    <t>ei suoritetta</t>
  </si>
  <si>
    <t>LASTENSUOJELU</t>
  </si>
  <si>
    <t>Lastensuojelulain mukaiset palvelut</t>
  </si>
  <si>
    <t>lapsi/nuori</t>
  </si>
  <si>
    <t>puhelinkontakti</t>
  </si>
  <si>
    <t>Asiakastapaamista vastaava puhelu</t>
  </si>
  <si>
    <t>ei asiakastietoa</t>
  </si>
  <si>
    <t>työpäivä</t>
  </si>
  <si>
    <t>Asumispalvelut (10)</t>
  </si>
  <si>
    <t>asumisvuorokausi</t>
  </si>
  <si>
    <t>hoitovuorokausi</t>
  </si>
  <si>
    <t>Perhehoito (12)</t>
  </si>
  <si>
    <t>Muut sosiaalipalvelut (13)</t>
  </si>
  <si>
    <t>lapsi ja perhe</t>
  </si>
  <si>
    <t>lomapäivä</t>
  </si>
  <si>
    <t>(jälleenvuokratut pienasunnot)</t>
  </si>
  <si>
    <t>Toimeentuloturva (21)</t>
  </si>
  <si>
    <t>MUUT PERHEIDEN PALVELUT</t>
  </si>
  <si>
    <t>Tehdyt työpäivät</t>
  </si>
  <si>
    <t>käytettävissä.</t>
  </si>
  <si>
    <t>Sosiaalityön haastateltujen lukumäärä =sosiaalityön käynti</t>
  </si>
  <si>
    <t>Ed. mainittujen yhteenlaskettu lukumäärä, käytetään tuottavuutta laskettaessa</t>
  </si>
  <si>
    <t>Ne asiakaspäätökset jotka tehdään pelkästään kirjallisten hakemusten perusteella</t>
  </si>
  <si>
    <t>Sosiaalityön haastateltujen lukumäärä = sosiaalityön käynti</t>
  </si>
  <si>
    <t>Ed. mainittujen yhteenlaskettu lukumäärä, käytetään tuottavuutta laskettaessa (Perheoikeudelliset asiat -toimiston suoritteet)</t>
  </si>
  <si>
    <t>Asiakkaan käynti asiantuntijan vastaanotolla tai asiantuntijan käynti asiakkaan luona</t>
  </si>
  <si>
    <t>Lapsiperheiden saama kotipalvelu</t>
  </si>
  <si>
    <t>muu sosiaalipalvelu 
(perheasioiden sovittelu)</t>
  </si>
  <si>
    <t xml:space="preserve">käynti </t>
  </si>
  <si>
    <t>ei asiakas-
tietoa</t>
  </si>
  <si>
    <t>Asiakas, jolle järjestetty ShL:n mukainen vuokra-asunto</t>
  </si>
  <si>
    <t>muu asumisen tuki (välivuokratut asunnot, SHL 233)</t>
  </si>
  <si>
    <t>yhdensuuntainen matka</t>
  </si>
  <si>
    <t>Tuetun työtoiminnan ja tuetun työllistymisen työpäivät</t>
  </si>
  <si>
    <t>Laitokseen tulopäivä ja läsnäolovuorokaudet, ei lähtöpäivää</t>
  </si>
  <si>
    <t>Aktiivit vanhuspalvelun sosiaali-työntekijän tai johtavan sosiaali-työntekijän asiakkaat (edellyttää tapahtumamerkintää atj:n sosty-näytölle)</t>
  </si>
  <si>
    <t>Ne asiakaspäätökset, jotka tehdään pelkästään kirjallisten hakemusten perusteella</t>
  </si>
  <si>
    <t>Aktiivit vanhuspalvelun sosiaali-ohjaajan asiakkaat (edellyttää tapahtumamerkintää atj:n sosty-näytölle)</t>
  </si>
  <si>
    <t>Asumismuoto, jossa asiakas asuu sosiaaliviraston hallinnassa olevassa asunnossa eikä asumiseen kuulu palveluja.</t>
  </si>
  <si>
    <t xml:space="preserve">53 </t>
  </si>
  <si>
    <t xml:space="preserve">50 </t>
  </si>
  <si>
    <t>itsenäinen asuminen (jälleenvuokratut pienasunnot)</t>
  </si>
  <si>
    <t>tukiasuminen (tukiasunnot ja tukikodit)</t>
  </si>
  <si>
    <t>mielenterveysasiakkaiden asuminen</t>
  </si>
  <si>
    <t>11 TYÖLLISYYDEN HOITAMINEN</t>
  </si>
  <si>
    <t>SEKTORI/PALVELUMUOTO/ALA-PALVELUMUOTO</t>
  </si>
  <si>
    <t>korvaushoito</t>
  </si>
  <si>
    <t>talous- ja velkaneuvonta</t>
  </si>
  <si>
    <t>Asiakkaan käynnit polikliinisessa päihdehuollossa</t>
  </si>
  <si>
    <t>työpäivät</t>
  </si>
  <si>
    <t>Vajaakuntoisten työllistäminen työllisyyslain nojalla. Kuntouttava työtoiminta ja muu työllistymistä tukeva toiminta.</t>
  </si>
  <si>
    <t>Päätöksiä toimeenpanevan ja valmistelevan/tekevän ja asiakkaan tapaamiskerta (tapaamiseen osallistuvien lukumäärä ei vaikuta)</t>
  </si>
  <si>
    <t>Edellä mainittujen yhteenlaskettu lukumäärä, käytetään tuottavuutta laskettaessa</t>
  </si>
  <si>
    <t xml:space="preserve">varojen välitys </t>
  </si>
  <si>
    <t>Hoitopäivien lukumäärä niiltä päiviltä, jolloin asiakas käy päivätoimintapaikassa</t>
  </si>
  <si>
    <t>palvelukeskustoiminta</t>
  </si>
  <si>
    <t>Henkilö, jolla on voimassaoleva vammaispalvelulain mukainen päätös.</t>
  </si>
  <si>
    <t>Hoitopäivät, joista on maksettu hoitopalkkiota.</t>
  </si>
  <si>
    <t>Asiakkaan käynnit korvaushoitoa antavassa palvelupisteessä</t>
  </si>
  <si>
    <t xml:space="preserve"> kasvatus- ja perheneuvonta</t>
  </si>
  <si>
    <t xml:space="preserve"> vauvaperhetyö</t>
  </si>
  <si>
    <t xml:space="preserve"> pari- ja perheterapia</t>
  </si>
  <si>
    <t xml:space="preserve">   asiakkaat ja tap.mukana olleet </t>
  </si>
  <si>
    <t xml:space="preserve">  asiakkaat ja tap.mukana olleet </t>
  </si>
  <si>
    <t>työllistymistä tukeva toiminta (Työvoiman palvelukeskus)</t>
  </si>
  <si>
    <t>perheneuvolatoiminta (kasvatus- ja perheneuvonta, vauvaperhetyö ja perhe- ja pariterapia)</t>
  </si>
  <si>
    <t>vauvaperhetoiminta</t>
  </si>
  <si>
    <t>kasvatus- ja perheneuvonta</t>
  </si>
  <si>
    <t xml:space="preserve">Asiakastiedot tarkoittavat asiakkaiden lukumäärää vuoden aikana ellei tekstin yhteydessä ole erikseen 
mainittu muuta ajankohtaa.  </t>
  </si>
  <si>
    <t xml:space="preserve">saatu jakamalla vuoden asumis- tai hoitovuorokaudet vuoden päivillä ellei muuta paikkalukua ole </t>
  </si>
  <si>
    <r>
      <t>Majoitustoiminta- alalajin (MAJ)</t>
    </r>
    <r>
      <rPr>
        <b/>
        <sz val="10"/>
        <rFont val="Arial"/>
        <family val="2"/>
      </rPr>
      <t xml:space="preserve"> sosiaalityöntekijän</t>
    </r>
    <r>
      <rPr>
        <sz val="10"/>
        <rFont val="Arial"/>
        <family val="2"/>
      </rPr>
      <t xml:space="preserve"> kontaktit on tilastoitu</t>
    </r>
  </si>
  <si>
    <t>muu sosiaalihuolto -sektorille.</t>
  </si>
  <si>
    <t>perheneuvola-suorite</t>
  </si>
  <si>
    <t>perheneuvola-käynti</t>
  </si>
  <si>
    <t>24</t>
  </si>
  <si>
    <t>Kehitysvammaneuvolan palveluja saanut (hankitaan ostopalveluna, oma toiminta terveyskeskuk-
sessa)</t>
  </si>
  <si>
    <t>Päivätoiminta (08)</t>
  </si>
  <si>
    <t>päivätoiminta</t>
  </si>
  <si>
    <t>93</t>
  </si>
  <si>
    <t>työmarkkinatuki</t>
  </si>
  <si>
    <t>henkilökohtainen apu</t>
  </si>
  <si>
    <t>sosiaaliohjaus</t>
  </si>
  <si>
    <t>Päivätoiminta</t>
  </si>
  <si>
    <t>0540</t>
  </si>
  <si>
    <t>alapalvelulle "sosiaaliohjaus".</t>
  </si>
  <si>
    <t xml:space="preserve">Kotihoidon ohjauksen suoritteet on kirjattu kotihoidonohjaus-tapahtuman perusteella </t>
  </si>
  <si>
    <t>laitospalvelu yht</t>
  </si>
  <si>
    <t xml:space="preserve">Päätöksiä toimeenpanevan ja valmistelevan toim.työntekijän ja asiakkaan tapaamiskerta (tapaamiseen osallistuvien lukumäärä ei vaikuta) </t>
  </si>
  <si>
    <t>Hietaniemen palvelukeskuksen ateria-, hygienia- ja vaatehuollon käyttökerrat</t>
  </si>
  <si>
    <t>laitospalvelu yhteensä</t>
  </si>
  <si>
    <t xml:space="preserve">Osto-   </t>
  </si>
  <si>
    <t>Haastateltujen lkm + puhelut, käytetään tuottavuutta laskettaessa</t>
  </si>
  <si>
    <t>Sosiaaliohjauksen haastateltujen lukumäärä = sosiaaliohjauksen käynti</t>
  </si>
  <si>
    <t>Sosiaaliohjauksen haastateltujen lukumäärä = sosiaaliohjauksen käynti, sisältäen kotihoidon ohjauksen käynnit</t>
  </si>
  <si>
    <t>avokuntoutus</t>
  </si>
  <si>
    <t>Kotipalvelu</t>
  </si>
  <si>
    <t xml:space="preserve">Kaikkia kontaktitietoja ei ole tuotettu tietojärjestelmistä. </t>
  </si>
  <si>
    <t>kontaktit yhteensä</t>
  </si>
  <si>
    <t>LUETTELO ASIAKKAISTA JA SUORITTEISTA SEKTOREITTAIN, PALVELUMUODOITTAIN  JA ALAPALVELUMUODOITTAIN</t>
  </si>
  <si>
    <r>
      <t xml:space="preserve">perhehoito </t>
    </r>
    <r>
      <rPr>
        <sz val="8"/>
        <rFont val="Arial"/>
        <family val="2"/>
      </rPr>
      <t xml:space="preserve"> </t>
    </r>
  </si>
  <si>
    <t>tukihenkilö-/tukiperhetoiminta</t>
  </si>
  <si>
    <t xml:space="preserve">   tukihenkilö </t>
  </si>
  <si>
    <t xml:space="preserve">   tukiperhe</t>
  </si>
  <si>
    <t xml:space="preserve">   asiakkaat yhteensä</t>
  </si>
  <si>
    <t xml:space="preserve">   sopeutumisvalmennus itselle</t>
  </si>
  <si>
    <t xml:space="preserve">   sopeutumisvalmennus muille</t>
  </si>
  <si>
    <t xml:space="preserve">   saattajapalvelu</t>
  </si>
  <si>
    <t xml:space="preserve">   muu VpL:n mukainen palvelu</t>
  </si>
  <si>
    <t xml:space="preserve">   muu sosiaalipalvelu Vpl 8 10</t>
  </si>
  <si>
    <t>kortit)</t>
  </si>
  <si>
    <t>Sosiaalihuoltolain mukaiset vanhuspalvelut ml. omaishoidon tuki</t>
  </si>
  <si>
    <t>tut asunnot, SHL 233)</t>
  </si>
  <si>
    <t>Kotipalvelu (03)</t>
  </si>
  <si>
    <r>
      <t xml:space="preserve">ryhmä- ja yhteisötyö </t>
    </r>
    <r>
      <rPr>
        <sz val="8"/>
        <rFont val="Arial"/>
        <family val="2"/>
      </rPr>
      <t>(asiakkaita</t>
    </r>
  </si>
  <si>
    <r>
      <t xml:space="preserve">muu sosiaalipalvelu </t>
    </r>
    <r>
      <rPr>
        <sz val="8"/>
        <rFont val="Arial"/>
        <family val="2"/>
      </rPr>
      <t>(perhe-</t>
    </r>
  </si>
  <si>
    <r>
      <t xml:space="preserve">muu asumisen tuki </t>
    </r>
    <r>
      <rPr>
        <sz val="8"/>
        <rFont val="Arial"/>
        <family val="2"/>
      </rPr>
      <t>(välivuokra-</t>
    </r>
  </si>
  <si>
    <r>
      <t xml:space="preserve">yhteensä </t>
    </r>
    <r>
      <rPr>
        <sz val="8"/>
        <rFont val="Arial"/>
        <family val="2"/>
      </rPr>
      <t>(asiakas kerran)</t>
    </r>
  </si>
  <si>
    <r>
      <t xml:space="preserve">teensä </t>
    </r>
    <r>
      <rPr>
        <sz val="8"/>
        <rFont val="Arial"/>
        <family val="2"/>
      </rPr>
      <t>(asiakas kerran)</t>
    </r>
  </si>
  <si>
    <t xml:space="preserve">perustoimeentulotuki </t>
  </si>
  <si>
    <t>Sosiaalityön käynti =  sosiaalityön haastateltujen lukumäärä</t>
  </si>
  <si>
    <t>ASIAKKAAT</t>
  </si>
  <si>
    <t>PAIKAT</t>
  </si>
  <si>
    <t xml:space="preserve">07 </t>
  </si>
  <si>
    <t>Puhelimitse tai kirjallisesti annettu neuvonta.</t>
  </si>
  <si>
    <t>tukihenkilö- ja tukiperhetoiminta</t>
  </si>
  <si>
    <t xml:space="preserve">peliklinikka </t>
  </si>
  <si>
    <t xml:space="preserve">sosiaaliohjaus </t>
  </si>
  <si>
    <t xml:space="preserve">päivätoiminta </t>
  </si>
  <si>
    <r>
      <t xml:space="preserve">sä </t>
    </r>
    <r>
      <rPr>
        <sz val="8"/>
        <rFont val="Arial"/>
        <family val="2"/>
      </rPr>
      <t>(asiakas kerran)</t>
    </r>
  </si>
  <si>
    <r>
      <t xml:space="preserve">talous- ja velkaneuvonta </t>
    </r>
    <r>
      <rPr>
        <sz val="8"/>
        <rFont val="Arial"/>
        <family val="2"/>
      </rPr>
      <t/>
    </r>
  </si>
  <si>
    <t>päivätoiminnan palveluseteli</t>
  </si>
  <si>
    <t xml:space="preserve">Paikkatiedot ovat tietoja 31.12. ellei tekstin yhteydessä ole muuta mainittu. Ostopalvelupaikat on </t>
  </si>
  <si>
    <r>
      <t xml:space="preserve">Jos toimintaa vastaavaa suoritetta ei ole, on asianomaisessa kohdassa viiva - . Kaksi pistettä </t>
    </r>
    <r>
      <rPr>
        <b/>
        <sz val="10"/>
        <rFont val="Arial"/>
        <family val="2"/>
      </rPr>
      <t>..</t>
    </r>
    <r>
      <rPr>
        <sz val="10"/>
        <rFont val="Arial"/>
        <family val="2"/>
      </rPr>
      <t xml:space="preserve"> 
tarkoittaa, että toimintaa on, mutta tietoa siitä ei ole käytettävissä. Jos lukua on korjattu, se on alleviivattu.</t>
    </r>
  </si>
  <si>
    <t>(perustt ja kotu)</t>
  </si>
  <si>
    <t>mukainen taloudellinen tuki)</t>
  </si>
  <si>
    <t>alle 21 v lapsi/nuori</t>
  </si>
  <si>
    <t>Kirjoillalopäivät, jotka asiakas on ollut laitoksessa kirjoilla. Hoitovuorokausiin lasketaan laitokseen tulopäivä ja läsnäolovuorokaudet, mutta lähtöpäivää ei lasketa. Poissaoloja ei vähennetä. Jos asiakas saapuu ja poistuu samana päivänä, kertyy siitä yksi hoitovuorokausi.</t>
  </si>
  <si>
    <t>muu taloudellinen tuki (LsL:n mukainen päätös)</t>
  </si>
  <si>
    <t>Lomapäiviin lasketaan tulopäivä ja perheessä tai leirillä vietetyt lomapäivät ja lähtöpäivä. Koko perheen perhelomien osalta lähtöpäivää ei lasketa.</t>
  </si>
  <si>
    <t>leimattujen palvelukes-kuskorttien lukumäärä</t>
  </si>
  <si>
    <t>asiakas 
perhe</t>
  </si>
  <si>
    <t>kaikki asiakkaat</t>
  </si>
  <si>
    <t>Kotipalvelua antaneiden työntekijöiden käynnit lapsiperheiden kotitalouksissa</t>
  </si>
  <si>
    <t>Toimintamuotojen käyttökerrat (Henkilön osallis-tuessa  johonkin toimintamuotoon muodostuu kustakin osallistumisesta yksi toiminnan käyttö-kerta)</t>
  </si>
  <si>
    <r>
      <t xml:space="preserve">ATJ:n Sosty-tapahtumalta kerättyjen tilastojen määrittelyssä on toimittu seuraavasti: </t>
    </r>
    <r>
      <rPr>
        <b/>
        <sz val="10"/>
        <rFont val="Arial"/>
        <family val="2"/>
      </rPr>
      <t>sosiaalityöntekijän, toimistotyöntekijän ja etuuskäsittelijän</t>
    </r>
    <r>
      <rPr>
        <sz val="10"/>
        <rFont val="Arial"/>
        <family val="2"/>
      </rPr>
      <t xml:space="preserve"> kontaktien kohdentamisessa sektoreille silloin kun kontaktit eivät kohdennu omalle sektorille:</t>
    </r>
  </si>
  <si>
    <t>muu asumisen tuki</t>
  </si>
  <si>
    <t>vastaanottoraha</t>
  </si>
  <si>
    <t>täydentävä vastaanottoraha</t>
  </si>
  <si>
    <t>29</t>
  </si>
  <si>
    <t>88</t>
  </si>
  <si>
    <t>94</t>
  </si>
  <si>
    <t>senvahtitoiminta ja lyhytaik. asumispalv.)</t>
  </si>
  <si>
    <r>
      <t xml:space="preserve">muu sosiaalipalvelu </t>
    </r>
    <r>
      <rPr>
        <sz val="8"/>
        <rFont val="Arial"/>
        <family val="2"/>
      </rPr>
      <t>(erityislsp-</t>
    </r>
  </si>
  <si>
    <t>nen asumispalvelu)</t>
  </si>
  <si>
    <r>
      <rPr>
        <sz val="9"/>
        <rFont val="Arial"/>
        <family val="2"/>
      </rPr>
      <t xml:space="preserve">muu sosiaalipalvelu </t>
    </r>
    <r>
      <rPr>
        <sz val="8"/>
        <rFont val="Arial"/>
        <family val="2"/>
      </rPr>
      <t>(lyhytaikai-</t>
    </r>
  </si>
  <si>
    <t>päivätoiminta yhteensä</t>
  </si>
  <si>
    <t>Varsinainen asiakas, jolla ostopalvelukäyntejä</t>
  </si>
  <si>
    <t>ei asiakastie-toa</t>
  </si>
  <si>
    <t>Suoritejulkaisun toteuttamisesta on vastannut sosiaali- ja terveysviraston tietohuolto- ja tilastopalvelut.</t>
  </si>
  <si>
    <t>Kirjoillaolopäivät, jotka asiakas on ollut kirjoilla perhehoidossa. Hoitopäiviin lasketaan tulopäivä, läsnäolopäivät ja lähtöpäivä. Poissaoloja ei huomioida. Jos asiakas saapuu ja poistuu samana päivänä, kertyy siitä yksi hoitovuorokausi.</t>
  </si>
  <si>
    <t>työkykyselvitys</t>
  </si>
  <si>
    <t>Tilastojen tietolähteet</t>
  </si>
  <si>
    <r>
      <t>Tietolähteinä on käytetty  asiakastietojärjestelmästä (ATJ), YPH-Efficasta, Terveys-Efficasta, Pegasoksesta ja toimintayksiköistä manuaalisella keruulla saatuja vuositilastotietoja.</t>
    </r>
    <r>
      <rPr>
        <strike/>
        <sz val="10"/>
        <rFont val="Arial"/>
        <family val="2"/>
      </rPr>
      <t xml:space="preserve"> </t>
    </r>
  </si>
  <si>
    <t>(Ks. Kontaktien kohdentaminan kohdas-</t>
  </si>
  <si>
    <t>ta Sosiaali- ja tukityön kontaktien kohdentaminen)</t>
  </si>
  <si>
    <t>kohdennetun toiminnan piirissä 31.12.)</t>
  </si>
  <si>
    <t>muu päivätoiminta
vammaisten työtoiminta</t>
  </si>
  <si>
    <t>Kriisipäivystyksen asiakastapaamiset ja -puhelut.</t>
  </si>
  <si>
    <t>työhön ohjauspalvelu</t>
  </si>
  <si>
    <t>1148</t>
  </si>
  <si>
    <t>48</t>
  </si>
  <si>
    <t>Kesätyöprojektissa työllistetyt</t>
  </si>
  <si>
    <r>
      <t>käynnit</t>
    </r>
    <r>
      <rPr>
        <sz val="8"/>
        <rFont val="Arial"/>
        <family val="2"/>
      </rPr>
      <t xml:space="preserve"> </t>
    </r>
  </si>
  <si>
    <t>(sisältää kotihoidon ohjauksen)</t>
  </si>
  <si>
    <t xml:space="preserve">muu sosiaalipalvelu </t>
  </si>
  <si>
    <t>(perheasioiden sovittelu)</t>
  </si>
  <si>
    <t>Henkilö, joka on käynyt päihdehuollon päivätoiminnassa</t>
  </si>
  <si>
    <t>(Kesätyöprojekti)</t>
  </si>
  <si>
    <t xml:space="preserve"> </t>
  </si>
  <si>
    <t>Päätöksiä toimeenpanevan ja valmistelevan/tekevän ja asiakkaan tapaamiskerta (tapaamiseen osallistuvien lukumäärä ei vaikuta käyntien lukumäärään)</t>
  </si>
  <si>
    <t>avovieroitus</t>
  </si>
  <si>
    <t xml:space="preserve">muu asumisen tuki </t>
  </si>
  <si>
    <t>käynti/hoitopäivä</t>
  </si>
  <si>
    <t>Omassa toiminnassa suorite on käynti. Koko päivän kestävästä kuntoutuksesta kertyy 2 käyntiä. Ostopalveluissa suorite on hoitopäivä.</t>
  </si>
  <si>
    <t xml:space="preserve">(sis. jälkihuollon tukiasunnot ja </t>
  </si>
  <si>
    <r>
      <t xml:space="preserve">laitospalvelu </t>
    </r>
    <r>
      <rPr>
        <sz val="8"/>
        <rFont val="Arial"/>
        <family val="2"/>
      </rPr>
      <t xml:space="preserve">(sis. ensikodit) </t>
    </r>
  </si>
  <si>
    <t xml:space="preserve">  kaikki  suoritteet</t>
  </si>
  <si>
    <t xml:space="preserve">  kaikki asiakaskäynnit</t>
  </si>
  <si>
    <t>perheneuvolatoiminta</t>
  </si>
  <si>
    <t>päivätoiminta (ilman palv.seteliä)</t>
  </si>
  <si>
    <t xml:space="preserve">laitospalvelu </t>
  </si>
  <si>
    <t>asumisharjoittelu)</t>
  </si>
  <si>
    <t>(tuettu asuminen: Kilpola, Nal,</t>
  </si>
  <si>
    <t xml:space="preserve">Tarkemmat käsitemääritelmät löytyvät palveluluokituksen ja tilastolliselliset määritelmät julkaisusta Sosiaalipalveluja kuvaavat mittarit  30.9.2014 käsitemäärittelyistä </t>
  </si>
  <si>
    <t>ja seurannan raportteja - sarjan julkaisuista vuodesta 1994 .</t>
  </si>
  <si>
    <t>SOSIAALI- JA TUKITYÖN KONTAKTITIETOJEN  KOHDENTAMINEN ERI SEKTOREILLE JA ALAPALVELUILLE</t>
  </si>
  <si>
    <t>Tilapäishoidon asumisvuorokausiin lasketaan kirjoillaolopäivät</t>
  </si>
  <si>
    <t>Sisältää asunnottomien palvelut, mielenterveyskuntoutujien asumispalvelut, työtoiminnan, työllistymistä tukevan toiminnan, ulkomaalaisten vastaanottopalvelut, kriisipäivystyksen, työkykyselvitystoiminnan, velkaneuvonnan ja sovittelutoiminnan.</t>
  </si>
  <si>
    <r>
      <t xml:space="preserve">palvelukeskustoiminta </t>
    </r>
    <r>
      <rPr>
        <sz val="8"/>
        <rFont val="Arial"/>
        <family val="2"/>
      </rPr>
      <t>(leimatut ja uudet</t>
    </r>
  </si>
  <si>
    <t>Niemikotisäätiö)</t>
  </si>
  <si>
    <t>(ei sis. sij.huolto läheisverkostossa)</t>
  </si>
  <si>
    <t>(lapset ja perheenhuoltajat,</t>
  </si>
  <si>
    <t>tuella lomalla olleet)</t>
  </si>
  <si>
    <t>osallistujien lkm</t>
  </si>
  <si>
    <t>Sisältää sekä toimeentulotukilain mukaisen toimeentulotukena jaettavan avustuksen, että siihen liittyvän sosiaalityön.</t>
  </si>
  <si>
    <t>(ei sis. sijaishuolto läheisverkostossa)</t>
  </si>
  <si>
    <t xml:space="preserve">(tuettu asuminen: Kilpola, Nal, </t>
  </si>
  <si>
    <t xml:space="preserve">(LsL:n 35, 36, 49, 75, 76 §:n </t>
  </si>
  <si>
    <t>Niemikotisäätiö: laskennalliset paikat)</t>
  </si>
  <si>
    <t>Avokuntoutuksen haastateltujen lukumäärä =  käynti</t>
  </si>
  <si>
    <t>muu asumisen tuki = tuettu asuminen</t>
  </si>
  <si>
    <t>Kirjoillaolopäivät, jotka lapsi/nuori ollut asumisyksikössä kirjoilla. Poissaoloja ei huomioida.</t>
  </si>
  <si>
    <t>Ed. mainittujen yhteenlaskettu lukumäärä</t>
  </si>
  <si>
    <t>Vanhuspalveluissa palvelukeskuksien määrä on lisääntynyt 3 palvelukeskuksella: Koskelan palvelukeskus, Rudolfin palvelukeskus sekä Riistavuoren palvelukeskus</t>
  </si>
  <si>
    <t>Lapsi/nuori, jolla on vuoden aikana ollut voimassaoleva tukihenkilö-/tukiperhe"sijoitus".</t>
  </si>
  <si>
    <t>(Ks. Kontaktien kohdentaminen kohdas-</t>
  </si>
  <si>
    <t>(Talent Studio)</t>
  </si>
  <si>
    <t>Talent Studiossa käynyt asiakas</t>
  </si>
  <si>
    <t xml:space="preserve">Asiakaskäynnit Talent Studiossa </t>
  </si>
  <si>
    <t>Mittarijulkaisu löytyy  Helmestä Tietohuolto- ja tilastoyksikön sivulta</t>
  </si>
  <si>
    <t>Sosiaalihuollon  virallisissa tilastoissa käyttämät palvelutoimintaa kuvaavat määrälliset mittarit ja niiden määritelmät ja/tai laskentakaavat on koottu raporttiin Sosiaalipalveluja  kuvaavat mittarit 2.12.2014.</t>
  </si>
  <si>
    <t>Ostopalveluihin sisältyy ostosopimuksella ja maksusitoumuksella ostetut palvelut sekä asiakkaiden palvelusetelillä ostamat palvelut.</t>
  </si>
  <si>
    <t>Hoitovuorokausiin lasketaan kirjoillaolopäivät.
Toiminta siirtynyt valtion kustannettavaksi 1.7.2015</t>
  </si>
  <si>
    <t>PALVELULUOKITUS 2016</t>
  </si>
  <si>
    <t>Julkaisuun on kerätty sosiaalipalvelujen suoritetietoja vuosilta 2015 - 2016. Tietoja aikaisemmilta vuosilta on saatavissa Helsingin sosiaaliviraston  Suunnittelun</t>
  </si>
  <si>
    <t>Tietojen luokittelu noudattaa pääsääntöisesti sosiaalihuollon palveluluokitusta 2016. Numerot sektoreiden ja palvelumuotojen edessä ovat palveluluokituksen numeroita. Alapalvelumuodon kaksi ensimmäistä numeroa viittaavat sektoriin  (Helsingin sosiaalihuollon palveluluokitus 2015). Joissakin palveluissa on palveluluokitusta yksityiskohtaisempi luokittelu.</t>
  </si>
  <si>
    <t>ja lasten vuorokaudet, siirtynyt val-</t>
  </si>
  <si>
    <t>tiolle 1.7.2015)</t>
  </si>
  <si>
    <r>
      <t xml:space="preserve">Aikuinen tai lapsi, jolla turvakotisijoitus </t>
    </r>
    <r>
      <rPr>
        <vertAlign val="superscript"/>
        <sz val="10"/>
        <rFont val="Arial"/>
        <family val="2"/>
      </rPr>
      <t>1)</t>
    </r>
    <r>
      <rPr>
        <sz val="10"/>
        <rFont val="Arial"/>
        <family val="2"/>
      </rPr>
      <t xml:space="preserve">
Toiminta siirtynyt valtion kustannettavaksi 1.7.2015</t>
    </r>
  </si>
  <si>
    <r>
      <t xml:space="preserve">hoitovuorokausi
</t>
    </r>
    <r>
      <rPr>
        <sz val="8"/>
        <rFont val="Arial"/>
        <family val="2"/>
      </rPr>
      <t>(tieto saatavilla vuodesta 2014)</t>
    </r>
  </si>
  <si>
    <r>
      <t>Asiakas, jolle on päivätoiminnan käyntejä</t>
    </r>
    <r>
      <rPr>
        <vertAlign val="superscript"/>
        <sz val="10"/>
        <rFont val="Arial"/>
        <family val="2"/>
      </rPr>
      <t>1)</t>
    </r>
  </si>
  <si>
    <r>
      <t xml:space="preserve">muu päivätoiminta </t>
    </r>
    <r>
      <rPr>
        <sz val="8"/>
        <rFont val="Arial"/>
        <family val="2"/>
      </rPr>
      <t>(päättynyt</t>
    </r>
  </si>
  <si>
    <t>Asiakkaan käyntikerrat päivätoimintaryhmässä, päättynyt 31.12.2015)</t>
  </si>
  <si>
    <t>31.12.2015)</t>
  </si>
  <si>
    <t>sähköiset asioinnit</t>
  </si>
  <si>
    <r>
      <t>laitospalvelu</t>
    </r>
    <r>
      <rPr>
        <sz val="8"/>
        <rFont val="Arial"/>
        <family val="2"/>
      </rPr>
      <t xml:space="preserve"> (turvakotisij. aikuisten </t>
    </r>
  </si>
  <si>
    <r>
      <t xml:space="preserve">Vammaispalvelulain mukaisessa palveluasumisessa kirjoilla oleva </t>
    </r>
    <r>
      <rPr>
        <vertAlign val="superscript"/>
        <sz val="10"/>
        <rFont val="Arial"/>
        <family val="2"/>
      </rPr>
      <t>1)</t>
    </r>
  </si>
  <si>
    <r>
      <t>Asiakas, jolla vammaispalvelulain mukainen kuljetuspalvelupäätös</t>
    </r>
    <r>
      <rPr>
        <vertAlign val="superscript"/>
        <sz val="10"/>
        <rFont val="Arial"/>
        <family val="2"/>
      </rPr>
      <t>1)</t>
    </r>
  </si>
  <si>
    <r>
      <t>Asiakas, jolla kuntoutusohjauk-
sen, sopeutumisvalmennuksen, saattajapalvelun, muun vammaispalvelulain mukaisen palvelun ja muun sosiaalipalvelun  päätös</t>
    </r>
    <r>
      <rPr>
        <vertAlign val="superscript"/>
        <sz val="10"/>
        <rFont val="Arial"/>
        <family val="2"/>
      </rPr>
      <t>1)</t>
    </r>
  </si>
  <si>
    <r>
      <t>Asiakas, jolla voimassaoleva erityislapsenvahtipäätös tai päätös sosiaalihuoltolain mukaisesta tilapäishoidosta</t>
    </r>
    <r>
      <rPr>
        <vertAlign val="superscript"/>
        <sz val="10"/>
        <rFont val="Arial"/>
        <family val="2"/>
      </rPr>
      <t>1)</t>
    </r>
  </si>
  <si>
    <r>
      <t>Enintään 65-vuotiaat, jotka saavat vammaispalvelulain mukaan palveluja ja/tai etuuksia tai joiden palvelun syynä on vammaisuus tai pitkäaikaissairaus. Voimassaoleva päätös hoitopalkkiosta</t>
    </r>
    <r>
      <rPr>
        <vertAlign val="superscript"/>
        <sz val="10"/>
        <rFont val="Arial"/>
        <family val="2"/>
      </rPr>
      <t>1)</t>
    </r>
    <r>
      <rPr>
        <sz val="10"/>
        <rFont val="Arial"/>
        <family val="2"/>
      </rPr>
      <t>.</t>
    </r>
  </si>
  <si>
    <r>
      <t>Asiakas, jolla voimassaoleva päätös henkilökohtaisesta avusta</t>
    </r>
    <r>
      <rPr>
        <vertAlign val="superscript"/>
        <sz val="10"/>
        <rFont val="Arial"/>
        <family val="2"/>
      </rPr>
      <t>1)</t>
    </r>
  </si>
  <si>
    <r>
      <t>Asiakas, jolla voimassaoleva päätös  asuntoon kuuluvista välineistä ja laitteista ja vammaisen päivittäisissä toiminnoissa tarv. välineistä ja laitteista</t>
    </r>
    <r>
      <rPr>
        <vertAlign val="superscript"/>
        <sz val="10"/>
        <rFont val="Arial"/>
        <family val="2"/>
      </rPr>
      <t>1)</t>
    </r>
  </si>
  <si>
    <r>
      <t>Asiakas, jolla voimassaoleva päätös asunnon muutostöistä</t>
    </r>
    <r>
      <rPr>
        <vertAlign val="superscript"/>
        <sz val="10"/>
        <rFont val="Arial"/>
        <family val="2"/>
      </rPr>
      <t>1)</t>
    </r>
  </si>
  <si>
    <r>
      <t>Voimassaoleva päätös erityis-vaatetuksesta tai muusta vammaispalvelulain mukaisesta tuesta</t>
    </r>
    <r>
      <rPr>
        <vertAlign val="superscript"/>
        <sz val="10"/>
        <rFont val="Arial"/>
        <family val="2"/>
      </rPr>
      <t>1)</t>
    </r>
  </si>
  <si>
    <r>
      <t>Asiakas, jolla voimassaoleva tukihenkilöpäätös</t>
    </r>
    <r>
      <rPr>
        <vertAlign val="superscript"/>
        <sz val="10"/>
        <rFont val="Arial"/>
        <family val="2"/>
      </rPr>
      <t>1)</t>
    </r>
  </si>
  <si>
    <r>
      <t>Asiakas jolle on tilastoitunut työpäiviä</t>
    </r>
    <r>
      <rPr>
        <vertAlign val="superscript"/>
        <sz val="10"/>
        <rFont val="Arial"/>
        <family val="2"/>
      </rPr>
      <t>1)</t>
    </r>
    <r>
      <rPr>
        <sz val="10"/>
        <rFont val="Arial"/>
        <family val="2"/>
      </rPr>
      <t>. Tähän kirjataan myös aikuisopetus, jota annetaan Haavikon opetus- ja aikuiskoulutuskeskuksessa</t>
    </r>
    <r>
      <rPr>
        <vertAlign val="superscript"/>
        <sz val="10"/>
        <rFont val="Arial"/>
        <family val="2"/>
      </rPr>
      <t>1)</t>
    </r>
  </si>
  <si>
    <r>
      <t>Asiakas, jolle on tilastoitunut tuetun työtoiminnan tai tuetun työllistämisen työpäiviä</t>
    </r>
    <r>
      <rPr>
        <vertAlign val="superscript"/>
        <sz val="10"/>
        <rFont val="Arial"/>
        <family val="2"/>
      </rPr>
      <t>1)</t>
    </r>
  </si>
  <si>
    <r>
      <t>Kehitysvammaisten ohjatussa asumisessa kirjoilla oleva</t>
    </r>
    <r>
      <rPr>
        <vertAlign val="superscript"/>
        <sz val="10"/>
        <rFont val="Arial"/>
        <family val="2"/>
      </rPr>
      <t>1)</t>
    </r>
  </si>
  <si>
    <r>
      <t>Kehitysvammaisten autetussa asumisessa kirjoilla oleva</t>
    </r>
    <r>
      <rPr>
        <vertAlign val="superscript"/>
        <sz val="10"/>
        <rFont val="Arial"/>
        <family val="2"/>
      </rPr>
      <t>1)</t>
    </r>
  </si>
  <si>
    <r>
      <t>Kehitysvammaisten pitkäaikaisessa asumisen tukipalvelussa kirjoilla olevat</t>
    </r>
    <r>
      <rPr>
        <vertAlign val="superscript"/>
        <sz val="10"/>
        <rFont val="Arial"/>
        <family val="2"/>
      </rPr>
      <t>1)</t>
    </r>
  </si>
  <si>
    <r>
      <t>Kehitysvammaisten laitoksessa kirjoilla oleva</t>
    </r>
    <r>
      <rPr>
        <vertAlign val="superscript"/>
        <sz val="10"/>
        <rFont val="Arial"/>
        <family val="2"/>
      </rPr>
      <t>1)</t>
    </r>
  </si>
  <si>
    <r>
      <t>Kehitysvammaisten perhehoidossa kirjoilla oleva</t>
    </r>
    <r>
      <rPr>
        <vertAlign val="superscript"/>
        <sz val="10"/>
        <rFont val="Arial"/>
        <family val="2"/>
      </rPr>
      <t>1)</t>
    </r>
  </si>
  <si>
    <r>
      <t>Henkilöt, joilla on erityishuolto-ohjelma ja/tai palvelun tarpeen syy liittyy kehitysvammaisuuteen. Voimassaoleva päätös hoitopalkkiosta</t>
    </r>
    <r>
      <rPr>
        <vertAlign val="superscript"/>
        <sz val="10"/>
        <rFont val="Arial"/>
        <family val="2"/>
      </rPr>
      <t>1)</t>
    </r>
  </si>
  <si>
    <r>
      <t>Henkilö, joka osallistuu päivätoimintaan</t>
    </r>
    <r>
      <rPr>
        <vertAlign val="superscript"/>
        <sz val="10"/>
        <rFont val="Arial"/>
        <family val="2"/>
      </rPr>
      <t>1)</t>
    </r>
  </si>
  <si>
    <r>
      <t>Työllistymisen tuki -yksikössä kaupungin työllisyysvaroin järjestettyyn työsuhteiseen työhön osallistuneet, johon pääsääntöisesti on saatu työhallinnon palkkatukea</t>
    </r>
    <r>
      <rPr>
        <vertAlign val="superscript"/>
        <sz val="10"/>
        <rFont val="Arial"/>
        <family val="2"/>
      </rPr>
      <t>1)</t>
    </r>
  </si>
  <si>
    <r>
      <t>Työllistymisen tuki -yksikön huoltosuhteiseen työhön osallistuneet Shl 27e §</t>
    </r>
    <r>
      <rPr>
        <vertAlign val="superscript"/>
        <sz val="10"/>
        <rFont val="Arial"/>
        <family val="2"/>
      </rPr>
      <t>1)</t>
    </r>
  </si>
  <si>
    <r>
      <t>Työllistymistä tukevaan toimintaan osallistuneet</t>
    </r>
    <r>
      <rPr>
        <vertAlign val="superscript"/>
        <sz val="10"/>
        <rFont val="Arial"/>
        <family val="2"/>
      </rPr>
      <t>1)</t>
    </r>
  </si>
  <si>
    <r>
      <t>Asunnottomien asunnoissa kirjoilla oleva</t>
    </r>
    <r>
      <rPr>
        <vertAlign val="superscript"/>
        <sz val="10"/>
        <rFont val="Arial"/>
        <family val="2"/>
      </rPr>
      <t>1)</t>
    </r>
  </si>
  <si>
    <r>
      <t>Asunnottomien tukiasunnoissa kirjoilla oleva</t>
    </r>
    <r>
      <rPr>
        <vertAlign val="superscript"/>
        <sz val="10"/>
        <rFont val="Arial"/>
        <family val="2"/>
      </rPr>
      <t>1)</t>
    </r>
  </si>
  <si>
    <r>
      <t>Alle 65-vuotiaiden palveluasumi-sessa kirjoilla oleva</t>
    </r>
    <r>
      <rPr>
        <vertAlign val="superscript"/>
        <sz val="10"/>
        <rFont val="Arial"/>
        <family val="2"/>
      </rPr>
      <t>1)</t>
    </r>
  </si>
  <si>
    <r>
      <t>Ao. yksiköissä kirjoilla oleva</t>
    </r>
    <r>
      <rPr>
        <vertAlign val="superscript"/>
        <sz val="10"/>
        <rFont val="Arial"/>
        <family val="2"/>
      </rPr>
      <t>1)</t>
    </r>
  </si>
  <si>
    <r>
      <t>Henkilö, jolla voimassa oleva Shl-kuljetuspalvelun päätös</t>
    </r>
    <r>
      <rPr>
        <vertAlign val="superscript"/>
        <sz val="10"/>
        <rFont val="Arial"/>
        <family val="2"/>
      </rPr>
      <t>1)</t>
    </r>
  </si>
  <si>
    <r>
      <t>Sosiaalisen luototuksen uudet, uudelleen vireilletulleet ja siirtyneet  asiakkaat</t>
    </r>
    <r>
      <rPr>
        <vertAlign val="superscript"/>
        <sz val="10"/>
        <rFont val="Arial"/>
        <family val="2"/>
      </rPr>
      <t>1)</t>
    </r>
  </si>
  <si>
    <r>
      <t>Henkilöt, joille aloitettu työkykyselvitys, haettu etuus tai laadittu muutoksenhaku/valitus</t>
    </r>
    <r>
      <rPr>
        <vertAlign val="superscript"/>
        <sz val="10"/>
        <rFont val="Arial"/>
        <family val="2"/>
      </rPr>
      <t>1)</t>
    </r>
  </si>
  <si>
    <r>
      <t>Talous, jolla voimassaoleva kotoutumistukipäätös</t>
    </r>
    <r>
      <rPr>
        <vertAlign val="superscript"/>
        <sz val="10"/>
        <rFont val="Arial"/>
        <family val="2"/>
      </rPr>
      <t>1)</t>
    </r>
  </si>
  <si>
    <r>
      <t>Kotouttamistuen piirissä olevien talouksien perheenjäsenten lukumäärä</t>
    </r>
    <r>
      <rPr>
        <vertAlign val="superscript"/>
        <sz val="10"/>
        <rFont val="Arial"/>
        <family val="2"/>
      </rPr>
      <t>1)</t>
    </r>
  </si>
  <si>
    <r>
      <t>Velkaneuvonnan uudet, uudelleen vireilletulleet ja siirtyneet  asiakkaat</t>
    </r>
    <r>
      <rPr>
        <vertAlign val="superscript"/>
        <sz val="10"/>
        <rFont val="Arial"/>
        <family val="2"/>
      </rPr>
      <t>1)</t>
    </r>
  </si>
  <si>
    <r>
      <t xml:space="preserve">Työllistymisen tuki -yksikön kuntouttavaan työtoimintaan osallistuneet lukuunottamatta Duurin asiakkaita </t>
    </r>
    <r>
      <rPr>
        <vertAlign val="superscript"/>
        <sz val="9.5"/>
        <rFont val="Arial"/>
        <family val="2"/>
      </rPr>
      <t>1)</t>
    </r>
  </si>
  <si>
    <t>asunnottomien asumispalvelut</t>
  </si>
  <si>
    <t>vastaaottokeskustoiminta</t>
  </si>
  <si>
    <t>vammaisten asumisen tukipalvelu</t>
  </si>
  <si>
    <t>muu asumisen tukeminen yhteensä</t>
  </si>
  <si>
    <t>Sama asiakas voi esiintyä vuoden aikana asiakkaana sekä omassa että ostopalvelussa, 
mutta oman toiminnan ja ostopalvelun yhteislukuihin sama asiakas sisältyy vain kerran.</t>
  </si>
  <si>
    <t>Nuorten palvelut ja aikuissosiaalityö -toimiston toimeentulotuen sektorille ja SOTO-alalajille kertyneet sosiaaliohjaajien kontaktit on tilastoitu toimeentulotuki-sektorille.</t>
  </si>
  <si>
    <r>
      <t xml:space="preserve">Nuorten palvelut ja aikuissosiaalityö -toimiston ja psykiatria- ja päihdepalvelut -toimiston </t>
    </r>
    <r>
      <rPr>
        <b/>
        <sz val="10"/>
        <rFont val="Arial"/>
        <family val="2"/>
      </rPr>
      <t>sosiaalityöntekijöiden</t>
    </r>
    <r>
      <rPr>
        <sz val="10"/>
        <rFont val="Arial"/>
        <family val="2"/>
      </rPr>
      <t xml:space="preserve"> kontaktit, jotka ovat kertyneet SOTO- tai TT-sektorille (alalajit TT, KOTU ja KTYÖ) on tilastoitu muu sosiaalihuolto -sektorille.</t>
    </r>
  </si>
  <si>
    <t>Asunnottomien asumispalvelut, vastaanottokeskustoiminta, vammaisten asumisen tukipalvelu</t>
  </si>
  <si>
    <r>
      <t>425</t>
    </r>
    <r>
      <rPr>
        <vertAlign val="superscript"/>
        <sz val="11"/>
        <rFont val="Calibri"/>
        <family val="2"/>
      </rPr>
      <t>1</t>
    </r>
  </si>
  <si>
    <t>ei luokituksessa vuodesta 2014 alkaen</t>
  </si>
  <si>
    <t>Sosiaali- ja tukityö (01)  Ei ole ollut palveluluokituksessa vuodesta 2014 alkaen</t>
  </si>
  <si>
    <r>
      <t>Henkilö, joka on käynyt polikliinisessa päihdehuollossa</t>
    </r>
    <r>
      <rPr>
        <vertAlign val="superscript"/>
        <sz val="10"/>
        <rFont val="Arial"/>
        <family val="2"/>
      </rPr>
      <t>1)</t>
    </r>
  </si>
  <si>
    <r>
      <t>Henkilö, joka on käynyt korvaushoitoa antavassa palvelupisteessa</t>
    </r>
    <r>
      <rPr>
        <vertAlign val="superscript"/>
        <sz val="10"/>
        <rFont val="Arial"/>
        <family val="2"/>
      </rPr>
      <t>1)</t>
    </r>
  </si>
  <si>
    <r>
      <t>Henkilö, joka on ollut päihdehuollon avovieroituksessa</t>
    </r>
    <r>
      <rPr>
        <vertAlign val="superscript"/>
        <sz val="10"/>
        <rFont val="Arial"/>
        <family val="2"/>
      </rPr>
      <t>1)</t>
    </r>
  </si>
  <si>
    <t>Hoitopäivät avovieroituksessa. Vuoteen 2013 saakka alapalvelun nimi oli avokatkaisu ja se kuului päivätoiminnan palvelumuotoon.</t>
  </si>
  <si>
    <r>
      <t>Henkilö, joka on ollut päihdehuollon avokuntoutuksessa</t>
    </r>
    <r>
      <rPr>
        <vertAlign val="superscript"/>
        <sz val="10"/>
        <rFont val="Arial"/>
        <family val="2"/>
      </rPr>
      <t>1)</t>
    </r>
  </si>
  <si>
    <t>Asumisvuorokausiin lasketaan kirjoillaolopäivät, ei lähtöpäivää</t>
  </si>
  <si>
    <r>
      <t>Päihdehuollon palveluasumisessa kirjoilla oleva</t>
    </r>
    <r>
      <rPr>
        <vertAlign val="superscript"/>
        <sz val="10"/>
        <rFont val="Arial"/>
        <family val="2"/>
      </rPr>
      <t>1)</t>
    </r>
  </si>
  <si>
    <r>
      <t>Päihdehuollon laitoksessa kirjoilla oleva</t>
    </r>
    <r>
      <rPr>
        <vertAlign val="superscript"/>
        <sz val="10"/>
        <rFont val="Arial"/>
        <family val="2"/>
      </rPr>
      <t>1)</t>
    </r>
  </si>
  <si>
    <r>
      <t>Asiakkaat, jotka ovat kirjallisella suostumuksella antaneet sosiaaliturvaetuutensa sosiaaliviraston välitettäväksi</t>
    </r>
    <r>
      <rPr>
        <vertAlign val="superscript"/>
        <sz val="10"/>
        <rFont val="Arial"/>
        <family val="2"/>
      </rPr>
      <t>1)</t>
    </r>
  </si>
  <si>
    <r>
      <t xml:space="preserve">Henkilölukumäärä kertoo tuen piirissä olevan talouden perheenjäsenten lukumäärän </t>
    </r>
    <r>
      <rPr>
        <vertAlign val="superscript"/>
        <sz val="10"/>
        <rFont val="Arial"/>
        <family val="2"/>
      </rPr>
      <t>1)</t>
    </r>
  </si>
  <si>
    <r>
      <t>Työvoiman palvelukeskuksen asiakas</t>
    </r>
    <r>
      <rPr>
        <vertAlign val="superscript"/>
        <sz val="9.5"/>
        <rFont val="Arial"/>
        <family val="2"/>
      </rPr>
      <t>1)</t>
    </r>
  </si>
  <si>
    <r>
      <t>Kuntouttavaan työtoimintaan osallistuneet (oma toiminta ja ostopalvelut)</t>
    </r>
    <r>
      <rPr>
        <vertAlign val="superscript"/>
        <sz val="9.0500000000000007"/>
        <rFont val="Arial"/>
        <family val="2"/>
      </rPr>
      <t>1)</t>
    </r>
  </si>
  <si>
    <r>
      <t>Henkilö, jolla on kuntouttavan työtoiminnan päätös</t>
    </r>
    <r>
      <rPr>
        <vertAlign val="superscript"/>
        <sz val="9.5"/>
        <rFont val="Arial"/>
        <family val="2"/>
      </rPr>
      <t>1)</t>
    </r>
  </si>
  <si>
    <r>
      <t>Talous, jolla on voimassaoleva vastaanottorahapäätös</t>
    </r>
    <r>
      <rPr>
        <vertAlign val="superscript"/>
        <sz val="10"/>
        <rFont val="Arial"/>
        <family val="2"/>
      </rPr>
      <t>1)</t>
    </r>
  </si>
  <si>
    <r>
      <t>Henkilölukumäärä kertoo tuen piirissä olevan talouden perheenjäsenten lukumäärän</t>
    </r>
    <r>
      <rPr>
        <vertAlign val="superscript"/>
        <sz val="10"/>
        <rFont val="Arial"/>
        <family val="2"/>
      </rPr>
      <t>1)</t>
    </r>
  </si>
  <si>
    <r>
      <t>Talous, jolla voimassaoleva ehkäisevän toimeentulotuen päätös</t>
    </r>
    <r>
      <rPr>
        <vertAlign val="superscript"/>
        <sz val="10"/>
        <rFont val="Arial"/>
        <family val="2"/>
      </rPr>
      <t>1)</t>
    </r>
  </si>
  <si>
    <r>
      <t>Talous, jolla voimassaoleva perustoimeentulotuki- tai kotoutumistukipäätös</t>
    </r>
    <r>
      <rPr>
        <vertAlign val="superscript"/>
        <sz val="9.5"/>
        <rFont val="Arial"/>
        <family val="2"/>
      </rPr>
      <t>1)</t>
    </r>
  </si>
  <si>
    <r>
      <t>Talous, jolla voimassaoleva täydentävän toimeentulotuen päätös</t>
    </r>
    <r>
      <rPr>
        <vertAlign val="superscript"/>
        <sz val="9.5"/>
        <rFont val="Arial"/>
        <family val="2"/>
      </rPr>
      <t>1)</t>
    </r>
  </si>
  <si>
    <r>
      <t>Talous, jolla on voimassaoleva täydentävän vastaanottorahan päätös</t>
    </r>
    <r>
      <rPr>
        <vertAlign val="superscript"/>
        <sz val="10"/>
        <rFont val="Arial"/>
        <family val="2"/>
      </rPr>
      <t>1)</t>
    </r>
  </si>
  <si>
    <t>1193</t>
  </si>
  <si>
    <t>Kunnan rahoitusosuuden piirissä olevat työmarkkinatukea saavat henkilöt. Vuoteen 2015 saakka, suoritejulkaisussa tieto oli toimeentulotuki-sektorin alla.</t>
  </si>
  <si>
    <t xml:space="preserve">(tuettu asuminen: Kilpola, Nal,  </t>
  </si>
  <si>
    <t xml:space="preserve">   asiakkaat (varsinaiset)</t>
  </si>
  <si>
    <t xml:space="preserve">  asiakkaat (varsinaiset)</t>
  </si>
  <si>
    <t xml:space="preserve">   asiakkaat (varsinaiset) yhteensä</t>
  </si>
  <si>
    <t>neuvolatoiminta (kape, pape,vape)</t>
  </si>
  <si>
    <t xml:space="preserve">   kaikki asiakkaat ja tapaamisissa</t>
  </si>
  <si>
    <t xml:space="preserve">   mukana olleet yhteensä</t>
  </si>
  <si>
    <t>(jälkihuollon tukiasunnot)</t>
  </si>
  <si>
    <t>puhelinkontakti ja
sähköinen asiointi</t>
  </si>
  <si>
    <t>Asiakastapaamista vastaava puhelu tai kontakti</t>
  </si>
  <si>
    <t>Päätösasiakkaiden määrä, mutta sama lapsi/nuori vain kertaalleen</t>
  </si>
  <si>
    <t>Sosiaaliohjausta saavat asiakkaat (edellyttää tapahtumamerkintää)</t>
  </si>
  <si>
    <t>Laitospalvelu  11)</t>
  </si>
  <si>
    <r>
      <t>tehostettu perhetyö</t>
    </r>
    <r>
      <rPr>
        <sz val="9"/>
        <rFont val="Arial"/>
        <family val="2"/>
      </rPr>
      <t xml:space="preserve"> </t>
    </r>
    <r>
      <rPr>
        <sz val="8"/>
        <rFont val="Arial"/>
        <family val="2"/>
      </rPr>
      <t>(avokuntoutus)</t>
    </r>
  </si>
  <si>
    <t>Otetaan huomioon asiakkaiden lukumäärän lisäksi tapaamiseen käytetty aika. Yhden suoritteen käyntikerran pituus on 45-60  min,  kahden suoritteen 61-90 min, kolmen suoritteen 91-135 min ja neljän suoritteen 136-180 min ja tämän jälkeen seuraavat 45 min lisäävät aina suoritteen määrää.</t>
  </si>
  <si>
    <t>Yhden suoritteen käyntikerran pituus on 45 min. Yhdeksi käyntikerraksi lasketaan korkeintaan 60 minuutin käynti, kahdeksi 90 minuutin käynti ja kolmeksi tämän ajan ylittävät käynnit.</t>
  </si>
  <si>
    <t>Lastensuojelun sosiaali- ja tukityön suoritteissa (01 02) ei ole ls-arviointiyksikön suoritteita mukana koko vuodelta 2015, eikä vuodelta 2016 lainkaan, koska arviointiyksikkö ei ole voinut kirjata suoritteita asiakastietojärjestelmään 1.4.2015 lukien.</t>
  </si>
  <si>
    <r>
      <t xml:space="preserve">ATJ:n  Sosty-tapahtumalta kerättyjen tilastojen määrittelyssä on toimittu seuraavasti </t>
    </r>
    <r>
      <rPr>
        <b/>
        <sz val="10"/>
        <rFont val="Arial"/>
        <family val="2"/>
      </rPr>
      <t>sosiaaliohjaajien</t>
    </r>
    <r>
      <rPr>
        <sz val="10"/>
        <rFont val="Arial"/>
        <family val="2"/>
      </rPr>
      <t xml:space="preserve"> käyntien kohdentamisessa sektorille ja alapalvelumuodolle:</t>
    </r>
  </si>
  <si>
    <t>Organisaatiossa ja palveluissa tapahtuneet muutokset vuonna 2016</t>
  </si>
  <si>
    <t>Uusi sosiaalihuoltolaki (1301/2014) tuli voimaan 1.4.2015. Uuden lain vaikutus näkyy lastensuojelun suorite- ja asiakasmäärissä (02 01), koska voimassa olevan lain mukaan ls-asiakkuus ei ala ls-tarpeenselvityksestä (nyk. palvelutarpeenarvioinnista) kuten aiemmin. Lastensuojelun asiakasmäärän tilastopoiminta on vuonna 2015 vanhan lain mukainen ajalla 1.1.-31.3.2015 ja uuden lain mukainen ajalla 1.4.-31.12.2015. Vuodesta 2016 lukien lastensuojelun asiakkuus tilastoituu 1.4.2015 voimaan tulleen lain mukaisesti (eli lastensuojelun asiakkuus alkaa vasta palvelutarpeen arvioinnin perusteella).</t>
  </si>
  <si>
    <t>Perheasioiden sovittelun asiakkaat, käynnit ja suoritteet on kerätty manuaalisesti.</t>
  </si>
  <si>
    <t>(Kohta  03 Muut perheiden palvelut, Muut sosiaalipalvelut, 0376 muu sosiaalipalvelu.</t>
  </si>
  <si>
    <t>Suoritteet</t>
  </si>
  <si>
    <t>asiakastietojärjestelmää. Aiemmin oli käytössä ATJ.</t>
  </si>
  <si>
    <t xml:space="preserve">Lapsiperheiden kotipalvelussa ja (perhetyössä) on 1.1.2016 lukien siirrytty käyttämään Pegasos </t>
  </si>
  <si>
    <t xml:space="preserve">Lapsiperheiden kotipalvelussa (ja perhetyössä) v. 2016 tapahtunut asiakastietojärjestelmän vaihdos näkyy </t>
  </si>
  <si>
    <t xml:space="preserve">lapsiperheiden kotipalvelun asiakas- ja suoritemäärissä. </t>
  </si>
  <si>
    <t>Esim. osto- ja palveluseteliasiakkaat ja niitä vastaavat suoritteet puuttuvat vuodelta 2016.</t>
  </si>
  <si>
    <t>SISÄLLÖLLISIÄ MÄÄRITELMIÄ JA TILASTOJEN TIETOLÄHTEET</t>
  </si>
  <si>
    <r>
      <rPr>
        <vertAlign val="superscript"/>
        <sz val="8"/>
        <rFont val="Arial"/>
        <family val="2"/>
      </rPr>
      <t>1</t>
    </r>
    <r>
      <rPr>
        <sz val="8"/>
        <rFont val="Arial"/>
        <family val="2"/>
      </rPr>
      <t xml:space="preserve"> Tiedot saatavilla vain ajalta 1.1. - 31.8.2016</t>
    </r>
  </si>
  <si>
    <t>Sosiaalihuollosta virallisissa tilastoissa käytettävät palvelutoimintaa kuvaavat määrälliset mittarit ja niiden määritelmät ja/tai laskentakaavat ovat alapalvelumuodoittain raportissa Sosiaalipalveluja kuvaavat mittarit 2.12.2014, joka on saatavilla SoteHelmessä kohdasta Oikopolut&gt;Tietohuolto ja tilastot&gt;Tietohuolto ja tilastot&gt;Tilastot&gt;Julkaisut&gt;Sosiaalipalveluja kuvaavat mittarit</t>
  </si>
  <si>
    <t>Helsingissä  31.03.2017</t>
  </si>
  <si>
    <r>
      <t>Lastensuojelun asiakkaat vuoden aikana</t>
    </r>
    <r>
      <rPr>
        <vertAlign val="superscript"/>
        <sz val="10"/>
        <rFont val="Arial"/>
        <family val="2"/>
      </rPr>
      <t>1)</t>
    </r>
  </si>
  <si>
    <r>
      <t>Henkilö, jolle on tehty tukihenkilö-/tukiperhepäätös ja joka on saanut tukihenkilö- ja/tai tukiperhepalvelua.</t>
    </r>
    <r>
      <rPr>
        <vertAlign val="superscript"/>
        <sz val="10"/>
        <rFont val="Arial"/>
        <family val="2"/>
      </rPr>
      <t>1)</t>
    </r>
  </si>
  <si>
    <r>
      <t xml:space="preserve">tehostettu perhetyö </t>
    </r>
    <r>
      <rPr>
        <sz val="8"/>
        <rFont val="Arial"/>
        <family val="2"/>
      </rPr>
      <t>(avokuntoutus</t>
    </r>
    <r>
      <rPr>
        <sz val="9"/>
        <rFont val="Arial"/>
        <family val="2"/>
      </rPr>
      <t>)</t>
    </r>
  </si>
  <si>
    <r>
      <t>Avokuntoutuksen käyntiasiakas vuoden aikana</t>
    </r>
    <r>
      <rPr>
        <vertAlign val="superscript"/>
        <sz val="10"/>
        <rFont val="Arial"/>
        <family val="2"/>
      </rPr>
      <t>1)</t>
    </r>
  </si>
  <si>
    <r>
      <t xml:space="preserve">tukiasuminen
</t>
    </r>
    <r>
      <rPr>
        <sz val="8"/>
        <rFont val="Arial"/>
        <family val="2"/>
      </rPr>
      <t>(jälkihuollon tukiasunnot ja asumisharjoittelu)</t>
    </r>
  </si>
  <si>
    <r>
      <t>Jälkihuollon tukiasumisessa tai asumisharjoittelussa kirjoilla oleva</t>
    </r>
    <r>
      <rPr>
        <vertAlign val="superscript"/>
        <sz val="10"/>
        <rFont val="Arial"/>
        <family val="2"/>
      </rPr>
      <t>1)</t>
    </r>
  </si>
  <si>
    <r>
      <t>Tuetussa asumisessa kirjoilla oleva</t>
    </r>
    <r>
      <rPr>
        <vertAlign val="superscript"/>
        <sz val="10"/>
        <rFont val="Arial"/>
        <family val="2"/>
      </rPr>
      <t>1)</t>
    </r>
  </si>
  <si>
    <r>
      <t>Laitoksen ympärivuorokautisessa palvelussa kirjoilla oleva</t>
    </r>
    <r>
      <rPr>
        <vertAlign val="superscript"/>
        <sz val="10"/>
        <rFont val="Arial"/>
        <family val="2"/>
      </rPr>
      <t>1)</t>
    </r>
  </si>
  <si>
    <r>
      <t>Kunnallisissa ja toimeksianto-sopimusperhekodeissa kirjoillla olevat, ei sis. sijaishuolto läheisverkostossa -sijoituksia</t>
    </r>
    <r>
      <rPr>
        <vertAlign val="superscript"/>
        <sz val="10"/>
        <rFont val="Arial"/>
        <family val="2"/>
      </rPr>
      <t>1)</t>
    </r>
  </si>
  <si>
    <r>
      <t>Henkilö, jolle on tehty lomatoiminnan päätös ja ollut lomalla perheessä tai leirillä</t>
    </r>
    <r>
      <rPr>
        <vertAlign val="superscript"/>
        <sz val="10"/>
        <rFont val="Arial"/>
        <family val="2"/>
      </rPr>
      <t>1)</t>
    </r>
  </si>
  <si>
    <r>
      <t>Asiakas, jolle tehty tilastovuoden aikana LsL:n 35, 36, 49 75, 76  §:n mukainen päätös</t>
    </r>
    <r>
      <rPr>
        <vertAlign val="superscript"/>
        <sz val="9.5"/>
        <rFont val="Arial"/>
        <family val="2"/>
      </rPr>
      <t>.1)</t>
    </r>
  </si>
  <si>
    <r>
      <t>Varsinainen asiakas (= jolla voimassa oleva ao. selvitys ja käyntitapahtuma)</t>
    </r>
    <r>
      <rPr>
        <vertAlign val="superscript"/>
        <sz val="9.5"/>
        <rFont val="Arial"/>
        <family val="2"/>
      </rPr>
      <t>1)</t>
    </r>
  </si>
  <si>
    <r>
      <t>Kokonaislukuun kuuluvat varsinaiset asiakkaat ja tapaamisiin osallistuneet perheenjäsenet</t>
    </r>
    <r>
      <rPr>
        <vertAlign val="superscript"/>
        <sz val="10"/>
        <rFont val="Arial"/>
        <family val="2"/>
      </rPr>
      <t>1)</t>
    </r>
  </si>
  <si>
    <r>
      <t>Avioliittolain mukaisessa perhe-asioiden sovittelussa olleet henkilöt ja perheet</t>
    </r>
    <r>
      <rPr>
        <vertAlign val="superscript"/>
        <sz val="10"/>
        <rFont val="Arial"/>
        <family val="2"/>
      </rPr>
      <t>1)</t>
    </r>
  </si>
  <si>
    <r>
      <t>Päivätoiminnassa kirjoilla oleva henkilö</t>
    </r>
    <r>
      <rPr>
        <vertAlign val="superscript"/>
        <sz val="10"/>
        <rFont val="Arial"/>
        <family val="2"/>
      </rPr>
      <t>1)</t>
    </r>
  </si>
  <si>
    <r>
      <t xml:space="preserve">Vanhusten asuintaloissa kirjoilla olevat </t>
    </r>
    <r>
      <rPr>
        <vertAlign val="superscript"/>
        <sz val="10"/>
        <rFont val="Arial"/>
        <family val="2"/>
      </rPr>
      <t>1)</t>
    </r>
  </si>
  <si>
    <r>
      <t>Palvelutalon kirjoilla olevat</t>
    </r>
    <r>
      <rPr>
        <vertAlign val="superscript"/>
        <sz val="10"/>
        <rFont val="Arial"/>
        <family val="2"/>
      </rPr>
      <t xml:space="preserve">1) </t>
    </r>
    <r>
      <rPr>
        <sz val="10"/>
        <rFont val="Arial"/>
        <family val="2"/>
      </rPr>
      <t>Asumismuoto, jossa saa ympäri-vuorokautista hoivaa, apua ja palveluja. Sisältyy aina yövalvonta tai tehokas varallaolojärjestelmä</t>
    </r>
  </si>
  <si>
    <r>
      <t>Laitoksessa kirjoilla oleva</t>
    </r>
    <r>
      <rPr>
        <vertAlign val="superscript"/>
        <sz val="10"/>
        <rFont val="Arial"/>
        <family val="2"/>
      </rPr>
      <t>1)</t>
    </r>
  </si>
  <si>
    <r>
      <t xml:space="preserve">pitkäaikaishoito </t>
    </r>
    <r>
      <rPr>
        <sz val="8"/>
        <rFont val="Arial"/>
        <family val="2"/>
      </rPr>
      <t>(Kivelän, Koskelan ja Myllypuron vanhustenkeskukset)</t>
    </r>
  </si>
  <si>
    <r>
      <t>Pitkäaikaishoidossa kirjoilla oleva</t>
    </r>
    <r>
      <rPr>
        <vertAlign val="superscript"/>
        <sz val="10"/>
        <rFont val="Arial"/>
        <family val="2"/>
      </rPr>
      <t>1)</t>
    </r>
  </si>
  <si>
    <r>
      <t>Kaikki yli 65-vuotiaat. Voimassaoleva päätös hoito-palkkiosta</t>
    </r>
    <r>
      <rPr>
        <vertAlign val="superscript"/>
        <sz val="10"/>
        <rFont val="Arial"/>
        <family val="2"/>
      </rPr>
      <t>1)</t>
    </r>
  </si>
  <si>
    <r>
      <t>Asiakas, jolla voimassaoleva ShL:n mukainen asunnonmuutos-
työn päätös</t>
    </r>
    <r>
      <rPr>
        <vertAlign val="superscript"/>
        <sz val="10"/>
        <rFont val="Arial"/>
        <family val="2"/>
      </rPr>
      <t>1)</t>
    </r>
  </si>
  <si>
    <r>
      <t>1)</t>
    </r>
    <r>
      <rPr>
        <sz val="8"/>
        <rFont val="Arial"/>
        <family val="2"/>
      </rPr>
      <t>Asiakas kertaalleen kalenterivuoden aikana</t>
    </r>
  </si>
  <si>
    <t>alle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</si>
</sst>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0&quot;000"/>
  </numFmts>
  <fonts count="23">
    <font>
      <sz val="10"/>
      <name val="Arial"/>
    </font>
    <font>
      <sz val="10"/>
      <name val="Arial"/>
      <family val="2"/>
    </font>
    <font>
      <u/>
      <sz val="10"/>
      <color indexed="12"/>
      <name val="Arial"/>
      <family val="2"/>
    </font>
    <font>
      <b/>
      <sz val="12"/>
      <name val="Arial"/>
      <family val="2"/>
    </font>
    <font>
      <b/>
      <sz val="10"/>
      <name val="Arial"/>
      <family val="2"/>
    </font>
    <font>
      <sz val="14"/>
      <name val="Arial"/>
      <family val="2"/>
    </font>
    <font>
      <sz val="8"/>
      <name val="Arial"/>
      <family val="2"/>
    </font>
    <font>
      <u/>
      <sz val="10"/>
      <name val="Arial"/>
      <family val="2"/>
    </font>
    <font>
      <sz val="12"/>
      <name val="Arial"/>
      <family val="2"/>
    </font>
    <font>
      <sz val="8"/>
      <name val="Arial"/>
      <family val="2"/>
    </font>
    <font>
      <sz val="12"/>
      <name val="Arial Narrow"/>
      <family val="2"/>
    </font>
    <font>
      <sz val="9"/>
      <name val="Arial"/>
      <family val="2"/>
    </font>
    <font>
      <strike/>
      <sz val="10"/>
      <name val="Arial"/>
      <family val="2"/>
    </font>
    <font>
      <b/>
      <sz val="8"/>
      <name val="Arial"/>
      <family val="2"/>
    </font>
    <font>
      <sz val="10"/>
      <name val="Arial "/>
    </font>
    <font>
      <sz val="9"/>
      <color indexed="81"/>
      <name val="Tahoma"/>
      <family val="2"/>
    </font>
    <font>
      <b/>
      <sz val="9"/>
      <color indexed="81"/>
      <name val="Tahoma"/>
      <family val="2"/>
    </font>
    <font>
      <vertAlign val="superscript"/>
      <sz val="10"/>
      <name val="Arial"/>
      <family val="2"/>
    </font>
    <font>
      <vertAlign val="superscript"/>
      <sz val="9.5"/>
      <name val="Arial"/>
      <family val="2"/>
    </font>
    <font>
      <sz val="11"/>
      <name val="Calibri"/>
      <family val="2"/>
    </font>
    <font>
      <vertAlign val="superscript"/>
      <sz val="11"/>
      <name val="Calibri"/>
      <family val="2"/>
    </font>
    <font>
      <vertAlign val="superscript"/>
      <sz val="9.0500000000000007"/>
      <name val="Arial"/>
      <family val="2"/>
    </font>
    <font>
      <vertAlign val="superscript"/>
      <sz val="8"/>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1" fillId="0" borderId="0"/>
    <xf numFmtId="0" fontId="1" fillId="0" borderId="0" applyBorder="0"/>
    <xf numFmtId="3" fontId="1" fillId="0" borderId="0" applyFill="0" applyBorder="0" applyProtection="0"/>
  </cellStyleXfs>
  <cellXfs count="336">
    <xf numFmtId="0" fontId="0" fillId="0" borderId="0" xfId="0"/>
    <xf numFmtId="164" fontId="4" fillId="0" borderId="1" xfId="0" applyNumberFormat="1" applyFont="1" applyFill="1" applyBorder="1" applyAlignment="1">
      <alignment horizontal="left"/>
    </xf>
    <xf numFmtId="164" fontId="4" fillId="0" borderId="2" xfId="0" applyNumberFormat="1" applyFont="1" applyFill="1" applyBorder="1" applyAlignment="1">
      <alignment horizontal="left"/>
    </xf>
    <xf numFmtId="164" fontId="6" fillId="0" borderId="2" xfId="0" applyNumberFormat="1" applyFont="1" applyFill="1" applyBorder="1" applyAlignment="1">
      <alignment horizontal="left"/>
    </xf>
    <xf numFmtId="0" fontId="4" fillId="0" borderId="0" xfId="0" applyFont="1" applyFill="1" applyBorder="1"/>
    <xf numFmtId="0" fontId="6" fillId="0" borderId="0" xfId="0" applyFont="1" applyFill="1" applyBorder="1"/>
    <xf numFmtId="164" fontId="4" fillId="0" borderId="2" xfId="3" applyNumberFormat="1" applyFont="1" applyFill="1" applyBorder="1" applyAlignment="1">
      <alignment horizontal="left"/>
    </xf>
    <xf numFmtId="0" fontId="4" fillId="0" borderId="0" xfId="3" applyFont="1" applyFill="1" applyBorder="1"/>
    <xf numFmtId="49" fontId="1" fillId="0" borderId="0" xfId="0" applyNumberFormat="1" applyFont="1" applyFill="1"/>
    <xf numFmtId="49" fontId="1" fillId="0" borderId="0" xfId="0" applyNumberFormat="1" applyFont="1" applyFill="1" applyAlignment="1">
      <alignment horizontal="left"/>
    </xf>
    <xf numFmtId="49" fontId="1" fillId="0" borderId="0" xfId="0" applyNumberFormat="1" applyFont="1" applyFill="1" applyAlignment="1">
      <alignment vertical="top"/>
    </xf>
    <xf numFmtId="0" fontId="1" fillId="0" borderId="0" xfId="0" applyFont="1" applyFill="1"/>
    <xf numFmtId="0" fontId="1" fillId="0" borderId="0" xfId="0" applyFont="1" applyFill="1" applyBorder="1"/>
    <xf numFmtId="0" fontId="11" fillId="0" borderId="0" xfId="0" applyFont="1" applyFill="1" applyBorder="1"/>
    <xf numFmtId="0" fontId="6" fillId="0" borderId="2" xfId="0" applyFont="1" applyFill="1" applyBorder="1"/>
    <xf numFmtId="49" fontId="1" fillId="0" borderId="2" xfId="0" applyNumberFormat="1" applyFont="1" applyFill="1" applyBorder="1" applyAlignment="1">
      <alignment horizontal="left"/>
    </xf>
    <xf numFmtId="0" fontId="3" fillId="0" borderId="0" xfId="0" applyFont="1" applyFill="1"/>
    <xf numFmtId="0" fontId="1" fillId="0" borderId="0" xfId="0" applyFont="1" applyFill="1" applyAlignment="1">
      <alignment vertical="top"/>
    </xf>
    <xf numFmtId="164" fontId="1" fillId="0" borderId="1" xfId="3" applyNumberFormat="1" applyFont="1" applyFill="1" applyBorder="1" applyAlignment="1">
      <alignment horizontal="left"/>
    </xf>
    <xf numFmtId="0" fontId="1" fillId="0" borderId="3" xfId="3" applyFont="1" applyFill="1" applyBorder="1"/>
    <xf numFmtId="0" fontId="1" fillId="0" borderId="3" xfId="3" applyFont="1" applyFill="1" applyBorder="1" applyProtection="1">
      <protection locked="0"/>
    </xf>
    <xf numFmtId="1" fontId="1" fillId="0" borderId="4" xfId="3" applyNumberFormat="1" applyFont="1" applyFill="1" applyBorder="1" applyProtection="1">
      <protection locked="0"/>
    </xf>
    <xf numFmtId="0" fontId="1" fillId="0" borderId="0" xfId="3" applyFont="1" applyFill="1" applyBorder="1"/>
    <xf numFmtId="164" fontId="1" fillId="0" borderId="2" xfId="3" applyNumberFormat="1" applyFont="1" applyFill="1" applyBorder="1" applyAlignment="1">
      <alignment horizontal="left"/>
    </xf>
    <xf numFmtId="3" fontId="1" fillId="0" borderId="2" xfId="3" applyNumberFormat="1" applyFont="1" applyFill="1" applyBorder="1" applyProtection="1">
      <protection locked="0"/>
    </xf>
    <xf numFmtId="3" fontId="1" fillId="0" borderId="0" xfId="3" applyNumberFormat="1" applyFont="1" applyFill="1" applyBorder="1" applyProtection="1">
      <protection locked="0"/>
    </xf>
    <xf numFmtId="1" fontId="1" fillId="0" borderId="5" xfId="3" applyNumberFormat="1" applyFont="1" applyFill="1" applyBorder="1" applyProtection="1">
      <protection locked="0"/>
    </xf>
    <xf numFmtId="0" fontId="1" fillId="0" borderId="2" xfId="3" applyFont="1" applyFill="1" applyBorder="1"/>
    <xf numFmtId="0" fontId="1" fillId="0" borderId="5" xfId="3" applyFont="1" applyFill="1" applyBorder="1"/>
    <xf numFmtId="3" fontId="1" fillId="0" borderId="0" xfId="3" applyNumberFormat="1" applyFont="1" applyFill="1" applyBorder="1"/>
    <xf numFmtId="3" fontId="1" fillId="0" borderId="5" xfId="3" applyNumberFormat="1" applyFont="1" applyFill="1" applyBorder="1"/>
    <xf numFmtId="3" fontId="1" fillId="0" borderId="5" xfId="3" applyNumberFormat="1" applyFont="1" applyFill="1" applyBorder="1" applyAlignment="1">
      <alignment horizontal="right"/>
    </xf>
    <xf numFmtId="0" fontId="1" fillId="0" borderId="5" xfId="3" applyFont="1" applyFill="1" applyBorder="1" applyAlignment="1">
      <alignment horizontal="right"/>
    </xf>
    <xf numFmtId="164" fontId="1" fillId="0" borderId="6" xfId="3" applyNumberFormat="1" applyFont="1" applyFill="1" applyBorder="1" applyAlignment="1">
      <alignment horizontal="left"/>
    </xf>
    <xf numFmtId="0" fontId="1" fillId="0" borderId="7" xfId="3" applyFont="1" applyFill="1" applyBorder="1"/>
    <xf numFmtId="0" fontId="1" fillId="0" borderId="5" xfId="0" applyFont="1" applyFill="1" applyBorder="1" applyAlignment="1">
      <alignment horizontal="right"/>
    </xf>
    <xf numFmtId="164" fontId="1" fillId="0" borderId="0" xfId="3" applyNumberFormat="1" applyFont="1" applyFill="1" applyBorder="1" applyAlignment="1">
      <alignment horizontal="left"/>
    </xf>
    <xf numFmtId="164" fontId="1" fillId="0" borderId="1" xfId="0" applyNumberFormat="1" applyFont="1" applyFill="1" applyBorder="1" applyAlignment="1">
      <alignment horizontal="left"/>
    </xf>
    <xf numFmtId="0" fontId="1" fillId="0" borderId="3" xfId="0" applyFont="1" applyFill="1" applyBorder="1"/>
    <xf numFmtId="3" fontId="1" fillId="0" borderId="3" xfId="0" applyNumberFormat="1" applyFont="1" applyFill="1" applyBorder="1"/>
    <xf numFmtId="3" fontId="1" fillId="0" borderId="4" xfId="0" applyNumberFormat="1" applyFont="1" applyFill="1" applyBorder="1" applyAlignment="1">
      <alignment horizontal="right"/>
    </xf>
    <xf numFmtId="164" fontId="1" fillId="0" borderId="2" xfId="0" applyNumberFormat="1" applyFont="1" applyFill="1" applyBorder="1" applyAlignment="1">
      <alignment horizontal="left"/>
    </xf>
    <xf numFmtId="3" fontId="1" fillId="0" borderId="2" xfId="0" applyNumberFormat="1" applyFont="1" applyFill="1" applyBorder="1" applyProtection="1">
      <protection locked="0"/>
    </xf>
    <xf numFmtId="3" fontId="1" fillId="0" borderId="0" xfId="0" applyNumberFormat="1" applyFont="1" applyFill="1" applyBorder="1" applyProtection="1">
      <protection locked="0"/>
    </xf>
    <xf numFmtId="3" fontId="1" fillId="0" borderId="5" xfId="0" applyNumberFormat="1" applyFont="1" applyFill="1" applyBorder="1" applyAlignment="1" applyProtection="1">
      <alignment horizontal="right"/>
      <protection locked="0"/>
    </xf>
    <xf numFmtId="0" fontId="1" fillId="0" borderId="2" xfId="0" applyFont="1" applyFill="1" applyBorder="1"/>
    <xf numFmtId="3" fontId="1" fillId="0" borderId="2" xfId="0" applyNumberFormat="1" applyFont="1" applyFill="1" applyBorder="1"/>
    <xf numFmtId="3" fontId="1" fillId="0" borderId="0" xfId="0" applyNumberFormat="1" applyFont="1" applyFill="1" applyBorder="1"/>
    <xf numFmtId="3" fontId="1" fillId="0" borderId="5" xfId="0" applyNumberFormat="1" applyFont="1" applyFill="1" applyBorder="1"/>
    <xf numFmtId="3" fontId="1" fillId="0" borderId="5" xfId="0" applyNumberFormat="1" applyFont="1" applyFill="1" applyBorder="1" applyAlignment="1">
      <alignment horizontal="right"/>
    </xf>
    <xf numFmtId="3" fontId="1" fillId="0" borderId="0" xfId="0" applyNumberFormat="1" applyFont="1" applyFill="1" applyBorder="1" applyAlignment="1">
      <alignment horizontal="right"/>
    </xf>
    <xf numFmtId="0" fontId="1" fillId="0" borderId="7" xfId="0" applyFont="1" applyFill="1" applyBorder="1"/>
    <xf numFmtId="3" fontId="1" fillId="0" borderId="6" xfId="0" applyNumberFormat="1" applyFont="1" applyFill="1" applyBorder="1"/>
    <xf numFmtId="3" fontId="1" fillId="0" borderId="7" xfId="0" applyNumberFormat="1" applyFont="1" applyFill="1" applyBorder="1"/>
    <xf numFmtId="3" fontId="1" fillId="0" borderId="8" xfId="0" applyNumberFormat="1" applyFont="1" applyFill="1" applyBorder="1" applyAlignment="1">
      <alignment horizontal="right"/>
    </xf>
    <xf numFmtId="3" fontId="1" fillId="0" borderId="2" xfId="0" applyNumberFormat="1" applyFont="1" applyFill="1" applyBorder="1" applyAlignment="1">
      <alignment horizontal="right"/>
    </xf>
    <xf numFmtId="0" fontId="1" fillId="0" borderId="5" xfId="0" applyNumberFormat="1" applyFont="1" applyFill="1" applyBorder="1" applyAlignment="1">
      <alignment horizontal="right"/>
    </xf>
    <xf numFmtId="0" fontId="1" fillId="0" borderId="0" xfId="0" applyFont="1" applyFill="1" applyBorder="1" applyAlignment="1">
      <alignment horizontal="right"/>
    </xf>
    <xf numFmtId="0" fontId="1" fillId="0" borderId="0" xfId="0" applyNumberFormat="1" applyFont="1" applyFill="1" applyBorder="1" applyAlignment="1">
      <alignment horizontal="right"/>
    </xf>
    <xf numFmtId="164" fontId="1" fillId="0" borderId="0" xfId="0" applyNumberFormat="1" applyFont="1" applyFill="1" applyBorder="1" applyAlignment="1">
      <alignment horizontal="left"/>
    </xf>
    <xf numFmtId="0" fontId="1" fillId="0" borderId="3" xfId="0" applyFont="1" applyFill="1" applyBorder="1" applyProtection="1">
      <protection locked="0"/>
    </xf>
    <xf numFmtId="0" fontId="1" fillId="0" borderId="4" xfId="0" applyFont="1" applyFill="1" applyBorder="1" applyAlignment="1" applyProtection="1">
      <alignment horizontal="right"/>
      <protection locked="0"/>
    </xf>
    <xf numFmtId="3" fontId="1" fillId="0" borderId="2" xfId="0" applyNumberFormat="1" applyFont="1" applyFill="1" applyBorder="1" applyAlignment="1" applyProtection="1">
      <alignment horizontal="left"/>
      <protection locked="0"/>
    </xf>
    <xf numFmtId="3" fontId="1" fillId="0" borderId="0" xfId="0" applyNumberFormat="1" applyFont="1" applyFill="1" applyBorder="1" applyAlignment="1" applyProtection="1">
      <alignment horizontal="left"/>
      <protection locked="0"/>
    </xf>
    <xf numFmtId="1" fontId="1" fillId="0" borderId="1" xfId="0" applyNumberFormat="1" applyFont="1" applyFill="1" applyBorder="1" applyAlignment="1">
      <alignment horizontal="left"/>
    </xf>
    <xf numFmtId="0" fontId="1" fillId="0" borderId="0" xfId="0" applyFont="1" applyFill="1" applyAlignment="1"/>
    <xf numFmtId="0" fontId="1" fillId="0" borderId="0" xfId="0" applyFont="1" applyFill="1" applyBorder="1" applyAlignment="1">
      <alignment horizontal="left"/>
    </xf>
    <xf numFmtId="3" fontId="4" fillId="0" borderId="0" xfId="0" applyNumberFormat="1" applyFont="1" applyFill="1" applyBorder="1"/>
    <xf numFmtId="3" fontId="4" fillId="0" borderId="5" xfId="0" applyNumberFormat="1" applyFont="1" applyFill="1" applyBorder="1" applyAlignment="1">
      <alignment horizontal="right"/>
    </xf>
    <xf numFmtId="3" fontId="4" fillId="0" borderId="2" xfId="0" applyNumberFormat="1" applyFont="1" applyFill="1" applyBorder="1"/>
    <xf numFmtId="3" fontId="4" fillId="0" borderId="2" xfId="0" applyNumberFormat="1" applyFont="1" applyFill="1" applyBorder="1" applyAlignment="1">
      <alignment horizontal="right"/>
    </xf>
    <xf numFmtId="3" fontId="4" fillId="0" borderId="0" xfId="0" applyNumberFormat="1" applyFont="1" applyFill="1" applyBorder="1" applyAlignment="1">
      <alignment horizontal="right"/>
    </xf>
    <xf numFmtId="0" fontId="1" fillId="0" borderId="0" xfId="0" applyFont="1" applyFill="1" applyAlignment="1">
      <alignment vertical="top" wrapText="1"/>
    </xf>
    <xf numFmtId="0" fontId="1" fillId="0" borderId="0" xfId="0" applyFont="1" applyFill="1" applyAlignment="1">
      <alignment wrapText="1"/>
    </xf>
    <xf numFmtId="3" fontId="4" fillId="0" borderId="0" xfId="0" applyNumberFormat="1" applyFont="1" applyFill="1" applyBorder="1" applyAlignment="1" applyProtection="1">
      <alignment horizontal="right"/>
      <protection locked="0"/>
    </xf>
    <xf numFmtId="3" fontId="1" fillId="0" borderId="0" xfId="3" applyNumberFormat="1" applyFont="1" applyFill="1" applyBorder="1" applyAlignment="1">
      <alignment horizontal="right"/>
    </xf>
    <xf numFmtId="3" fontId="1" fillId="0" borderId="7" xfId="3" applyNumberFormat="1" applyFont="1" applyFill="1" applyBorder="1" applyAlignment="1">
      <alignment horizontal="right"/>
    </xf>
    <xf numFmtId="3" fontId="1" fillId="0" borderId="8" xfId="3" applyNumberFormat="1" applyFont="1" applyFill="1" applyBorder="1"/>
    <xf numFmtId="3" fontId="1" fillId="0" borderId="5" xfId="0" applyNumberFormat="1" applyFont="1" applyFill="1" applyBorder="1" applyAlignment="1">
      <alignment horizontal="right" vertical="top"/>
    </xf>
    <xf numFmtId="0" fontId="1" fillId="0" borderId="0" xfId="0" applyFont="1" applyFill="1" applyAlignment="1">
      <alignment horizontal="left" indent="7"/>
    </xf>
    <xf numFmtId="3" fontId="11" fillId="0" borderId="0" xfId="0" applyNumberFormat="1" applyFont="1" applyFill="1" applyBorder="1"/>
    <xf numFmtId="3" fontId="11" fillId="0" borderId="5" xfId="0" applyNumberFormat="1" applyFont="1" applyFill="1" applyBorder="1" applyAlignment="1">
      <alignment horizontal="right"/>
    </xf>
    <xf numFmtId="49" fontId="4" fillId="0" borderId="9" xfId="0" applyNumberFormat="1" applyFont="1" applyFill="1" applyBorder="1" applyAlignment="1">
      <alignment horizontal="left" vertical="top"/>
    </xf>
    <xf numFmtId="49" fontId="4" fillId="0" borderId="9" xfId="0" applyNumberFormat="1" applyFont="1" applyFill="1" applyBorder="1" applyAlignment="1">
      <alignment vertical="top"/>
    </xf>
    <xf numFmtId="3" fontId="1" fillId="0" borderId="0" xfId="0" applyNumberFormat="1" applyFont="1" applyFill="1" applyBorder="1" applyAlignment="1">
      <alignment horizontal="right" vertical="top"/>
    </xf>
    <xf numFmtId="0" fontId="6" fillId="0" borderId="5" xfId="0" applyFont="1" applyFill="1" applyBorder="1"/>
    <xf numFmtId="164" fontId="1" fillId="0" borderId="2" xfId="0" quotePrefix="1" applyNumberFormat="1" applyFont="1" applyFill="1" applyBorder="1" applyAlignment="1">
      <alignment horizontal="left"/>
    </xf>
    <xf numFmtId="0" fontId="6" fillId="0" borderId="0" xfId="0" applyFont="1" applyFill="1" applyBorder="1" applyAlignment="1">
      <alignment vertical="top"/>
    </xf>
    <xf numFmtId="0" fontId="1" fillId="0" borderId="2" xfId="0" applyNumberFormat="1" applyFont="1" applyFill="1" applyBorder="1" applyAlignment="1">
      <alignment horizontal="right" vertical="top"/>
    </xf>
    <xf numFmtId="3" fontId="1" fillId="0" borderId="0" xfId="0" applyNumberFormat="1" applyFont="1" applyFill="1" applyBorder="1" applyAlignment="1" applyProtection="1">
      <alignment horizontal="right"/>
      <protection locked="0"/>
    </xf>
    <xf numFmtId="3" fontId="6" fillId="0" borderId="2" xfId="0" applyNumberFormat="1" applyFont="1" applyFill="1" applyBorder="1"/>
    <xf numFmtId="3" fontId="6" fillId="0" borderId="0" xfId="0" applyNumberFormat="1" applyFont="1" applyFill="1" applyBorder="1"/>
    <xf numFmtId="164" fontId="6" fillId="0" borderId="2" xfId="0" applyNumberFormat="1" applyFont="1" applyFill="1" applyBorder="1" applyAlignment="1">
      <alignment horizontal="left" vertical="top"/>
    </xf>
    <xf numFmtId="0" fontId="11" fillId="0" borderId="0" xfId="0" applyFont="1" applyFill="1" applyBorder="1" applyAlignment="1">
      <alignment vertical="top"/>
    </xf>
    <xf numFmtId="164" fontId="13" fillId="0" borderId="2" xfId="0" applyNumberFormat="1" applyFont="1" applyFill="1" applyBorder="1" applyAlignment="1">
      <alignment horizontal="left" vertical="top"/>
    </xf>
    <xf numFmtId="0" fontId="6" fillId="0" borderId="2" xfId="0" applyFont="1" applyFill="1" applyBorder="1" applyAlignment="1">
      <alignment vertical="top"/>
    </xf>
    <xf numFmtId="3" fontId="6" fillId="0" borderId="5" xfId="0" applyNumberFormat="1" applyFont="1" applyFill="1" applyBorder="1" applyAlignment="1">
      <alignment horizontal="right"/>
    </xf>
    <xf numFmtId="0" fontId="4" fillId="0" borderId="0" xfId="0" applyFont="1" applyFill="1" applyAlignment="1">
      <alignment wrapText="1"/>
    </xf>
    <xf numFmtId="0" fontId="8" fillId="0" borderId="0" xfId="0" applyFont="1" applyFill="1" applyAlignment="1">
      <alignment vertical="top" wrapText="1"/>
    </xf>
    <xf numFmtId="0" fontId="10" fillId="0" borderId="0" xfId="0" applyFont="1" applyFill="1" applyAlignment="1">
      <alignment vertical="top" wrapText="1"/>
    </xf>
    <xf numFmtId="1" fontId="1" fillId="0" borderId="2" xfId="0" applyNumberFormat="1" applyFont="1" applyFill="1" applyBorder="1" applyAlignment="1">
      <alignment horizontal="left"/>
    </xf>
    <xf numFmtId="0" fontId="6" fillId="0" borderId="0" xfId="3" applyFont="1" applyFill="1" applyBorder="1" applyAlignment="1">
      <alignment vertical="top"/>
    </xf>
    <xf numFmtId="0" fontId="6" fillId="0" borderId="0" xfId="0" applyFont="1" applyFill="1" applyBorder="1" applyAlignment="1">
      <alignment vertical="center"/>
    </xf>
    <xf numFmtId="0" fontId="1" fillId="0" borderId="0" xfId="0" applyFont="1" applyFill="1" applyAlignment="1">
      <alignment horizontal="left"/>
    </xf>
    <xf numFmtId="3" fontId="1" fillId="0" borderId="2" xfId="0" applyNumberFormat="1" applyFont="1" applyFill="1" applyBorder="1" applyAlignment="1"/>
    <xf numFmtId="0" fontId="5" fillId="0" borderId="3" xfId="0" applyFont="1" applyFill="1" applyBorder="1"/>
    <xf numFmtId="0" fontId="1" fillId="0" borderId="2" xfId="0" applyNumberFormat="1" applyFont="1" applyFill="1" applyBorder="1" applyAlignment="1">
      <alignment horizontal="left"/>
    </xf>
    <xf numFmtId="3" fontId="1" fillId="0" borderId="0" xfId="0" applyNumberFormat="1" applyFont="1" applyFill="1" applyBorder="1" applyAlignment="1"/>
    <xf numFmtId="3" fontId="6" fillId="0" borderId="0" xfId="0" applyNumberFormat="1" applyFont="1" applyFill="1" applyBorder="1" applyAlignment="1">
      <alignment horizontal="right"/>
    </xf>
    <xf numFmtId="0" fontId="4" fillId="0" borderId="0" xfId="0" applyFont="1" applyFill="1" applyAlignment="1">
      <alignment horizontal="left"/>
    </xf>
    <xf numFmtId="0" fontId="11" fillId="0" borderId="0" xfId="3" applyFont="1" applyFill="1" applyBorder="1"/>
    <xf numFmtId="3" fontId="11" fillId="0" borderId="0" xfId="3" applyNumberFormat="1" applyFont="1" applyFill="1" applyBorder="1"/>
    <xf numFmtId="3" fontId="11" fillId="0" borderId="5" xfId="3" applyNumberFormat="1" applyFont="1" applyFill="1" applyBorder="1" applyAlignment="1">
      <alignment horizontal="right"/>
    </xf>
    <xf numFmtId="3" fontId="1" fillId="0" borderId="5" xfId="0" applyNumberFormat="1" applyFont="1" applyFill="1" applyBorder="1" applyAlignment="1"/>
    <xf numFmtId="49" fontId="11" fillId="0" borderId="2" xfId="0" applyNumberFormat="1" applyFont="1" applyFill="1" applyBorder="1" applyAlignment="1">
      <alignment horizontal="left"/>
    </xf>
    <xf numFmtId="164" fontId="1" fillId="0" borderId="6" xfId="0" applyNumberFormat="1" applyFont="1" applyFill="1" applyBorder="1" applyAlignment="1">
      <alignment horizontal="left"/>
    </xf>
    <xf numFmtId="3" fontId="14" fillId="0" borderId="0" xfId="0" applyNumberFormat="1" applyFont="1" applyFill="1" applyBorder="1" applyAlignment="1">
      <alignment horizontal="right" vertical="center"/>
    </xf>
    <xf numFmtId="3" fontId="4" fillId="0" borderId="2" xfId="0" applyNumberFormat="1" applyFont="1" applyFill="1" applyBorder="1" applyAlignment="1" applyProtection="1">
      <alignment horizontal="right"/>
      <protection locked="0"/>
    </xf>
    <xf numFmtId="0" fontId="6" fillId="0" borderId="0" xfId="0" applyFont="1" applyFill="1" applyBorder="1" applyAlignment="1"/>
    <xf numFmtId="0" fontId="6" fillId="0" borderId="0" xfId="3" applyFont="1" applyFill="1" applyBorder="1"/>
    <xf numFmtId="0" fontId="1" fillId="0" borderId="0" xfId="3" applyFont="1" applyFill="1" applyBorder="1" applyAlignment="1">
      <alignment horizontal="right" vertical="top"/>
    </xf>
    <xf numFmtId="0" fontId="1" fillId="0" borderId="5" xfId="3" applyFont="1" applyFill="1" applyBorder="1" applyAlignment="1">
      <alignment horizontal="right" vertical="top"/>
    </xf>
    <xf numFmtId="0" fontId="1" fillId="0" borderId="5" xfId="0" applyNumberFormat="1" applyFont="1" applyFill="1" applyBorder="1" applyAlignment="1"/>
    <xf numFmtId="3" fontId="1" fillId="0" borderId="0"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0" fontId="1" fillId="0" borderId="0" xfId="3" applyFont="1" applyFill="1" applyBorder="1" applyAlignment="1">
      <alignment horizontal="right"/>
    </xf>
    <xf numFmtId="0" fontId="1" fillId="0" borderId="2" xfId="3" applyFont="1" applyFill="1" applyBorder="1" applyAlignment="1">
      <alignment horizontal="right"/>
    </xf>
    <xf numFmtId="3" fontId="14" fillId="0" borderId="2" xfId="0" applyNumberFormat="1" applyFont="1" applyFill="1" applyBorder="1" applyAlignment="1">
      <alignment horizontal="right" vertical="center"/>
    </xf>
    <xf numFmtId="0" fontId="1" fillId="0" borderId="1" xfId="0" applyFont="1" applyFill="1" applyBorder="1" applyAlignment="1" applyProtection="1">
      <alignment horizontal="left"/>
      <protection locked="0"/>
    </xf>
    <xf numFmtId="3" fontId="1" fillId="0" borderId="2" xfId="0" applyNumberFormat="1" applyFont="1" applyFill="1" applyBorder="1" applyAlignment="1" applyProtection="1">
      <alignment horizontal="right"/>
      <protection locked="0"/>
    </xf>
    <xf numFmtId="3" fontId="11" fillId="0" borderId="2" xfId="0" applyNumberFormat="1" applyFont="1" applyFill="1" applyBorder="1"/>
    <xf numFmtId="1" fontId="1" fillId="0" borderId="1" xfId="3" applyNumberFormat="1" applyFont="1" applyFill="1" applyBorder="1" applyAlignment="1" applyProtection="1">
      <alignment horizontal="left"/>
      <protection locked="0"/>
    </xf>
    <xf numFmtId="3" fontId="1" fillId="0" borderId="2" xfId="3" applyNumberFormat="1" applyFont="1" applyFill="1" applyBorder="1"/>
    <xf numFmtId="3" fontId="11" fillId="0" borderId="2" xfId="3" applyNumberFormat="1" applyFont="1" applyFill="1" applyBorder="1"/>
    <xf numFmtId="3" fontId="1" fillId="0" borderId="2" xfId="3" applyNumberFormat="1" applyFont="1" applyFill="1" applyBorder="1" applyAlignment="1">
      <alignment horizontal="right"/>
    </xf>
    <xf numFmtId="3" fontId="1" fillId="0" borderId="6" xfId="3" applyNumberFormat="1" applyFont="1" applyFill="1" applyBorder="1"/>
    <xf numFmtId="0" fontId="1" fillId="0" borderId="2" xfId="0" applyFont="1" applyFill="1" applyBorder="1" applyAlignment="1">
      <alignment horizontal="right"/>
    </xf>
    <xf numFmtId="3" fontId="1" fillId="0" borderId="0" xfId="0" applyNumberFormat="1" applyFont="1" applyFill="1" applyBorder="1" applyAlignment="1" applyProtection="1">
      <alignment horizontal="right" vertical="top"/>
      <protection locked="0"/>
    </xf>
    <xf numFmtId="3" fontId="1" fillId="0" borderId="0" xfId="0"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3" fontId="1" fillId="0" borderId="7" xfId="3" applyNumberFormat="1" applyFont="1" applyFill="1" applyBorder="1"/>
    <xf numFmtId="0" fontId="1" fillId="0" borderId="0" xfId="0" applyFont="1" applyFill="1" applyAlignment="1">
      <alignment horizontal="left" indent="6"/>
    </xf>
    <xf numFmtId="3" fontId="1" fillId="0" borderId="5" xfId="0" applyNumberFormat="1" applyFont="1" applyFill="1" applyBorder="1" applyAlignment="1">
      <alignment horizontal="center"/>
    </xf>
    <xf numFmtId="3" fontId="1" fillId="0" borderId="5" xfId="0" quotePrefix="1" applyNumberFormat="1" applyFont="1" applyFill="1" applyBorder="1" applyAlignment="1">
      <alignment horizontal="right"/>
    </xf>
    <xf numFmtId="3" fontId="1" fillId="0" borderId="0" xfId="0" quotePrefix="1" applyNumberFormat="1" applyFont="1" applyFill="1" applyBorder="1" applyAlignment="1">
      <alignment horizontal="right"/>
    </xf>
    <xf numFmtId="3" fontId="1" fillId="0" borderId="5" xfId="3" quotePrefix="1" applyNumberFormat="1" applyFont="1" applyFill="1" applyBorder="1" applyAlignment="1">
      <alignment horizontal="right"/>
    </xf>
    <xf numFmtId="0" fontId="1" fillId="0" borderId="0" xfId="0" applyFont="1" applyFill="1" applyBorder="1" applyAlignment="1"/>
    <xf numFmtId="0" fontId="1" fillId="0" borderId="5" xfId="0" applyFont="1" applyFill="1" applyBorder="1"/>
    <xf numFmtId="0" fontId="3" fillId="0" borderId="0" xfId="0" applyFont="1" applyFill="1" applyAlignment="1"/>
    <xf numFmtId="0" fontId="4" fillId="0" borderId="0" xfId="0" applyFont="1" applyFill="1" applyAlignment="1"/>
    <xf numFmtId="3" fontId="7" fillId="0" borderId="0" xfId="0" applyNumberFormat="1" applyFont="1" applyFill="1" applyBorder="1" applyAlignment="1">
      <alignment horizontal="right"/>
    </xf>
    <xf numFmtId="3" fontId="7" fillId="0" borderId="2" xfId="0" applyNumberFormat="1" applyFont="1" applyFill="1" applyBorder="1" applyAlignment="1">
      <alignment horizontal="right"/>
    </xf>
    <xf numFmtId="0" fontId="1" fillId="0" borderId="0" xfId="0" applyFont="1" applyFill="1" applyAlignment="1">
      <alignment vertical="center"/>
    </xf>
    <xf numFmtId="3" fontId="1" fillId="0" borderId="5" xfId="0" quotePrefix="1" applyNumberFormat="1" applyFont="1" applyFill="1" applyBorder="1"/>
    <xf numFmtId="49" fontId="1" fillId="0" borderId="9" xfId="0" applyNumberFormat="1" applyFont="1" applyFill="1" applyBorder="1" applyAlignment="1">
      <alignment vertical="top"/>
    </xf>
    <xf numFmtId="49" fontId="1" fillId="0" borderId="9" xfId="0" applyNumberFormat="1" applyFont="1" applyFill="1" applyBorder="1" applyAlignment="1">
      <alignment vertical="top" wrapText="1"/>
    </xf>
    <xf numFmtId="0" fontId="1" fillId="0" borderId="9" xfId="0" applyFont="1" applyFill="1" applyBorder="1" applyAlignment="1">
      <alignment vertical="top" wrapText="1"/>
    </xf>
    <xf numFmtId="49" fontId="4" fillId="0" borderId="3" xfId="0" applyNumberFormat="1" applyFont="1" applyFill="1" applyBorder="1"/>
    <xf numFmtId="49" fontId="4" fillId="0" borderId="4" xfId="0" applyNumberFormat="1" applyFont="1" applyFill="1" applyBorder="1"/>
    <xf numFmtId="49" fontId="4" fillId="0" borderId="0" xfId="0" applyNumberFormat="1" applyFont="1" applyFill="1" applyBorder="1"/>
    <xf numFmtId="49" fontId="4" fillId="0" borderId="0" xfId="0" applyNumberFormat="1" applyFont="1" applyFill="1" applyBorder="1" applyAlignment="1">
      <alignment horizontal="left"/>
    </xf>
    <xf numFmtId="49" fontId="4" fillId="0" borderId="5" xfId="0" applyNumberFormat="1" applyFont="1" applyFill="1" applyBorder="1"/>
    <xf numFmtId="49" fontId="4" fillId="0" borderId="7" xfId="0" applyNumberFormat="1" applyFont="1" applyFill="1" applyBorder="1"/>
    <xf numFmtId="49" fontId="4" fillId="0" borderId="8" xfId="0" applyNumberFormat="1" applyFont="1" applyFill="1" applyBorder="1"/>
    <xf numFmtId="49" fontId="1" fillId="0" borderId="11" xfId="0" applyNumberFormat="1" applyFont="1" applyFill="1" applyBorder="1" applyAlignment="1">
      <alignment horizontal="left" vertical="top"/>
    </xf>
    <xf numFmtId="49" fontId="1" fillId="0" borderId="11" xfId="0" applyNumberFormat="1" applyFont="1" applyFill="1" applyBorder="1"/>
    <xf numFmtId="49" fontId="1" fillId="0" borderId="9" xfId="0" applyNumberFormat="1" applyFont="1" applyFill="1" applyBorder="1"/>
    <xf numFmtId="49" fontId="1" fillId="0" borderId="11" xfId="0" applyNumberFormat="1" applyFont="1" applyFill="1" applyBorder="1" applyAlignment="1">
      <alignment vertical="top" wrapText="1"/>
    </xf>
    <xf numFmtId="49" fontId="1" fillId="0" borderId="11" xfId="0" applyNumberFormat="1" applyFont="1" applyFill="1" applyBorder="1" applyAlignment="1">
      <alignment vertical="top"/>
    </xf>
    <xf numFmtId="49" fontId="1" fillId="0" borderId="9" xfId="0" applyNumberFormat="1" applyFont="1" applyFill="1" applyBorder="1" applyAlignment="1">
      <alignment wrapText="1"/>
    </xf>
    <xf numFmtId="49" fontId="1" fillId="0" borderId="10" xfId="0" applyNumberFormat="1" applyFont="1" applyFill="1" applyBorder="1" applyAlignment="1">
      <alignment horizontal="left" vertical="top"/>
    </xf>
    <xf numFmtId="49" fontId="1" fillId="0" borderId="10" xfId="0" applyNumberFormat="1" applyFont="1" applyFill="1" applyBorder="1" applyAlignment="1">
      <alignment horizontal="left" vertical="top" wrapText="1"/>
    </xf>
    <xf numFmtId="49" fontId="1" fillId="0" borderId="13" xfId="0" applyNumberFormat="1" applyFont="1" applyFill="1" applyBorder="1" applyAlignment="1">
      <alignment vertical="top" wrapText="1"/>
    </xf>
    <xf numFmtId="49" fontId="1" fillId="0" borderId="14" xfId="0" applyNumberFormat="1" applyFont="1" applyFill="1" applyBorder="1" applyAlignment="1">
      <alignment vertical="top" wrapText="1"/>
    </xf>
    <xf numFmtId="0" fontId="1" fillId="0" borderId="9" xfId="0" applyNumberFormat="1" applyFont="1" applyFill="1" applyBorder="1" applyAlignment="1">
      <alignment vertical="top" wrapText="1"/>
    </xf>
    <xf numFmtId="49" fontId="1" fillId="0" borderId="12" xfId="0" applyNumberFormat="1" applyFont="1" applyFill="1" applyBorder="1"/>
    <xf numFmtId="49" fontId="1" fillId="0" borderId="0" xfId="0" applyNumberFormat="1" applyFont="1" applyFill="1" applyBorder="1" applyAlignment="1">
      <alignment horizontal="left"/>
    </xf>
    <xf numFmtId="49" fontId="1" fillId="0" borderId="0" xfId="0" applyNumberFormat="1" applyFont="1" applyFill="1" applyBorder="1"/>
    <xf numFmtId="49" fontId="1" fillId="0" borderId="3" xfId="0" applyNumberFormat="1" applyFont="1" applyFill="1" applyBorder="1" applyAlignment="1">
      <alignment vertical="top"/>
    </xf>
    <xf numFmtId="49" fontId="1" fillId="0" borderId="7" xfId="0" applyNumberFormat="1" applyFont="1" applyFill="1" applyBorder="1" applyAlignment="1">
      <alignment vertical="top" wrapText="1"/>
    </xf>
    <xf numFmtId="49" fontId="1" fillId="0" borderId="7" xfId="0" applyNumberFormat="1" applyFont="1" applyFill="1" applyBorder="1" applyAlignment="1">
      <alignment vertical="top"/>
    </xf>
    <xf numFmtId="49" fontId="1" fillId="0" borderId="10" xfId="0" applyNumberFormat="1" applyFont="1" applyFill="1" applyBorder="1" applyAlignment="1">
      <alignment vertical="top" wrapText="1"/>
    </xf>
    <xf numFmtId="49" fontId="1" fillId="0" borderId="1" xfId="0" applyNumberFormat="1" applyFont="1" applyFill="1" applyBorder="1" applyAlignment="1">
      <alignment vertical="top"/>
    </xf>
    <xf numFmtId="49" fontId="1" fillId="0" borderId="1" xfId="0" applyNumberFormat="1" applyFont="1" applyFill="1" applyBorder="1" applyAlignment="1">
      <alignment vertical="top" wrapText="1"/>
    </xf>
    <xf numFmtId="49" fontId="1" fillId="0" borderId="2" xfId="0" applyNumberFormat="1" applyFont="1" applyFill="1" applyBorder="1" applyAlignment="1">
      <alignment vertical="top"/>
    </xf>
    <xf numFmtId="49" fontId="1" fillId="0" borderId="2" xfId="0" applyNumberFormat="1" applyFont="1" applyFill="1" applyBorder="1" applyAlignment="1">
      <alignment vertical="top" wrapText="1"/>
    </xf>
    <xf numFmtId="49" fontId="1" fillId="0" borderId="6" xfId="0" applyNumberFormat="1" applyFont="1" applyFill="1" applyBorder="1" applyAlignment="1">
      <alignment vertical="top"/>
    </xf>
    <xf numFmtId="49" fontId="1" fillId="0" borderId="6" xfId="0" applyNumberFormat="1" applyFont="1" applyFill="1" applyBorder="1" applyAlignment="1">
      <alignment vertical="top" wrapText="1"/>
    </xf>
    <xf numFmtId="49" fontId="1" fillId="0" borderId="8" xfId="0" applyNumberFormat="1" applyFont="1" applyFill="1" applyBorder="1" applyAlignment="1">
      <alignment vertical="top"/>
    </xf>
    <xf numFmtId="49" fontId="1" fillId="0" borderId="10" xfId="0" applyNumberFormat="1" applyFont="1" applyFill="1" applyBorder="1"/>
    <xf numFmtId="0" fontId="1" fillId="0" borderId="4" xfId="0" applyFont="1" applyFill="1" applyBorder="1"/>
    <xf numFmtId="49" fontId="1" fillId="0" borderId="10" xfId="0" applyNumberFormat="1" applyFont="1" applyFill="1" applyBorder="1" applyAlignment="1">
      <alignment vertical="top"/>
    </xf>
    <xf numFmtId="0" fontId="1" fillId="0" borderId="9" xfId="0" applyFont="1" applyFill="1" applyBorder="1"/>
    <xf numFmtId="0" fontId="1" fillId="0" borderId="9" xfId="0" applyFont="1" applyFill="1" applyBorder="1" applyAlignment="1">
      <alignment vertical="top"/>
    </xf>
    <xf numFmtId="49" fontId="1" fillId="0" borderId="9" xfId="0" applyNumberFormat="1" applyFont="1" applyFill="1" applyBorder="1" applyAlignment="1">
      <alignment horizontal="left"/>
    </xf>
    <xf numFmtId="49" fontId="1" fillId="0" borderId="4" xfId="0" applyNumberFormat="1" applyFont="1" applyFill="1" applyBorder="1" applyAlignment="1">
      <alignment vertical="top"/>
    </xf>
    <xf numFmtId="1" fontId="1" fillId="0" borderId="5" xfId="3" applyNumberFormat="1" applyFont="1" applyFill="1" applyBorder="1" applyAlignment="1">
      <alignment horizontal="right" vertical="top"/>
    </xf>
    <xf numFmtId="1" fontId="1" fillId="0" borderId="2" xfId="3" applyNumberFormat="1" applyFont="1" applyFill="1" applyBorder="1"/>
    <xf numFmtId="1" fontId="1" fillId="0" borderId="5" xfId="3" applyNumberFormat="1" applyFont="1" applyFill="1" applyBorder="1"/>
    <xf numFmtId="1" fontId="1" fillId="0" borderId="0" xfId="3" applyNumberFormat="1" applyFont="1" applyFill="1" applyBorder="1"/>
    <xf numFmtId="1" fontId="1" fillId="0" borderId="5" xfId="3" applyNumberFormat="1" applyFont="1" applyFill="1" applyBorder="1" applyAlignment="1">
      <alignment horizontal="right"/>
    </xf>
    <xf numFmtId="0" fontId="1" fillId="0" borderId="5" xfId="0" quotePrefix="1" applyFont="1" applyFill="1" applyBorder="1" applyAlignment="1">
      <alignment horizontal="right"/>
    </xf>
    <xf numFmtId="0" fontId="1" fillId="0" borderId="5" xfId="0" quotePrefix="1" applyNumberFormat="1" applyFont="1" applyFill="1" applyBorder="1" applyAlignment="1">
      <alignment horizontal="right"/>
    </xf>
    <xf numFmtId="3" fontId="1" fillId="0" borderId="0" xfId="0" quotePrefix="1" applyNumberFormat="1" applyFont="1" applyFill="1" applyBorder="1" applyAlignment="1">
      <alignment horizontal="right" vertical="center"/>
    </xf>
    <xf numFmtId="0" fontId="1" fillId="0" borderId="0" xfId="0" applyNumberFormat="1" applyFont="1" applyFill="1" applyBorder="1" applyAlignment="1">
      <alignment horizontal="right" vertical="top"/>
    </xf>
    <xf numFmtId="0" fontId="1" fillId="0" borderId="3" xfId="0" applyFont="1" applyFill="1" applyBorder="1" applyAlignment="1">
      <alignment vertical="top"/>
    </xf>
    <xf numFmtId="49" fontId="1" fillId="0" borderId="3" xfId="0" applyNumberFormat="1" applyFont="1" applyFill="1" applyBorder="1" applyAlignment="1">
      <alignment wrapText="1"/>
    </xf>
    <xf numFmtId="0" fontId="1" fillId="0" borderId="12" xfId="0" applyFont="1" applyFill="1" applyBorder="1" applyAlignment="1">
      <alignment horizontal="left" vertical="top"/>
    </xf>
    <xf numFmtId="49" fontId="1" fillId="0" borderId="11" xfId="0" applyNumberFormat="1" applyFont="1" applyFill="1" applyBorder="1" applyAlignment="1"/>
    <xf numFmtId="49" fontId="1" fillId="0" borderId="9" xfId="0" applyNumberFormat="1" applyFont="1" applyFill="1" applyBorder="1" applyAlignment="1"/>
    <xf numFmtId="0" fontId="1" fillId="0" borderId="4" xfId="0" applyFont="1" applyFill="1" applyBorder="1" applyAlignment="1">
      <alignment horizontal="left" vertical="top"/>
    </xf>
    <xf numFmtId="49" fontId="1" fillId="0" borderId="11" xfId="0" applyNumberFormat="1" applyFont="1" applyFill="1" applyBorder="1" applyAlignment="1">
      <alignment horizontal="left" vertical="top" wrapText="1"/>
    </xf>
    <xf numFmtId="0" fontId="1" fillId="0" borderId="8" xfId="0" applyFont="1" applyFill="1" applyBorder="1" applyAlignment="1">
      <alignment horizontal="left" vertical="top"/>
    </xf>
    <xf numFmtId="49" fontId="1" fillId="0" borderId="7" xfId="0" applyNumberFormat="1" applyFont="1" applyFill="1" applyBorder="1" applyAlignment="1">
      <alignment horizontal="left" vertical="top" wrapText="1"/>
    </xf>
    <xf numFmtId="49" fontId="1" fillId="0" borderId="8" xfId="0" applyNumberFormat="1" applyFont="1" applyFill="1" applyBorder="1" applyAlignment="1">
      <alignment horizontal="left" vertical="top" wrapText="1"/>
    </xf>
    <xf numFmtId="0" fontId="1" fillId="0" borderId="12" xfId="0" applyFont="1" applyFill="1" applyBorder="1" applyAlignment="1">
      <alignment vertical="top" wrapText="1"/>
    </xf>
    <xf numFmtId="49" fontId="4" fillId="0" borderId="14" xfId="0" applyNumberFormat="1" applyFont="1" applyFill="1" applyBorder="1" applyAlignment="1">
      <alignment horizontal="left" vertical="top"/>
    </xf>
    <xf numFmtId="0" fontId="1" fillId="0" borderId="14" xfId="0" applyFont="1" applyFill="1" applyBorder="1" applyAlignment="1">
      <alignment horizontal="left" vertical="top"/>
    </xf>
    <xf numFmtId="0" fontId="1" fillId="0" borderId="9" xfId="0" applyFont="1" applyFill="1" applyBorder="1" applyAlignment="1">
      <alignment horizontal="left" vertical="top"/>
    </xf>
    <xf numFmtId="0" fontId="4" fillId="0" borderId="0" xfId="0" applyFont="1" applyFill="1" applyAlignment="1">
      <alignment horizontal="left" vertical="top" wrapText="1"/>
    </xf>
    <xf numFmtId="0" fontId="6" fillId="0" borderId="7" xfId="0" applyFont="1" applyFill="1" applyBorder="1"/>
    <xf numFmtId="0" fontId="1" fillId="0" borderId="0" xfId="0" quotePrefix="1" applyFont="1" applyFill="1" applyBorder="1" applyAlignment="1">
      <alignment horizontal="right"/>
    </xf>
    <xf numFmtId="164" fontId="17" fillId="0" borderId="6" xfId="0" applyNumberFormat="1" applyFont="1" applyFill="1" applyBorder="1" applyAlignment="1">
      <alignment horizontal="left"/>
    </xf>
    <xf numFmtId="1" fontId="1" fillId="0" borderId="3" xfId="0" applyNumberFormat="1" applyFont="1" applyFill="1" applyBorder="1" applyAlignment="1">
      <alignment horizontal="left"/>
    </xf>
    <xf numFmtId="0" fontId="1" fillId="0" borderId="12" xfId="0" applyFont="1" applyFill="1" applyBorder="1" applyAlignment="1">
      <alignment horizontal="left" vertical="top" wrapText="1"/>
    </xf>
    <xf numFmtId="49" fontId="1" fillId="0" borderId="12" xfId="0" applyNumberFormat="1" applyFont="1" applyFill="1" applyBorder="1" applyAlignment="1">
      <alignment horizontal="left" vertical="top"/>
    </xf>
    <xf numFmtId="49" fontId="1" fillId="0" borderId="14" xfId="0" applyNumberFormat="1" applyFont="1" applyFill="1" applyBorder="1" applyAlignment="1">
      <alignment horizontal="left" vertical="top"/>
    </xf>
    <xf numFmtId="49" fontId="1" fillId="0" borderId="13" xfId="0" applyNumberFormat="1" applyFont="1" applyFill="1" applyBorder="1" applyAlignment="1">
      <alignment horizontal="left" vertical="top"/>
    </xf>
    <xf numFmtId="49" fontId="1" fillId="0" borderId="12" xfId="0" applyNumberFormat="1" applyFont="1" applyFill="1" applyBorder="1" applyAlignment="1">
      <alignment horizontal="left" vertical="top" wrapText="1"/>
    </xf>
    <xf numFmtId="49" fontId="1" fillId="0" borderId="13" xfId="0" applyNumberFormat="1" applyFont="1" applyFill="1" applyBorder="1" applyAlignment="1">
      <alignment horizontal="left" vertical="top" wrapText="1"/>
    </xf>
    <xf numFmtId="49" fontId="1" fillId="0" borderId="14" xfId="0" applyNumberFormat="1" applyFont="1" applyFill="1" applyBorder="1" applyAlignment="1">
      <alignment horizontal="left" vertical="top" wrapText="1"/>
    </xf>
    <xf numFmtId="49" fontId="4" fillId="0" borderId="11" xfId="0" applyNumberFormat="1" applyFont="1" applyFill="1" applyBorder="1" applyAlignment="1">
      <alignment horizontal="left" vertical="top"/>
    </xf>
    <xf numFmtId="49" fontId="4" fillId="0" borderId="15" xfId="0" applyNumberFormat="1" applyFont="1" applyFill="1" applyBorder="1" applyAlignment="1">
      <alignment horizontal="left"/>
    </xf>
    <xf numFmtId="49" fontId="4" fillId="0" borderId="10" xfId="0" applyNumberFormat="1" applyFont="1" applyFill="1" applyBorder="1" applyAlignment="1">
      <alignment horizontal="left"/>
    </xf>
    <xf numFmtId="49" fontId="4" fillId="0" borderId="11" xfId="0" applyNumberFormat="1" applyFont="1" applyFill="1" applyBorder="1" applyAlignment="1">
      <alignment horizontal="left"/>
    </xf>
    <xf numFmtId="49" fontId="4" fillId="0" borderId="15" xfId="0" applyNumberFormat="1" applyFont="1" applyFill="1" applyBorder="1" applyAlignment="1">
      <alignment horizontal="left" vertical="top"/>
    </xf>
    <xf numFmtId="49" fontId="1" fillId="0" borderId="6" xfId="0" applyNumberFormat="1" applyFont="1" applyFill="1" applyBorder="1" applyAlignment="1">
      <alignment horizontal="left"/>
    </xf>
    <xf numFmtId="49" fontId="4" fillId="0" borderId="1" xfId="0" applyNumberFormat="1" applyFont="1" applyFill="1" applyBorder="1" applyAlignment="1">
      <alignment horizontal="left"/>
    </xf>
    <xf numFmtId="49" fontId="4" fillId="0" borderId="3" xfId="0" applyNumberFormat="1" applyFont="1" applyFill="1" applyBorder="1" applyAlignment="1">
      <alignment horizontal="left"/>
    </xf>
    <xf numFmtId="49" fontId="4" fillId="0" borderId="7" xfId="0" applyNumberFormat="1" applyFont="1" applyFill="1" applyBorder="1" applyAlignment="1">
      <alignment horizontal="left"/>
    </xf>
    <xf numFmtId="49" fontId="1" fillId="0" borderId="1" xfId="0" applyNumberFormat="1" applyFont="1" applyFill="1" applyBorder="1" applyAlignment="1">
      <alignment horizontal="left" vertical="top"/>
    </xf>
    <xf numFmtId="49" fontId="1" fillId="0" borderId="12" xfId="0" applyNumberFormat="1" applyFont="1" applyFill="1" applyBorder="1" applyAlignment="1">
      <alignment vertical="top" wrapText="1"/>
    </xf>
    <xf numFmtId="49" fontId="1" fillId="0" borderId="2" xfId="0" applyNumberFormat="1" applyFont="1" applyFill="1" applyBorder="1" applyAlignment="1">
      <alignment horizontal="left" vertical="top"/>
    </xf>
    <xf numFmtId="49" fontId="1" fillId="0" borderId="13" xfId="0" applyNumberFormat="1" applyFont="1" applyFill="1" applyBorder="1" applyAlignment="1">
      <alignment horizontal="center" vertical="top"/>
    </xf>
    <xf numFmtId="49" fontId="1" fillId="0" borderId="14" xfId="0" applyNumberFormat="1" applyFont="1" applyFill="1" applyBorder="1" applyAlignment="1">
      <alignment horizontal="center" vertical="top"/>
    </xf>
    <xf numFmtId="49" fontId="1" fillId="0" borderId="9" xfId="0" applyNumberFormat="1" applyFont="1" applyFill="1" applyBorder="1" applyAlignment="1">
      <alignment horizontal="left" vertical="top"/>
    </xf>
    <xf numFmtId="49" fontId="1" fillId="0" borderId="12" xfId="0" applyNumberFormat="1" applyFont="1" applyFill="1" applyBorder="1" applyAlignment="1">
      <alignment horizontal="center" vertical="top"/>
    </xf>
    <xf numFmtId="49" fontId="1" fillId="0" borderId="6" xfId="0" applyNumberFormat="1" applyFont="1" applyFill="1" applyBorder="1" applyAlignment="1">
      <alignment horizontal="left" vertical="top"/>
    </xf>
    <xf numFmtId="49" fontId="1" fillId="0" borderId="9" xfId="0" applyNumberFormat="1" applyFont="1" applyFill="1" applyBorder="1" applyAlignment="1">
      <alignment horizontal="left" vertical="top" wrapText="1"/>
    </xf>
    <xf numFmtId="49" fontId="1" fillId="0" borderId="12" xfId="0" applyNumberFormat="1" applyFont="1" applyFill="1" applyBorder="1" applyAlignment="1">
      <alignment vertical="top"/>
    </xf>
    <xf numFmtId="49" fontId="1" fillId="0" borderId="13" xfId="0" applyNumberFormat="1" applyFont="1" applyFill="1" applyBorder="1" applyAlignment="1">
      <alignment vertical="top"/>
    </xf>
    <xf numFmtId="49" fontId="1" fillId="0" borderId="14" xfId="0" applyNumberFormat="1" applyFont="1" applyFill="1" applyBorder="1" applyAlignment="1">
      <alignment vertical="top"/>
    </xf>
    <xf numFmtId="0" fontId="1" fillId="0" borderId="0" xfId="0" applyFont="1" applyFill="1" applyAlignment="1">
      <alignment horizontal="left" vertical="top" wrapText="1"/>
    </xf>
    <xf numFmtId="0" fontId="1" fillId="0" borderId="0" xfId="0" applyFont="1" applyFill="1" applyAlignment="1">
      <alignment horizontal="left" wrapText="1" indent="6"/>
    </xf>
    <xf numFmtId="3" fontId="1" fillId="0" borderId="2" xfId="0" applyNumberFormat="1" applyFont="1" applyFill="1" applyBorder="1" applyAlignment="1">
      <alignment horizontal="right" vertical="top"/>
    </xf>
    <xf numFmtId="0" fontId="19" fillId="0" borderId="0" xfId="0" quotePrefix="1" applyFont="1" applyFill="1" applyBorder="1" applyAlignment="1">
      <alignment horizontal="right" vertical="center"/>
    </xf>
    <xf numFmtId="0" fontId="1" fillId="0" borderId="0" xfId="0" applyFont="1" applyFill="1" applyAlignment="1">
      <alignment horizontal="left" wrapText="1" indent="7"/>
    </xf>
    <xf numFmtId="49" fontId="4" fillId="0" borderId="15" xfId="0" applyNumberFormat="1" applyFont="1" applyFill="1" applyBorder="1" applyAlignment="1">
      <alignment horizontal="left" vertical="center"/>
    </xf>
    <xf numFmtId="49" fontId="1" fillId="0" borderId="10" xfId="0" applyNumberFormat="1" applyFont="1" applyFill="1" applyBorder="1" applyAlignment="1">
      <alignment vertical="center"/>
    </xf>
    <xf numFmtId="49" fontId="1" fillId="0" borderId="11" xfId="0" applyNumberFormat="1" applyFont="1" applyFill="1" applyBorder="1" applyAlignment="1">
      <alignment vertical="center"/>
    </xf>
    <xf numFmtId="49" fontId="1" fillId="0" borderId="3" xfId="0" applyNumberFormat="1" applyFont="1" applyFill="1" applyBorder="1" applyAlignment="1">
      <alignment horizontal="left" vertical="top" wrapText="1"/>
    </xf>
    <xf numFmtId="49" fontId="1" fillId="0" borderId="4" xfId="0" applyNumberFormat="1" applyFont="1" applyFill="1" applyBorder="1"/>
    <xf numFmtId="3" fontId="1" fillId="0" borderId="12" xfId="0" applyNumberFormat="1" applyFont="1" applyFill="1" applyBorder="1" applyAlignment="1">
      <alignment vertical="top" wrapText="1"/>
    </xf>
    <xf numFmtId="0" fontId="1" fillId="0" borderId="0" xfId="0" applyFont="1" applyFill="1" applyBorder="1" applyAlignment="1">
      <alignment horizontal="left" vertical="top"/>
    </xf>
    <xf numFmtId="0" fontId="1" fillId="0" borderId="0" xfId="0" applyFont="1" applyFill="1" applyBorder="1" applyAlignment="1">
      <alignment vertical="top"/>
    </xf>
    <xf numFmtId="49" fontId="1" fillId="0" borderId="3" xfId="0" applyNumberFormat="1" applyFont="1" applyFill="1" applyBorder="1" applyAlignment="1">
      <alignment horizontal="left" vertical="top"/>
    </xf>
    <xf numFmtId="49" fontId="1" fillId="0" borderId="3" xfId="0" applyNumberFormat="1" applyFont="1" applyFill="1" applyBorder="1" applyAlignment="1">
      <alignment vertical="top" wrapText="1"/>
    </xf>
    <xf numFmtId="3" fontId="1" fillId="0" borderId="9" xfId="0" applyNumberFormat="1" applyFont="1" applyFill="1" applyBorder="1" applyAlignment="1">
      <alignment vertical="top" wrapText="1"/>
    </xf>
    <xf numFmtId="49" fontId="22" fillId="0" borderId="0" xfId="0" applyNumberFormat="1" applyFont="1" applyFill="1"/>
    <xf numFmtId="49" fontId="6" fillId="0" borderId="0" xfId="0" applyNumberFormat="1" applyFont="1" applyFill="1" applyAlignment="1">
      <alignment vertical="top"/>
    </xf>
    <xf numFmtId="0" fontId="6" fillId="0" borderId="0" xfId="0" applyFont="1" applyFill="1"/>
    <xf numFmtId="0" fontId="1" fillId="0" borderId="0" xfId="3" applyNumberFormat="1" applyFont="1" applyFill="1" applyBorder="1" applyAlignment="1" applyProtection="1"/>
    <xf numFmtId="3" fontId="1" fillId="0" borderId="0" xfId="0" quotePrefix="1" applyNumberFormat="1" applyFont="1" applyFill="1" applyBorder="1"/>
    <xf numFmtId="3" fontId="1" fillId="0" borderId="0" xfId="0" quotePrefix="1" applyNumberFormat="1" applyFont="1" applyFill="1" applyBorder="1" applyAlignment="1">
      <alignment horizontal="center"/>
    </xf>
    <xf numFmtId="0" fontId="7" fillId="0" borderId="0" xfId="1" applyFont="1" applyFill="1" applyAlignment="1" applyProtection="1"/>
    <xf numFmtId="0" fontId="7" fillId="0" borderId="0" xfId="1" applyFont="1" applyFill="1" applyAlignment="1" applyProtection="1">
      <alignment wrapText="1"/>
    </xf>
    <xf numFmtId="49" fontId="4" fillId="0" borderId="6" xfId="0" applyNumberFormat="1" applyFont="1" applyFill="1" applyBorder="1" applyAlignment="1">
      <alignment horizontal="left" vertical="top"/>
    </xf>
    <xf numFmtId="49" fontId="4" fillId="0" borderId="7" xfId="0" applyNumberFormat="1" applyFont="1" applyFill="1" applyBorder="1" applyAlignment="1">
      <alignment horizontal="left" vertical="top"/>
    </xf>
    <xf numFmtId="49" fontId="4" fillId="0" borderId="8" xfId="0" applyNumberFormat="1" applyFont="1" applyFill="1" applyBorder="1" applyAlignment="1">
      <alignment horizontal="left" vertical="top"/>
    </xf>
    <xf numFmtId="0" fontId="1" fillId="0" borderId="12" xfId="0" applyFont="1" applyFill="1" applyBorder="1" applyAlignment="1">
      <alignment horizontal="left" vertical="top" wrapText="1"/>
    </xf>
    <xf numFmtId="0" fontId="1" fillId="0" borderId="14" xfId="0" applyFont="1" applyFill="1" applyBorder="1" applyAlignment="1">
      <alignment horizontal="left" vertical="top" wrapText="1"/>
    </xf>
    <xf numFmtId="49" fontId="1" fillId="0" borderId="12" xfId="0" applyNumberFormat="1" applyFont="1" applyFill="1" applyBorder="1" applyAlignment="1">
      <alignment horizontal="left" vertical="top"/>
    </xf>
    <xf numFmtId="49" fontId="1" fillId="0" borderId="14" xfId="0" applyNumberFormat="1" applyFont="1" applyFill="1" applyBorder="1" applyAlignment="1">
      <alignment horizontal="left" vertical="top"/>
    </xf>
    <xf numFmtId="49" fontId="1" fillId="0" borderId="13" xfId="0" applyNumberFormat="1" applyFont="1" applyFill="1" applyBorder="1" applyAlignment="1">
      <alignment horizontal="left" vertical="top"/>
    </xf>
    <xf numFmtId="49" fontId="1" fillId="0" borderId="12" xfId="0" applyNumberFormat="1" applyFont="1" applyFill="1" applyBorder="1" applyAlignment="1">
      <alignment horizontal="left" vertical="top" wrapText="1"/>
    </xf>
    <xf numFmtId="49" fontId="1" fillId="0" borderId="13" xfId="0" applyNumberFormat="1" applyFont="1" applyFill="1" applyBorder="1" applyAlignment="1">
      <alignment horizontal="left" vertical="top" wrapText="1"/>
    </xf>
    <xf numFmtId="49" fontId="1" fillId="0" borderId="14" xfId="0" applyNumberFormat="1" applyFont="1" applyFill="1" applyBorder="1" applyAlignment="1">
      <alignment horizontal="left" vertical="top" wrapText="1"/>
    </xf>
    <xf numFmtId="49" fontId="1" fillId="0" borderId="6" xfId="0" applyNumberFormat="1" applyFont="1" applyFill="1" applyBorder="1" applyAlignment="1">
      <alignment horizontal="left" wrapText="1"/>
    </xf>
    <xf numFmtId="49" fontId="1" fillId="0" borderId="7" xfId="0" applyNumberFormat="1" applyFont="1" applyFill="1" applyBorder="1" applyAlignment="1">
      <alignment horizontal="left" wrapText="1"/>
    </xf>
    <xf numFmtId="49" fontId="1" fillId="0" borderId="8" xfId="0" applyNumberFormat="1" applyFont="1" applyFill="1" applyBorder="1" applyAlignment="1">
      <alignment horizontal="left" wrapText="1"/>
    </xf>
    <xf numFmtId="49" fontId="4" fillId="0" borderId="10" xfId="0" applyNumberFormat="1" applyFont="1" applyFill="1" applyBorder="1" applyAlignment="1">
      <alignment horizontal="left" vertical="top"/>
    </xf>
    <xf numFmtId="49" fontId="4" fillId="0" borderId="11" xfId="0" applyNumberFormat="1" applyFont="1" applyFill="1" applyBorder="1" applyAlignment="1">
      <alignment horizontal="left" vertical="top"/>
    </xf>
    <xf numFmtId="49" fontId="4" fillId="0" borderId="15" xfId="0" applyNumberFormat="1" applyFont="1" applyFill="1" applyBorder="1" applyAlignment="1">
      <alignment horizontal="left"/>
    </xf>
    <xf numFmtId="49" fontId="4" fillId="0" borderId="10" xfId="0" applyNumberFormat="1" applyFont="1" applyFill="1" applyBorder="1" applyAlignment="1">
      <alignment horizontal="left"/>
    </xf>
    <xf numFmtId="49" fontId="4" fillId="0" borderId="11" xfId="0" applyNumberFormat="1" applyFont="1" applyFill="1" applyBorder="1" applyAlignment="1">
      <alignment horizontal="left"/>
    </xf>
    <xf numFmtId="49" fontId="4" fillId="0" borderId="15" xfId="0" applyNumberFormat="1" applyFont="1" applyFill="1" applyBorder="1" applyAlignment="1">
      <alignment horizontal="left" vertical="top"/>
    </xf>
    <xf numFmtId="49" fontId="1" fillId="0" borderId="9" xfId="0" applyNumberFormat="1" applyFont="1" applyFill="1" applyBorder="1" applyAlignment="1">
      <alignment horizontal="left" vertical="top" wrapText="1"/>
    </xf>
    <xf numFmtId="49" fontId="1" fillId="0" borderId="9" xfId="0" applyNumberFormat="1" applyFont="1" applyFill="1" applyBorder="1" applyAlignment="1">
      <alignment horizontal="left" vertical="top"/>
    </xf>
    <xf numFmtId="49" fontId="1" fillId="0" borderId="15" xfId="0" applyNumberFormat="1" applyFont="1" applyFill="1" applyBorder="1" applyAlignment="1">
      <alignment horizontal="left"/>
    </xf>
    <xf numFmtId="49" fontId="1" fillId="0" borderId="10" xfId="0" applyNumberFormat="1" applyFont="1" applyFill="1" applyBorder="1" applyAlignment="1">
      <alignment horizontal="left"/>
    </xf>
    <xf numFmtId="49" fontId="1" fillId="0" borderId="11" xfId="0" applyNumberFormat="1" applyFont="1" applyFill="1" applyBorder="1" applyAlignment="1">
      <alignment horizontal="left"/>
    </xf>
    <xf numFmtId="49" fontId="1" fillId="0" borderId="6" xfId="0" applyNumberFormat="1" applyFont="1" applyFill="1" applyBorder="1" applyAlignment="1">
      <alignment horizontal="left"/>
    </xf>
    <xf numFmtId="49" fontId="1" fillId="0" borderId="7" xfId="0" applyNumberFormat="1" applyFont="1" applyFill="1" applyBorder="1" applyAlignment="1">
      <alignment horizontal="left"/>
    </xf>
    <xf numFmtId="49" fontId="1" fillId="0" borderId="8" xfId="0" applyNumberFormat="1" applyFont="1" applyFill="1" applyBorder="1" applyAlignment="1">
      <alignment horizontal="left"/>
    </xf>
    <xf numFmtId="49" fontId="4" fillId="0" borderId="1" xfId="0" applyNumberFormat="1" applyFont="1" applyFill="1" applyBorder="1" applyAlignment="1">
      <alignment horizontal="left"/>
    </xf>
    <xf numFmtId="49" fontId="4" fillId="0" borderId="3" xfId="0" applyNumberFormat="1" applyFont="1" applyFill="1" applyBorder="1" applyAlignment="1">
      <alignment horizontal="left"/>
    </xf>
    <xf numFmtId="49" fontId="4" fillId="0" borderId="4" xfId="0" applyNumberFormat="1" applyFont="1" applyFill="1" applyBorder="1" applyAlignment="1">
      <alignment horizontal="left"/>
    </xf>
    <xf numFmtId="49" fontId="4" fillId="0" borderId="7" xfId="0" applyNumberFormat="1" applyFont="1" applyFill="1" applyBorder="1" applyAlignment="1">
      <alignment horizontal="left"/>
    </xf>
    <xf numFmtId="49" fontId="1" fillId="0" borderId="1" xfId="0" applyNumberFormat="1" applyFont="1" applyFill="1" applyBorder="1" applyAlignment="1">
      <alignment horizontal="left" vertical="top"/>
    </xf>
    <xf numFmtId="0" fontId="1" fillId="0" borderId="6" xfId="0" applyFont="1" applyFill="1" applyBorder="1" applyAlignment="1">
      <alignment horizontal="left" vertical="top"/>
    </xf>
    <xf numFmtId="49" fontId="4" fillId="0" borderId="6" xfId="0" applyNumberFormat="1" applyFont="1" applyFill="1" applyBorder="1" applyAlignment="1">
      <alignment horizontal="left"/>
    </xf>
    <xf numFmtId="49" fontId="1" fillId="0" borderId="12" xfId="0" applyNumberFormat="1" applyFont="1" applyFill="1" applyBorder="1" applyAlignment="1">
      <alignment vertical="top" wrapText="1"/>
    </xf>
    <xf numFmtId="0" fontId="1" fillId="0" borderId="14" xfId="0" applyFont="1" applyFill="1" applyBorder="1" applyAlignment="1">
      <alignment vertical="top" wrapText="1"/>
    </xf>
    <xf numFmtId="49" fontId="4" fillId="0" borderId="1"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49" fontId="1" fillId="0" borderId="12" xfId="0" applyNumberFormat="1" applyFont="1" applyFill="1" applyBorder="1" applyAlignment="1">
      <alignment horizontal="center" vertical="top"/>
    </xf>
    <xf numFmtId="49" fontId="1" fillId="0" borderId="13" xfId="0" applyNumberFormat="1" applyFont="1" applyFill="1" applyBorder="1" applyAlignment="1">
      <alignment horizontal="center" vertical="top"/>
    </xf>
    <xf numFmtId="49" fontId="1" fillId="0" borderId="14" xfId="0" applyNumberFormat="1" applyFont="1" applyFill="1" applyBorder="1" applyAlignment="1">
      <alignment horizontal="center" vertical="top"/>
    </xf>
    <xf numFmtId="0" fontId="1" fillId="0" borderId="12" xfId="0" applyFont="1" applyFill="1" applyBorder="1" applyAlignment="1">
      <alignment horizontal="left" vertical="top"/>
    </xf>
    <xf numFmtId="0" fontId="1" fillId="0" borderId="13" xfId="0" applyFont="1" applyFill="1" applyBorder="1" applyAlignment="1">
      <alignment horizontal="left" vertical="top"/>
    </xf>
    <xf numFmtId="49" fontId="1" fillId="0" borderId="2" xfId="0" applyNumberFormat="1" applyFont="1" applyFill="1" applyBorder="1" applyAlignment="1">
      <alignment horizontal="left" vertical="top"/>
    </xf>
    <xf numFmtId="49" fontId="1" fillId="0" borderId="13" xfId="0" applyNumberFormat="1" applyFont="1" applyFill="1" applyBorder="1" applyAlignment="1">
      <alignment horizontal="center" vertical="top" wrapText="1"/>
    </xf>
    <xf numFmtId="49" fontId="1" fillId="0" borderId="14" xfId="0" applyNumberFormat="1" applyFont="1" applyFill="1" applyBorder="1" applyAlignment="1">
      <alignment horizontal="center" vertical="top" wrapText="1"/>
    </xf>
    <xf numFmtId="49" fontId="1" fillId="0" borderId="2" xfId="0" applyNumberFormat="1" applyFont="1" applyFill="1" applyBorder="1" applyAlignment="1">
      <alignment horizontal="left" vertical="top" wrapText="1"/>
    </xf>
    <xf numFmtId="49" fontId="1" fillId="0" borderId="6" xfId="0" applyNumberFormat="1" applyFont="1" applyFill="1" applyBorder="1" applyAlignment="1">
      <alignment horizontal="left" vertical="top" wrapText="1"/>
    </xf>
    <xf numFmtId="49" fontId="4" fillId="0" borderId="15" xfId="0" applyNumberFormat="1" applyFont="1" applyFill="1" applyBorder="1" applyAlignment="1">
      <alignment horizontal="left" vertical="top" wrapText="1"/>
    </xf>
    <xf numFmtId="49" fontId="4" fillId="0" borderId="11" xfId="0" applyNumberFormat="1" applyFont="1" applyFill="1" applyBorder="1" applyAlignment="1">
      <alignment horizontal="left" vertical="top" wrapText="1"/>
    </xf>
    <xf numFmtId="49" fontId="1" fillId="0" borderId="6" xfId="0" applyNumberFormat="1" applyFont="1" applyFill="1" applyBorder="1" applyAlignment="1">
      <alignment horizontal="left" vertical="top"/>
    </xf>
    <xf numFmtId="0" fontId="1" fillId="0" borderId="13" xfId="0" applyFont="1" applyFill="1" applyBorder="1" applyAlignment="1">
      <alignment horizontal="left" vertical="top" wrapText="1"/>
    </xf>
    <xf numFmtId="49" fontId="1" fillId="0" borderId="12" xfId="0" applyNumberFormat="1" applyFont="1" applyFill="1" applyBorder="1" applyAlignment="1">
      <alignment vertical="top"/>
    </xf>
    <xf numFmtId="49" fontId="1" fillId="0" borderId="13" xfId="0" applyNumberFormat="1" applyFont="1" applyFill="1" applyBorder="1" applyAlignment="1">
      <alignment vertical="top"/>
    </xf>
    <xf numFmtId="49" fontId="1" fillId="0" borderId="14" xfId="0" applyNumberFormat="1" applyFont="1" applyFill="1" applyBorder="1" applyAlignment="1">
      <alignment vertical="top"/>
    </xf>
    <xf numFmtId="0" fontId="1" fillId="0" borderId="0" xfId="0" applyFont="1" applyFill="1" applyAlignment="1">
      <alignment horizontal="left" vertical="top" wrapText="1"/>
    </xf>
    <xf numFmtId="0" fontId="1" fillId="0" borderId="0" xfId="0" applyFont="1" applyFill="1" applyAlignment="1">
      <alignment horizontal="left" wrapText="1"/>
    </xf>
    <xf numFmtId="0" fontId="1" fillId="0" borderId="0" xfId="0" applyFont="1" applyFill="1" applyAlignment="1">
      <alignment horizontal="left" vertical="top"/>
    </xf>
    <xf numFmtId="0" fontId="1" fillId="0" borderId="0" xfId="0" applyFont="1" applyFill="1" applyAlignment="1">
      <alignment horizontal="left" vertical="center" wrapText="1"/>
    </xf>
  </cellXfs>
  <cellStyles count="5">
    <cellStyle name="Hyperlinkki" xfId="1" builtinId="8"/>
    <cellStyle name="Normaali" xfId="0" builtinId="0"/>
    <cellStyle name="Normaali 2" xfId="2"/>
    <cellStyle name="Normaali_Paikat2002" xfId="3"/>
    <cellStyle name="Vakio"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7.bin"/><Relationship Id="rId13" Type="http://schemas.openxmlformats.org/officeDocument/2006/relationships/printerSettings" Target="../printerSettings/printerSettings52.bin"/><Relationship Id="rId18" Type="http://schemas.openxmlformats.org/officeDocument/2006/relationships/printerSettings" Target="../printerSettings/printerSettings57.bin"/><Relationship Id="rId26" Type="http://schemas.openxmlformats.org/officeDocument/2006/relationships/printerSettings" Target="../printerSettings/printerSettings65.bin"/><Relationship Id="rId39" Type="http://schemas.openxmlformats.org/officeDocument/2006/relationships/printerSettings" Target="../printerSettings/printerSettings78.bin"/><Relationship Id="rId3" Type="http://schemas.openxmlformats.org/officeDocument/2006/relationships/printerSettings" Target="../printerSettings/printerSettings42.bin"/><Relationship Id="rId21" Type="http://schemas.openxmlformats.org/officeDocument/2006/relationships/printerSettings" Target="../printerSettings/printerSettings60.bin"/><Relationship Id="rId34" Type="http://schemas.openxmlformats.org/officeDocument/2006/relationships/printerSettings" Target="../printerSettings/printerSettings73.bin"/><Relationship Id="rId7" Type="http://schemas.openxmlformats.org/officeDocument/2006/relationships/printerSettings" Target="../printerSettings/printerSettings46.bin"/><Relationship Id="rId12" Type="http://schemas.openxmlformats.org/officeDocument/2006/relationships/printerSettings" Target="../printerSettings/printerSettings51.bin"/><Relationship Id="rId17" Type="http://schemas.openxmlformats.org/officeDocument/2006/relationships/printerSettings" Target="../printerSettings/printerSettings56.bin"/><Relationship Id="rId25" Type="http://schemas.openxmlformats.org/officeDocument/2006/relationships/printerSettings" Target="../printerSettings/printerSettings64.bin"/><Relationship Id="rId33" Type="http://schemas.openxmlformats.org/officeDocument/2006/relationships/printerSettings" Target="../printerSettings/printerSettings72.bin"/><Relationship Id="rId38" Type="http://schemas.openxmlformats.org/officeDocument/2006/relationships/printerSettings" Target="../printerSettings/printerSettings77.bin"/><Relationship Id="rId2" Type="http://schemas.openxmlformats.org/officeDocument/2006/relationships/printerSettings" Target="../printerSettings/printerSettings41.bin"/><Relationship Id="rId16" Type="http://schemas.openxmlformats.org/officeDocument/2006/relationships/printerSettings" Target="../printerSettings/printerSettings55.bin"/><Relationship Id="rId20" Type="http://schemas.openxmlformats.org/officeDocument/2006/relationships/printerSettings" Target="../printerSettings/printerSettings59.bin"/><Relationship Id="rId29" Type="http://schemas.openxmlformats.org/officeDocument/2006/relationships/printerSettings" Target="../printerSettings/printerSettings68.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11" Type="http://schemas.openxmlformats.org/officeDocument/2006/relationships/printerSettings" Target="../printerSettings/printerSettings50.bin"/><Relationship Id="rId24" Type="http://schemas.openxmlformats.org/officeDocument/2006/relationships/printerSettings" Target="../printerSettings/printerSettings63.bin"/><Relationship Id="rId32" Type="http://schemas.openxmlformats.org/officeDocument/2006/relationships/printerSettings" Target="../printerSettings/printerSettings71.bin"/><Relationship Id="rId37" Type="http://schemas.openxmlformats.org/officeDocument/2006/relationships/printerSettings" Target="../printerSettings/printerSettings76.bin"/><Relationship Id="rId5" Type="http://schemas.openxmlformats.org/officeDocument/2006/relationships/printerSettings" Target="../printerSettings/printerSettings44.bin"/><Relationship Id="rId15" Type="http://schemas.openxmlformats.org/officeDocument/2006/relationships/printerSettings" Target="../printerSettings/printerSettings54.bin"/><Relationship Id="rId23" Type="http://schemas.openxmlformats.org/officeDocument/2006/relationships/printerSettings" Target="../printerSettings/printerSettings62.bin"/><Relationship Id="rId28" Type="http://schemas.openxmlformats.org/officeDocument/2006/relationships/printerSettings" Target="../printerSettings/printerSettings67.bin"/><Relationship Id="rId36" Type="http://schemas.openxmlformats.org/officeDocument/2006/relationships/printerSettings" Target="../printerSettings/printerSettings75.bin"/><Relationship Id="rId10" Type="http://schemas.openxmlformats.org/officeDocument/2006/relationships/printerSettings" Target="../printerSettings/printerSettings49.bin"/><Relationship Id="rId19" Type="http://schemas.openxmlformats.org/officeDocument/2006/relationships/printerSettings" Target="../printerSettings/printerSettings58.bin"/><Relationship Id="rId31" Type="http://schemas.openxmlformats.org/officeDocument/2006/relationships/printerSettings" Target="../printerSettings/printerSettings70.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 Id="rId14" Type="http://schemas.openxmlformats.org/officeDocument/2006/relationships/printerSettings" Target="../printerSettings/printerSettings53.bin"/><Relationship Id="rId22" Type="http://schemas.openxmlformats.org/officeDocument/2006/relationships/printerSettings" Target="../printerSettings/printerSettings61.bin"/><Relationship Id="rId27" Type="http://schemas.openxmlformats.org/officeDocument/2006/relationships/printerSettings" Target="../printerSettings/printerSettings66.bin"/><Relationship Id="rId30" Type="http://schemas.openxmlformats.org/officeDocument/2006/relationships/printerSettings" Target="../printerSettings/printerSettings69.bin"/><Relationship Id="rId35" Type="http://schemas.openxmlformats.org/officeDocument/2006/relationships/printerSettings" Target="../printerSettings/printerSettings7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86.bin"/><Relationship Id="rId13" Type="http://schemas.openxmlformats.org/officeDocument/2006/relationships/printerSettings" Target="../printerSettings/printerSettings91.bin"/><Relationship Id="rId18" Type="http://schemas.openxmlformats.org/officeDocument/2006/relationships/printerSettings" Target="../printerSettings/printerSettings96.bin"/><Relationship Id="rId26" Type="http://schemas.openxmlformats.org/officeDocument/2006/relationships/printerSettings" Target="../printerSettings/printerSettings104.bin"/><Relationship Id="rId39" Type="http://schemas.openxmlformats.org/officeDocument/2006/relationships/printerSettings" Target="../printerSettings/printerSettings117.bin"/><Relationship Id="rId3" Type="http://schemas.openxmlformats.org/officeDocument/2006/relationships/printerSettings" Target="../printerSettings/printerSettings81.bin"/><Relationship Id="rId21" Type="http://schemas.openxmlformats.org/officeDocument/2006/relationships/printerSettings" Target="../printerSettings/printerSettings99.bin"/><Relationship Id="rId34" Type="http://schemas.openxmlformats.org/officeDocument/2006/relationships/printerSettings" Target="../printerSettings/printerSettings112.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17" Type="http://schemas.openxmlformats.org/officeDocument/2006/relationships/printerSettings" Target="../printerSettings/printerSettings95.bin"/><Relationship Id="rId25" Type="http://schemas.openxmlformats.org/officeDocument/2006/relationships/printerSettings" Target="../printerSettings/printerSettings103.bin"/><Relationship Id="rId33" Type="http://schemas.openxmlformats.org/officeDocument/2006/relationships/printerSettings" Target="../printerSettings/printerSettings111.bin"/><Relationship Id="rId38" Type="http://schemas.openxmlformats.org/officeDocument/2006/relationships/printerSettings" Target="../printerSettings/printerSettings116.bin"/><Relationship Id="rId2" Type="http://schemas.openxmlformats.org/officeDocument/2006/relationships/printerSettings" Target="../printerSettings/printerSettings80.bin"/><Relationship Id="rId16" Type="http://schemas.openxmlformats.org/officeDocument/2006/relationships/printerSettings" Target="../printerSettings/printerSettings94.bin"/><Relationship Id="rId20" Type="http://schemas.openxmlformats.org/officeDocument/2006/relationships/printerSettings" Target="../printerSettings/printerSettings98.bin"/><Relationship Id="rId29" Type="http://schemas.openxmlformats.org/officeDocument/2006/relationships/printerSettings" Target="../printerSettings/printerSettings107.bin"/><Relationship Id="rId41" Type="http://schemas.openxmlformats.org/officeDocument/2006/relationships/comments" Target="../comments1.xml"/><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24" Type="http://schemas.openxmlformats.org/officeDocument/2006/relationships/printerSettings" Target="../printerSettings/printerSettings102.bin"/><Relationship Id="rId32" Type="http://schemas.openxmlformats.org/officeDocument/2006/relationships/printerSettings" Target="../printerSettings/printerSettings110.bin"/><Relationship Id="rId37" Type="http://schemas.openxmlformats.org/officeDocument/2006/relationships/printerSettings" Target="../printerSettings/printerSettings115.bin"/><Relationship Id="rId40" Type="http://schemas.openxmlformats.org/officeDocument/2006/relationships/vmlDrawing" Target="../drawings/vmlDrawing1.vml"/><Relationship Id="rId5" Type="http://schemas.openxmlformats.org/officeDocument/2006/relationships/printerSettings" Target="../printerSettings/printerSettings83.bin"/><Relationship Id="rId15" Type="http://schemas.openxmlformats.org/officeDocument/2006/relationships/printerSettings" Target="../printerSettings/printerSettings93.bin"/><Relationship Id="rId23" Type="http://schemas.openxmlformats.org/officeDocument/2006/relationships/printerSettings" Target="../printerSettings/printerSettings101.bin"/><Relationship Id="rId28" Type="http://schemas.openxmlformats.org/officeDocument/2006/relationships/printerSettings" Target="../printerSettings/printerSettings106.bin"/><Relationship Id="rId36" Type="http://schemas.openxmlformats.org/officeDocument/2006/relationships/printerSettings" Target="../printerSettings/printerSettings114.bin"/><Relationship Id="rId10" Type="http://schemas.openxmlformats.org/officeDocument/2006/relationships/printerSettings" Target="../printerSettings/printerSettings88.bin"/><Relationship Id="rId19" Type="http://schemas.openxmlformats.org/officeDocument/2006/relationships/printerSettings" Target="../printerSettings/printerSettings97.bin"/><Relationship Id="rId31" Type="http://schemas.openxmlformats.org/officeDocument/2006/relationships/printerSettings" Target="../printerSettings/printerSettings109.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 Id="rId14" Type="http://schemas.openxmlformats.org/officeDocument/2006/relationships/printerSettings" Target="../printerSettings/printerSettings92.bin"/><Relationship Id="rId22" Type="http://schemas.openxmlformats.org/officeDocument/2006/relationships/printerSettings" Target="../printerSettings/printerSettings100.bin"/><Relationship Id="rId27" Type="http://schemas.openxmlformats.org/officeDocument/2006/relationships/printerSettings" Target="../printerSettings/printerSettings105.bin"/><Relationship Id="rId30" Type="http://schemas.openxmlformats.org/officeDocument/2006/relationships/printerSettings" Target="../printerSettings/printerSettings108.bin"/><Relationship Id="rId35" Type="http://schemas.openxmlformats.org/officeDocument/2006/relationships/printerSettings" Target="../printerSettings/printerSettings11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printerSettings" Target="../printerSettings/printerSettings130.bin"/><Relationship Id="rId18" Type="http://schemas.openxmlformats.org/officeDocument/2006/relationships/printerSettings" Target="../printerSettings/printerSettings135.bin"/><Relationship Id="rId26" Type="http://schemas.openxmlformats.org/officeDocument/2006/relationships/printerSettings" Target="../printerSettings/printerSettings143.bin"/><Relationship Id="rId39" Type="http://schemas.openxmlformats.org/officeDocument/2006/relationships/printerSettings" Target="../printerSettings/printerSettings156.bin"/><Relationship Id="rId3" Type="http://schemas.openxmlformats.org/officeDocument/2006/relationships/printerSettings" Target="../printerSettings/printerSettings120.bin"/><Relationship Id="rId21" Type="http://schemas.openxmlformats.org/officeDocument/2006/relationships/printerSettings" Target="../printerSettings/printerSettings138.bin"/><Relationship Id="rId34" Type="http://schemas.openxmlformats.org/officeDocument/2006/relationships/printerSettings" Target="../printerSettings/printerSettings151.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17" Type="http://schemas.openxmlformats.org/officeDocument/2006/relationships/printerSettings" Target="../printerSettings/printerSettings134.bin"/><Relationship Id="rId25" Type="http://schemas.openxmlformats.org/officeDocument/2006/relationships/printerSettings" Target="../printerSettings/printerSettings142.bin"/><Relationship Id="rId33" Type="http://schemas.openxmlformats.org/officeDocument/2006/relationships/printerSettings" Target="../printerSettings/printerSettings150.bin"/><Relationship Id="rId38" Type="http://schemas.openxmlformats.org/officeDocument/2006/relationships/printerSettings" Target="../printerSettings/printerSettings155.bin"/><Relationship Id="rId2" Type="http://schemas.openxmlformats.org/officeDocument/2006/relationships/printerSettings" Target="../printerSettings/printerSettings119.bin"/><Relationship Id="rId16" Type="http://schemas.openxmlformats.org/officeDocument/2006/relationships/printerSettings" Target="../printerSettings/printerSettings133.bin"/><Relationship Id="rId20" Type="http://schemas.openxmlformats.org/officeDocument/2006/relationships/printerSettings" Target="../printerSettings/printerSettings137.bin"/><Relationship Id="rId29" Type="http://schemas.openxmlformats.org/officeDocument/2006/relationships/printerSettings" Target="../printerSettings/printerSettings146.bin"/><Relationship Id="rId41" Type="http://schemas.openxmlformats.org/officeDocument/2006/relationships/comments" Target="../comments2.xml"/><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24" Type="http://schemas.openxmlformats.org/officeDocument/2006/relationships/printerSettings" Target="../printerSettings/printerSettings141.bin"/><Relationship Id="rId32" Type="http://schemas.openxmlformats.org/officeDocument/2006/relationships/printerSettings" Target="../printerSettings/printerSettings149.bin"/><Relationship Id="rId37" Type="http://schemas.openxmlformats.org/officeDocument/2006/relationships/printerSettings" Target="../printerSettings/printerSettings154.bin"/><Relationship Id="rId40" Type="http://schemas.openxmlformats.org/officeDocument/2006/relationships/vmlDrawing" Target="../drawings/vmlDrawing2.vml"/><Relationship Id="rId5" Type="http://schemas.openxmlformats.org/officeDocument/2006/relationships/printerSettings" Target="../printerSettings/printerSettings122.bin"/><Relationship Id="rId15" Type="http://schemas.openxmlformats.org/officeDocument/2006/relationships/printerSettings" Target="../printerSettings/printerSettings132.bin"/><Relationship Id="rId23" Type="http://schemas.openxmlformats.org/officeDocument/2006/relationships/printerSettings" Target="../printerSettings/printerSettings140.bin"/><Relationship Id="rId28" Type="http://schemas.openxmlformats.org/officeDocument/2006/relationships/printerSettings" Target="../printerSettings/printerSettings145.bin"/><Relationship Id="rId36" Type="http://schemas.openxmlformats.org/officeDocument/2006/relationships/printerSettings" Target="../printerSettings/printerSettings153.bin"/><Relationship Id="rId10" Type="http://schemas.openxmlformats.org/officeDocument/2006/relationships/printerSettings" Target="../printerSettings/printerSettings127.bin"/><Relationship Id="rId19" Type="http://schemas.openxmlformats.org/officeDocument/2006/relationships/printerSettings" Target="../printerSettings/printerSettings136.bin"/><Relationship Id="rId31" Type="http://schemas.openxmlformats.org/officeDocument/2006/relationships/printerSettings" Target="../printerSettings/printerSettings148.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 Id="rId14" Type="http://schemas.openxmlformats.org/officeDocument/2006/relationships/printerSettings" Target="../printerSettings/printerSettings131.bin"/><Relationship Id="rId22" Type="http://schemas.openxmlformats.org/officeDocument/2006/relationships/printerSettings" Target="../printerSettings/printerSettings139.bin"/><Relationship Id="rId27" Type="http://schemas.openxmlformats.org/officeDocument/2006/relationships/printerSettings" Target="../printerSettings/printerSettings144.bin"/><Relationship Id="rId30" Type="http://schemas.openxmlformats.org/officeDocument/2006/relationships/printerSettings" Target="../printerSettings/printerSettings147.bin"/><Relationship Id="rId35" Type="http://schemas.openxmlformats.org/officeDocument/2006/relationships/printerSettings" Target="../printerSettings/printerSettings15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64.bin"/><Relationship Id="rId13" Type="http://schemas.openxmlformats.org/officeDocument/2006/relationships/printerSettings" Target="../printerSettings/printerSettings169.bin"/><Relationship Id="rId18" Type="http://schemas.openxmlformats.org/officeDocument/2006/relationships/printerSettings" Target="../printerSettings/printerSettings174.bin"/><Relationship Id="rId26" Type="http://schemas.openxmlformats.org/officeDocument/2006/relationships/printerSettings" Target="../printerSettings/printerSettings182.bin"/><Relationship Id="rId39" Type="http://schemas.openxmlformats.org/officeDocument/2006/relationships/printerSettings" Target="../printerSettings/printerSettings195.bin"/><Relationship Id="rId3" Type="http://schemas.openxmlformats.org/officeDocument/2006/relationships/printerSettings" Target="../printerSettings/printerSettings159.bin"/><Relationship Id="rId21" Type="http://schemas.openxmlformats.org/officeDocument/2006/relationships/printerSettings" Target="../printerSettings/printerSettings177.bin"/><Relationship Id="rId34" Type="http://schemas.openxmlformats.org/officeDocument/2006/relationships/printerSettings" Target="../printerSettings/printerSettings190.bin"/><Relationship Id="rId7" Type="http://schemas.openxmlformats.org/officeDocument/2006/relationships/printerSettings" Target="../printerSettings/printerSettings163.bin"/><Relationship Id="rId12" Type="http://schemas.openxmlformats.org/officeDocument/2006/relationships/printerSettings" Target="../printerSettings/printerSettings168.bin"/><Relationship Id="rId17" Type="http://schemas.openxmlformats.org/officeDocument/2006/relationships/printerSettings" Target="../printerSettings/printerSettings173.bin"/><Relationship Id="rId25" Type="http://schemas.openxmlformats.org/officeDocument/2006/relationships/printerSettings" Target="../printerSettings/printerSettings181.bin"/><Relationship Id="rId33" Type="http://schemas.openxmlformats.org/officeDocument/2006/relationships/printerSettings" Target="../printerSettings/printerSettings189.bin"/><Relationship Id="rId38" Type="http://schemas.openxmlformats.org/officeDocument/2006/relationships/printerSettings" Target="../printerSettings/printerSettings194.bin"/><Relationship Id="rId2" Type="http://schemas.openxmlformats.org/officeDocument/2006/relationships/printerSettings" Target="../printerSettings/printerSettings158.bin"/><Relationship Id="rId16" Type="http://schemas.openxmlformats.org/officeDocument/2006/relationships/printerSettings" Target="../printerSettings/printerSettings172.bin"/><Relationship Id="rId20" Type="http://schemas.openxmlformats.org/officeDocument/2006/relationships/printerSettings" Target="../printerSettings/printerSettings176.bin"/><Relationship Id="rId29" Type="http://schemas.openxmlformats.org/officeDocument/2006/relationships/printerSettings" Target="../printerSettings/printerSettings185.bin"/><Relationship Id="rId41" Type="http://schemas.openxmlformats.org/officeDocument/2006/relationships/comments" Target="../comments3.xml"/><Relationship Id="rId1" Type="http://schemas.openxmlformats.org/officeDocument/2006/relationships/printerSettings" Target="../printerSettings/printerSettings157.bin"/><Relationship Id="rId6" Type="http://schemas.openxmlformats.org/officeDocument/2006/relationships/printerSettings" Target="../printerSettings/printerSettings162.bin"/><Relationship Id="rId11" Type="http://schemas.openxmlformats.org/officeDocument/2006/relationships/printerSettings" Target="../printerSettings/printerSettings167.bin"/><Relationship Id="rId24" Type="http://schemas.openxmlformats.org/officeDocument/2006/relationships/printerSettings" Target="../printerSettings/printerSettings180.bin"/><Relationship Id="rId32" Type="http://schemas.openxmlformats.org/officeDocument/2006/relationships/printerSettings" Target="../printerSettings/printerSettings188.bin"/><Relationship Id="rId37" Type="http://schemas.openxmlformats.org/officeDocument/2006/relationships/printerSettings" Target="../printerSettings/printerSettings193.bin"/><Relationship Id="rId40" Type="http://schemas.openxmlformats.org/officeDocument/2006/relationships/vmlDrawing" Target="../drawings/vmlDrawing3.vml"/><Relationship Id="rId5" Type="http://schemas.openxmlformats.org/officeDocument/2006/relationships/printerSettings" Target="../printerSettings/printerSettings161.bin"/><Relationship Id="rId15" Type="http://schemas.openxmlformats.org/officeDocument/2006/relationships/printerSettings" Target="../printerSettings/printerSettings171.bin"/><Relationship Id="rId23" Type="http://schemas.openxmlformats.org/officeDocument/2006/relationships/printerSettings" Target="../printerSettings/printerSettings179.bin"/><Relationship Id="rId28" Type="http://schemas.openxmlformats.org/officeDocument/2006/relationships/printerSettings" Target="../printerSettings/printerSettings184.bin"/><Relationship Id="rId36" Type="http://schemas.openxmlformats.org/officeDocument/2006/relationships/printerSettings" Target="../printerSettings/printerSettings192.bin"/><Relationship Id="rId10" Type="http://schemas.openxmlformats.org/officeDocument/2006/relationships/printerSettings" Target="../printerSettings/printerSettings166.bin"/><Relationship Id="rId19" Type="http://schemas.openxmlformats.org/officeDocument/2006/relationships/printerSettings" Target="../printerSettings/printerSettings175.bin"/><Relationship Id="rId31" Type="http://schemas.openxmlformats.org/officeDocument/2006/relationships/printerSettings" Target="../printerSettings/printerSettings187.bin"/><Relationship Id="rId4" Type="http://schemas.openxmlformats.org/officeDocument/2006/relationships/printerSettings" Target="../printerSettings/printerSettings160.bin"/><Relationship Id="rId9" Type="http://schemas.openxmlformats.org/officeDocument/2006/relationships/printerSettings" Target="../printerSettings/printerSettings165.bin"/><Relationship Id="rId14" Type="http://schemas.openxmlformats.org/officeDocument/2006/relationships/printerSettings" Target="../printerSettings/printerSettings170.bin"/><Relationship Id="rId22" Type="http://schemas.openxmlformats.org/officeDocument/2006/relationships/printerSettings" Target="../printerSettings/printerSettings178.bin"/><Relationship Id="rId27" Type="http://schemas.openxmlformats.org/officeDocument/2006/relationships/printerSettings" Target="../printerSettings/printerSettings183.bin"/><Relationship Id="rId30" Type="http://schemas.openxmlformats.org/officeDocument/2006/relationships/printerSettings" Target="../printerSettings/printerSettings186.bin"/><Relationship Id="rId35" Type="http://schemas.openxmlformats.org/officeDocument/2006/relationships/printerSettings" Target="../printerSettings/printerSettings191.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03.bin"/><Relationship Id="rId13" Type="http://schemas.openxmlformats.org/officeDocument/2006/relationships/printerSettings" Target="../printerSettings/printerSettings208.bin"/><Relationship Id="rId18" Type="http://schemas.openxmlformats.org/officeDocument/2006/relationships/printerSettings" Target="../printerSettings/printerSettings213.bin"/><Relationship Id="rId26" Type="http://schemas.openxmlformats.org/officeDocument/2006/relationships/printerSettings" Target="../printerSettings/printerSettings221.bin"/><Relationship Id="rId39" Type="http://schemas.openxmlformats.org/officeDocument/2006/relationships/printerSettings" Target="../printerSettings/printerSettings234.bin"/><Relationship Id="rId3" Type="http://schemas.openxmlformats.org/officeDocument/2006/relationships/printerSettings" Target="../printerSettings/printerSettings198.bin"/><Relationship Id="rId21" Type="http://schemas.openxmlformats.org/officeDocument/2006/relationships/printerSettings" Target="../printerSettings/printerSettings216.bin"/><Relationship Id="rId34" Type="http://schemas.openxmlformats.org/officeDocument/2006/relationships/printerSettings" Target="../printerSettings/printerSettings229.bin"/><Relationship Id="rId7" Type="http://schemas.openxmlformats.org/officeDocument/2006/relationships/printerSettings" Target="../printerSettings/printerSettings202.bin"/><Relationship Id="rId12" Type="http://schemas.openxmlformats.org/officeDocument/2006/relationships/printerSettings" Target="../printerSettings/printerSettings207.bin"/><Relationship Id="rId17" Type="http://schemas.openxmlformats.org/officeDocument/2006/relationships/printerSettings" Target="../printerSettings/printerSettings212.bin"/><Relationship Id="rId25" Type="http://schemas.openxmlformats.org/officeDocument/2006/relationships/printerSettings" Target="../printerSettings/printerSettings220.bin"/><Relationship Id="rId33" Type="http://schemas.openxmlformats.org/officeDocument/2006/relationships/printerSettings" Target="../printerSettings/printerSettings228.bin"/><Relationship Id="rId38" Type="http://schemas.openxmlformats.org/officeDocument/2006/relationships/printerSettings" Target="../printerSettings/printerSettings233.bin"/><Relationship Id="rId2" Type="http://schemas.openxmlformats.org/officeDocument/2006/relationships/printerSettings" Target="../printerSettings/printerSettings197.bin"/><Relationship Id="rId16" Type="http://schemas.openxmlformats.org/officeDocument/2006/relationships/printerSettings" Target="../printerSettings/printerSettings211.bin"/><Relationship Id="rId20" Type="http://schemas.openxmlformats.org/officeDocument/2006/relationships/printerSettings" Target="../printerSettings/printerSettings215.bin"/><Relationship Id="rId29" Type="http://schemas.openxmlformats.org/officeDocument/2006/relationships/printerSettings" Target="../printerSettings/printerSettings224.bin"/><Relationship Id="rId1" Type="http://schemas.openxmlformats.org/officeDocument/2006/relationships/printerSettings" Target="../printerSettings/printerSettings196.bin"/><Relationship Id="rId6" Type="http://schemas.openxmlformats.org/officeDocument/2006/relationships/printerSettings" Target="../printerSettings/printerSettings201.bin"/><Relationship Id="rId11" Type="http://schemas.openxmlformats.org/officeDocument/2006/relationships/printerSettings" Target="../printerSettings/printerSettings206.bin"/><Relationship Id="rId24" Type="http://schemas.openxmlformats.org/officeDocument/2006/relationships/printerSettings" Target="../printerSettings/printerSettings219.bin"/><Relationship Id="rId32" Type="http://schemas.openxmlformats.org/officeDocument/2006/relationships/printerSettings" Target="../printerSettings/printerSettings227.bin"/><Relationship Id="rId37" Type="http://schemas.openxmlformats.org/officeDocument/2006/relationships/printerSettings" Target="../printerSettings/printerSettings232.bin"/><Relationship Id="rId5" Type="http://schemas.openxmlformats.org/officeDocument/2006/relationships/printerSettings" Target="../printerSettings/printerSettings200.bin"/><Relationship Id="rId15" Type="http://schemas.openxmlformats.org/officeDocument/2006/relationships/printerSettings" Target="../printerSettings/printerSettings210.bin"/><Relationship Id="rId23" Type="http://schemas.openxmlformats.org/officeDocument/2006/relationships/printerSettings" Target="../printerSettings/printerSettings218.bin"/><Relationship Id="rId28" Type="http://schemas.openxmlformats.org/officeDocument/2006/relationships/printerSettings" Target="../printerSettings/printerSettings223.bin"/><Relationship Id="rId36" Type="http://schemas.openxmlformats.org/officeDocument/2006/relationships/printerSettings" Target="../printerSettings/printerSettings231.bin"/><Relationship Id="rId10" Type="http://schemas.openxmlformats.org/officeDocument/2006/relationships/printerSettings" Target="../printerSettings/printerSettings205.bin"/><Relationship Id="rId19" Type="http://schemas.openxmlformats.org/officeDocument/2006/relationships/printerSettings" Target="../printerSettings/printerSettings214.bin"/><Relationship Id="rId31" Type="http://schemas.openxmlformats.org/officeDocument/2006/relationships/printerSettings" Target="../printerSettings/printerSettings226.bin"/><Relationship Id="rId4" Type="http://schemas.openxmlformats.org/officeDocument/2006/relationships/printerSettings" Target="../printerSettings/printerSettings199.bin"/><Relationship Id="rId9" Type="http://schemas.openxmlformats.org/officeDocument/2006/relationships/printerSettings" Target="../printerSettings/printerSettings204.bin"/><Relationship Id="rId14" Type="http://schemas.openxmlformats.org/officeDocument/2006/relationships/printerSettings" Target="../printerSettings/printerSettings209.bin"/><Relationship Id="rId22" Type="http://schemas.openxmlformats.org/officeDocument/2006/relationships/printerSettings" Target="../printerSettings/printerSettings217.bin"/><Relationship Id="rId27" Type="http://schemas.openxmlformats.org/officeDocument/2006/relationships/printerSettings" Target="../printerSettings/printerSettings222.bin"/><Relationship Id="rId30" Type="http://schemas.openxmlformats.org/officeDocument/2006/relationships/printerSettings" Target="../printerSettings/printerSettings225.bin"/><Relationship Id="rId35" Type="http://schemas.openxmlformats.org/officeDocument/2006/relationships/printerSettings" Target="../printerSettings/printerSettings230.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42.bin"/><Relationship Id="rId13" Type="http://schemas.openxmlformats.org/officeDocument/2006/relationships/printerSettings" Target="../printerSettings/printerSettings247.bin"/><Relationship Id="rId18" Type="http://schemas.openxmlformats.org/officeDocument/2006/relationships/printerSettings" Target="../printerSettings/printerSettings252.bin"/><Relationship Id="rId26" Type="http://schemas.openxmlformats.org/officeDocument/2006/relationships/printerSettings" Target="../printerSettings/printerSettings260.bin"/><Relationship Id="rId39" Type="http://schemas.openxmlformats.org/officeDocument/2006/relationships/printerSettings" Target="../printerSettings/printerSettings273.bin"/><Relationship Id="rId3" Type="http://schemas.openxmlformats.org/officeDocument/2006/relationships/printerSettings" Target="../printerSettings/printerSettings237.bin"/><Relationship Id="rId21" Type="http://schemas.openxmlformats.org/officeDocument/2006/relationships/printerSettings" Target="../printerSettings/printerSettings255.bin"/><Relationship Id="rId34" Type="http://schemas.openxmlformats.org/officeDocument/2006/relationships/printerSettings" Target="../printerSettings/printerSettings268.bin"/><Relationship Id="rId7" Type="http://schemas.openxmlformats.org/officeDocument/2006/relationships/printerSettings" Target="../printerSettings/printerSettings241.bin"/><Relationship Id="rId12" Type="http://schemas.openxmlformats.org/officeDocument/2006/relationships/printerSettings" Target="../printerSettings/printerSettings246.bin"/><Relationship Id="rId17" Type="http://schemas.openxmlformats.org/officeDocument/2006/relationships/printerSettings" Target="../printerSettings/printerSettings251.bin"/><Relationship Id="rId25" Type="http://schemas.openxmlformats.org/officeDocument/2006/relationships/printerSettings" Target="../printerSettings/printerSettings259.bin"/><Relationship Id="rId33" Type="http://schemas.openxmlformats.org/officeDocument/2006/relationships/printerSettings" Target="../printerSettings/printerSettings267.bin"/><Relationship Id="rId38" Type="http://schemas.openxmlformats.org/officeDocument/2006/relationships/printerSettings" Target="../printerSettings/printerSettings272.bin"/><Relationship Id="rId2" Type="http://schemas.openxmlformats.org/officeDocument/2006/relationships/printerSettings" Target="../printerSettings/printerSettings236.bin"/><Relationship Id="rId16" Type="http://schemas.openxmlformats.org/officeDocument/2006/relationships/printerSettings" Target="../printerSettings/printerSettings250.bin"/><Relationship Id="rId20" Type="http://schemas.openxmlformats.org/officeDocument/2006/relationships/printerSettings" Target="../printerSettings/printerSettings254.bin"/><Relationship Id="rId29" Type="http://schemas.openxmlformats.org/officeDocument/2006/relationships/printerSettings" Target="../printerSettings/printerSettings263.bin"/><Relationship Id="rId1" Type="http://schemas.openxmlformats.org/officeDocument/2006/relationships/printerSettings" Target="../printerSettings/printerSettings235.bin"/><Relationship Id="rId6" Type="http://schemas.openxmlformats.org/officeDocument/2006/relationships/printerSettings" Target="../printerSettings/printerSettings240.bin"/><Relationship Id="rId11" Type="http://schemas.openxmlformats.org/officeDocument/2006/relationships/printerSettings" Target="../printerSettings/printerSettings245.bin"/><Relationship Id="rId24" Type="http://schemas.openxmlformats.org/officeDocument/2006/relationships/printerSettings" Target="../printerSettings/printerSettings258.bin"/><Relationship Id="rId32" Type="http://schemas.openxmlformats.org/officeDocument/2006/relationships/printerSettings" Target="../printerSettings/printerSettings266.bin"/><Relationship Id="rId37" Type="http://schemas.openxmlformats.org/officeDocument/2006/relationships/printerSettings" Target="../printerSettings/printerSettings271.bin"/><Relationship Id="rId5" Type="http://schemas.openxmlformats.org/officeDocument/2006/relationships/printerSettings" Target="../printerSettings/printerSettings239.bin"/><Relationship Id="rId15" Type="http://schemas.openxmlformats.org/officeDocument/2006/relationships/printerSettings" Target="../printerSettings/printerSettings249.bin"/><Relationship Id="rId23" Type="http://schemas.openxmlformats.org/officeDocument/2006/relationships/printerSettings" Target="../printerSettings/printerSettings257.bin"/><Relationship Id="rId28" Type="http://schemas.openxmlformats.org/officeDocument/2006/relationships/printerSettings" Target="../printerSettings/printerSettings262.bin"/><Relationship Id="rId36" Type="http://schemas.openxmlformats.org/officeDocument/2006/relationships/printerSettings" Target="../printerSettings/printerSettings270.bin"/><Relationship Id="rId10" Type="http://schemas.openxmlformats.org/officeDocument/2006/relationships/printerSettings" Target="../printerSettings/printerSettings244.bin"/><Relationship Id="rId19" Type="http://schemas.openxmlformats.org/officeDocument/2006/relationships/printerSettings" Target="../printerSettings/printerSettings253.bin"/><Relationship Id="rId31" Type="http://schemas.openxmlformats.org/officeDocument/2006/relationships/printerSettings" Target="../printerSettings/printerSettings265.bin"/><Relationship Id="rId4" Type="http://schemas.openxmlformats.org/officeDocument/2006/relationships/printerSettings" Target="../printerSettings/printerSettings238.bin"/><Relationship Id="rId9" Type="http://schemas.openxmlformats.org/officeDocument/2006/relationships/printerSettings" Target="../printerSettings/printerSettings243.bin"/><Relationship Id="rId14" Type="http://schemas.openxmlformats.org/officeDocument/2006/relationships/printerSettings" Target="../printerSettings/printerSettings248.bin"/><Relationship Id="rId22" Type="http://schemas.openxmlformats.org/officeDocument/2006/relationships/printerSettings" Target="../printerSettings/printerSettings256.bin"/><Relationship Id="rId27" Type="http://schemas.openxmlformats.org/officeDocument/2006/relationships/printerSettings" Target="../printerSettings/printerSettings261.bin"/><Relationship Id="rId30" Type="http://schemas.openxmlformats.org/officeDocument/2006/relationships/printerSettings" Target="../printerSettings/printerSettings264.bin"/><Relationship Id="rId35" Type="http://schemas.openxmlformats.org/officeDocument/2006/relationships/printerSettings" Target="../printerSettings/printerSettings26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281.bin"/><Relationship Id="rId13" Type="http://schemas.openxmlformats.org/officeDocument/2006/relationships/printerSettings" Target="../printerSettings/printerSettings286.bin"/><Relationship Id="rId18" Type="http://schemas.openxmlformats.org/officeDocument/2006/relationships/printerSettings" Target="../printerSettings/printerSettings291.bin"/><Relationship Id="rId26" Type="http://schemas.openxmlformats.org/officeDocument/2006/relationships/printerSettings" Target="../printerSettings/printerSettings299.bin"/><Relationship Id="rId3" Type="http://schemas.openxmlformats.org/officeDocument/2006/relationships/printerSettings" Target="../printerSettings/printerSettings276.bin"/><Relationship Id="rId21" Type="http://schemas.openxmlformats.org/officeDocument/2006/relationships/printerSettings" Target="../printerSettings/printerSettings294.bin"/><Relationship Id="rId34" Type="http://schemas.openxmlformats.org/officeDocument/2006/relationships/printerSettings" Target="../printerSettings/printerSettings307.bin"/><Relationship Id="rId7" Type="http://schemas.openxmlformats.org/officeDocument/2006/relationships/printerSettings" Target="../printerSettings/printerSettings280.bin"/><Relationship Id="rId12" Type="http://schemas.openxmlformats.org/officeDocument/2006/relationships/printerSettings" Target="../printerSettings/printerSettings285.bin"/><Relationship Id="rId17" Type="http://schemas.openxmlformats.org/officeDocument/2006/relationships/printerSettings" Target="../printerSettings/printerSettings290.bin"/><Relationship Id="rId25" Type="http://schemas.openxmlformats.org/officeDocument/2006/relationships/printerSettings" Target="../printerSettings/printerSettings298.bin"/><Relationship Id="rId33" Type="http://schemas.openxmlformats.org/officeDocument/2006/relationships/printerSettings" Target="../printerSettings/printerSettings306.bin"/><Relationship Id="rId2" Type="http://schemas.openxmlformats.org/officeDocument/2006/relationships/printerSettings" Target="../printerSettings/printerSettings275.bin"/><Relationship Id="rId16" Type="http://schemas.openxmlformats.org/officeDocument/2006/relationships/printerSettings" Target="../printerSettings/printerSettings289.bin"/><Relationship Id="rId20" Type="http://schemas.openxmlformats.org/officeDocument/2006/relationships/printerSettings" Target="../printerSettings/printerSettings293.bin"/><Relationship Id="rId29" Type="http://schemas.openxmlformats.org/officeDocument/2006/relationships/printerSettings" Target="../printerSettings/printerSettings302.bin"/><Relationship Id="rId1" Type="http://schemas.openxmlformats.org/officeDocument/2006/relationships/printerSettings" Target="../printerSettings/printerSettings274.bin"/><Relationship Id="rId6" Type="http://schemas.openxmlformats.org/officeDocument/2006/relationships/printerSettings" Target="../printerSettings/printerSettings279.bin"/><Relationship Id="rId11" Type="http://schemas.openxmlformats.org/officeDocument/2006/relationships/printerSettings" Target="../printerSettings/printerSettings284.bin"/><Relationship Id="rId24" Type="http://schemas.openxmlformats.org/officeDocument/2006/relationships/printerSettings" Target="../printerSettings/printerSettings297.bin"/><Relationship Id="rId32" Type="http://schemas.openxmlformats.org/officeDocument/2006/relationships/printerSettings" Target="../printerSettings/printerSettings305.bin"/><Relationship Id="rId5" Type="http://schemas.openxmlformats.org/officeDocument/2006/relationships/printerSettings" Target="../printerSettings/printerSettings278.bin"/><Relationship Id="rId15" Type="http://schemas.openxmlformats.org/officeDocument/2006/relationships/printerSettings" Target="../printerSettings/printerSettings288.bin"/><Relationship Id="rId23" Type="http://schemas.openxmlformats.org/officeDocument/2006/relationships/printerSettings" Target="../printerSettings/printerSettings296.bin"/><Relationship Id="rId28" Type="http://schemas.openxmlformats.org/officeDocument/2006/relationships/printerSettings" Target="../printerSettings/printerSettings301.bin"/><Relationship Id="rId10" Type="http://schemas.openxmlformats.org/officeDocument/2006/relationships/printerSettings" Target="../printerSettings/printerSettings283.bin"/><Relationship Id="rId19" Type="http://schemas.openxmlformats.org/officeDocument/2006/relationships/printerSettings" Target="../printerSettings/printerSettings292.bin"/><Relationship Id="rId31" Type="http://schemas.openxmlformats.org/officeDocument/2006/relationships/printerSettings" Target="../printerSettings/printerSettings304.bin"/><Relationship Id="rId4" Type="http://schemas.openxmlformats.org/officeDocument/2006/relationships/printerSettings" Target="../printerSettings/printerSettings277.bin"/><Relationship Id="rId9" Type="http://schemas.openxmlformats.org/officeDocument/2006/relationships/printerSettings" Target="../printerSettings/printerSettings282.bin"/><Relationship Id="rId14" Type="http://schemas.openxmlformats.org/officeDocument/2006/relationships/printerSettings" Target="../printerSettings/printerSettings287.bin"/><Relationship Id="rId22" Type="http://schemas.openxmlformats.org/officeDocument/2006/relationships/printerSettings" Target="../printerSettings/printerSettings295.bin"/><Relationship Id="rId27" Type="http://schemas.openxmlformats.org/officeDocument/2006/relationships/printerSettings" Target="../printerSettings/printerSettings300.bin"/><Relationship Id="rId30" Type="http://schemas.openxmlformats.org/officeDocument/2006/relationships/printerSettings" Target="../printerSettings/printerSettings30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tabSelected="1" showRuler="0" workbookViewId="0"/>
  </sheetViews>
  <sheetFormatPr defaultColWidth="9.140625" defaultRowHeight="12.75"/>
  <cols>
    <col min="1" max="1" width="88.140625" style="72" customWidth="1"/>
    <col min="2" max="16384" width="9.140625" style="72"/>
  </cols>
  <sheetData>
    <row r="1" spans="1:1" ht="15">
      <c r="A1" s="98" t="s">
        <v>104</v>
      </c>
    </row>
    <row r="2" spans="1:1" ht="6.75" customHeight="1">
      <c r="A2" s="98"/>
    </row>
    <row r="3" spans="1:1" ht="15">
      <c r="A3" s="98"/>
    </row>
    <row r="4" spans="1:1" ht="15">
      <c r="A4" s="98"/>
    </row>
    <row r="5" spans="1:1" ht="30">
      <c r="A5" s="98" t="s">
        <v>484</v>
      </c>
    </row>
    <row r="6" spans="1:1" ht="15">
      <c r="A6" s="98" t="s">
        <v>454</v>
      </c>
    </row>
    <row r="7" spans="1:1" ht="15">
      <c r="A7" s="98"/>
    </row>
    <row r="8" spans="1:1" ht="45">
      <c r="A8" s="98" t="s">
        <v>17</v>
      </c>
    </row>
    <row r="9" spans="1:1" ht="15">
      <c r="A9" s="98"/>
    </row>
    <row r="10" spans="1:1" ht="75">
      <c r="A10" s="98" t="s">
        <v>485</v>
      </c>
    </row>
    <row r="11" spans="1:1" ht="15" customHeight="1">
      <c r="A11" s="98"/>
    </row>
    <row r="12" spans="1:1" ht="45">
      <c r="A12" s="98" t="s">
        <v>480</v>
      </c>
    </row>
    <row r="13" spans="1:1" ht="15">
      <c r="A13" s="98"/>
    </row>
    <row r="14" spans="1:1" ht="30">
      <c r="A14" s="98" t="s">
        <v>105</v>
      </c>
    </row>
    <row r="15" spans="1:1" ht="15">
      <c r="A15" s="98"/>
    </row>
    <row r="16" spans="1:1" ht="30">
      <c r="A16" s="98" t="s">
        <v>418</v>
      </c>
    </row>
    <row r="17" spans="1:1" ht="15">
      <c r="A17" s="98"/>
    </row>
    <row r="18" spans="1:1" ht="15">
      <c r="A18" s="98"/>
    </row>
    <row r="19" spans="1:1" ht="15">
      <c r="A19" s="98"/>
    </row>
    <row r="20" spans="1:1" ht="15">
      <c r="A20" s="98"/>
    </row>
    <row r="21" spans="1:1" ht="15">
      <c r="A21" s="98"/>
    </row>
    <row r="22" spans="1:1" ht="15">
      <c r="A22" s="98" t="s">
        <v>592</v>
      </c>
    </row>
    <row r="23" spans="1:1" ht="15">
      <c r="A23" s="98" t="s">
        <v>438</v>
      </c>
    </row>
    <row r="24" spans="1:1" ht="15">
      <c r="A24" s="98"/>
    </row>
    <row r="25" spans="1:1" ht="15">
      <c r="A25" s="98"/>
    </row>
    <row r="26" spans="1:1" ht="15">
      <c r="A26" s="98"/>
    </row>
    <row r="27" spans="1:1" ht="15.75">
      <c r="A27" s="99"/>
    </row>
    <row r="28" spans="1:1" ht="15.75">
      <c r="A28" s="99"/>
    </row>
    <row r="29" spans="1:1" ht="15.75">
      <c r="A29" s="99"/>
    </row>
    <row r="30" spans="1:1" ht="15">
      <c r="A30" s="98"/>
    </row>
  </sheetData>
  <customSheetViews>
    <customSheetView guid="{334FAC76-A57E-4D32-B99D-D8AF2CDD286E}" showGridLines="0" showRuler="0">
      <selection activeCell="A23" sqref="A23"/>
      <pageMargins left="0.78740157480314965" right="0.78740157480314965" top="0.59055118110236227" bottom="0.59055118110236227" header="0.51181102362204722" footer="0.51181102362204722"/>
      <pageSetup paperSize="9" orientation="portrait" r:id="rId1"/>
      <headerFooter alignWithMargins="0"/>
    </customSheetView>
    <customSheetView guid="{6EF33418-FA88-44FB-8E4D-E916CC606730}" showGridLines="0" showRuler="0">
      <selection activeCell="A23" sqref="A23"/>
      <pageMargins left="0.78740157480314965" right="0.78740157480314965" top="0.59055118110236227" bottom="0.59055118110236227" header="0.51181102362204722" footer="0.51181102362204722"/>
      <pageSetup paperSize="9" orientation="portrait" r:id="rId2"/>
      <headerFooter alignWithMargins="0"/>
    </customSheetView>
    <customSheetView guid="{E9D8435D-1357-4DC0-9C1D-CD0CECD4050A}" showGridLines="0" showRuler="0">
      <selection activeCell="A23" sqref="A23"/>
      <pageMargins left="0.78740157480314965" right="0.78740157480314965" top="0.59055118110236227" bottom="0.59055118110236227" header="0.51181102362204722" footer="0.51181102362204722"/>
      <pageSetup paperSize="9" orientation="portrait" r:id="rId3"/>
      <headerFooter alignWithMargins="0"/>
    </customSheetView>
    <customSheetView guid="{D0E6D7FE-7B4A-4CDD-B8A6-552C4FE1AA9A}" showGridLines="0" showRuler="0">
      <selection activeCell="B10" sqref="B10"/>
      <pageMargins left="0.78740157480314965" right="0.78740157480314965" top="0.59055118110236227" bottom="0.59055118110236227" header="0.51181102362204722" footer="0.51181102362204722"/>
      <pageSetup paperSize="9" orientation="portrait" r:id="rId4"/>
      <headerFooter alignWithMargins="0"/>
    </customSheetView>
    <customSheetView guid="{7F3F07B6-A4CE-4289-8E41-A85BECD19C7A}" showGridLines="0" showRuler="0">
      <selection activeCell="A17" sqref="A17"/>
      <pageMargins left="0.78740157480314965" right="0.78740157480314965" top="0.59055118110236227" bottom="0.59055118110236227" header="0.51181102362204722" footer="0.51181102362204722"/>
      <pageSetup paperSize="9" orientation="portrait" r:id="rId5"/>
      <headerFooter alignWithMargins="0"/>
    </customSheetView>
    <customSheetView guid="{1E5DD3EF-5970-4D1E-872F-4E76A3C977A9}" showGridLines="0" showRuler="0">
      <pageMargins left="0.78740157480314965" right="0.78740157480314965" top="0.59055118110236227" bottom="0.59055118110236227" header="0.51181102362204722" footer="0.51181102362204722"/>
      <pageSetup paperSize="9" orientation="portrait" r:id="rId6"/>
      <headerFooter alignWithMargins="0"/>
    </customSheetView>
    <customSheetView guid="{BD37F809-4984-4590-997E-6EA1E4187FE5}" showPageBreaks="1" showGridLines="0" showRuler="0">
      <selection activeCell="A23" sqref="A23"/>
      <pageMargins left="0.78740157480314965" right="0.78740157480314965" top="0.59055118110236227" bottom="0.59055118110236227" header="0.51181102362204722" footer="0.51181102362204722"/>
      <pageSetup paperSize="9" orientation="portrait" r:id="rId7"/>
      <headerFooter alignWithMargins="0"/>
    </customSheetView>
    <customSheetView guid="{3A8ECBB0-1CB4-410B-B903-DCAA77825D57}" showGridLines="0" showRuler="0">
      <selection activeCell="B10" sqref="B10"/>
      <pageMargins left="0.78740157480314965" right="0.78740157480314965" top="0.59055118110236227" bottom="0.59055118110236227" header="0.51181102362204722" footer="0.51181102362204722"/>
      <pageSetup paperSize="9" orientation="portrait" r:id="rId8"/>
      <headerFooter alignWithMargins="0"/>
    </customSheetView>
    <customSheetView guid="{98DF4F80-3A27-49B9-AB34-5D15D5FFF75A}" showGridLines="0" showRuler="0" topLeftCell="A4">
      <selection activeCell="A27" sqref="A27"/>
      <pageMargins left="0.78740157480314965" right="0.78740157480314965" top="0.59055118110236227" bottom="0.59055118110236227" header="0.51181102362204722" footer="0.51181102362204722"/>
      <pageSetup paperSize="9" orientation="portrait" r:id="rId9"/>
      <headerFooter alignWithMargins="0"/>
    </customSheetView>
    <customSheetView guid="{89826D40-5A93-46DE-A5D4-80981AF6BDA2}" showPageBreaks="1" showGridLines="0" showRuler="0">
      <selection activeCell="A23" sqref="A23"/>
      <pageMargins left="0.78740157480314965" right="0.78740157480314965" top="0.59055118110236227" bottom="0.59055118110236227" header="0.51181102362204722" footer="0.51181102362204722"/>
      <pageSetup paperSize="9" orientation="portrait" r:id="rId10"/>
      <headerFooter alignWithMargins="0"/>
    </customSheetView>
    <customSheetView guid="{CD742125-E64B-4672-86BA-40A0799566BA}" showGridLines="0" showRuler="0">
      <selection activeCell="B12" sqref="B12"/>
      <pageMargins left="0.78740157480314965" right="0.78740157480314965" top="0.59055118110236227" bottom="0.59055118110236227" header="0.51181102362204722" footer="0.51181102362204722"/>
      <pageSetup paperSize="9" orientation="portrait" r:id="rId11"/>
      <headerFooter alignWithMargins="0"/>
    </customSheetView>
    <customSheetView guid="{AF20526F-EA42-45C9-8FB4-EAB83CB180DD}" showPageBreaks="1" showGridLines="0" showRuler="0">
      <selection activeCell="H14" sqref="H14"/>
      <pageMargins left="0.78740157480314965" right="0.78740157480314965" top="0.59055118110236227" bottom="0.59055118110236227" header="0.51181102362204722" footer="0.51181102362204722"/>
      <pageSetup paperSize="9" orientation="portrait" r:id="rId12"/>
      <headerFooter alignWithMargins="0"/>
    </customSheetView>
    <customSheetView guid="{5964723E-6490-41C1-9477-FB8BF8B6D140}" showPageBreaks="1" showGridLines="0" showRuler="0">
      <selection activeCell="A23" sqref="A23"/>
      <pageMargins left="0.78740157480314965" right="0.78740157480314965" top="0.59055118110236227" bottom="0.59055118110236227" header="0.51181102362204722" footer="0.51181102362204722"/>
      <pageSetup paperSize="9" orientation="portrait" r:id="rId13"/>
      <headerFooter alignWithMargins="0"/>
    </customSheetView>
    <customSheetView guid="{A4C8D53C-6523-40FA-A0E5-A68F21DD2C60}" showGridLines="0" showRuler="0">
      <selection activeCell="B12" sqref="B12"/>
      <pageMargins left="0.78740157480314965" right="0.78740157480314965" top="0.59055118110236227" bottom="0.59055118110236227" header="0.51181102362204722" footer="0.51181102362204722"/>
      <pageSetup paperSize="9" orientation="portrait" r:id="rId14"/>
      <headerFooter alignWithMargins="0"/>
    </customSheetView>
    <customSheetView guid="{27CF5BBD-6BD0-4CBF-B69F-43767042D491}" showGridLines="0" showRuler="0">
      <pageMargins left="0.78740157480314965" right="0.78740157480314965" top="0.59055118110236227" bottom="0.39370078740157483" header="0.51181102362204722" footer="0.51181102362204722"/>
      <pageSetup paperSize="9" orientation="portrait" r:id="rId15"/>
      <headerFooter alignWithMargins="0"/>
    </customSheetView>
    <customSheetView guid="{B55403BD-70DF-40C3-AA25-C8E2C59CD23B}" showGridLines="0" showRuler="0">
      <selection activeCell="B12" sqref="B12"/>
      <pageMargins left="0.78740157480314965" right="0.78740157480314965" top="0.59055118110236227" bottom="0.59055118110236227" header="0.51181102362204722" footer="0.51181102362204722"/>
      <pageSetup paperSize="9" orientation="portrait" r:id="rId16"/>
      <headerFooter alignWithMargins="0"/>
    </customSheetView>
    <customSheetView guid="{BBB5DDBE-2F5A-4634-98DD-3397C9C0AC2B}" showGridLines="0" showRuler="0">
      <selection activeCell="B12" sqref="B12"/>
      <pageMargins left="0.78740157480314965" right="0.78740157480314965" top="0.59055118110236227" bottom="0.59055118110236227" header="0.51181102362204722" footer="0.51181102362204722"/>
      <pageSetup paperSize="9" orientation="portrait" r:id="rId17"/>
      <headerFooter alignWithMargins="0"/>
    </customSheetView>
    <customSheetView guid="{58EC2664-05A7-4FE5-B4E9-931202836515}" showGridLines="0" showRuler="0">
      <selection activeCell="A15" sqref="A15"/>
      <pageMargins left="0.78740157480314965" right="0.78740157480314965" top="0.59055118110236227" bottom="0.59055118110236227" header="0.51181102362204722" footer="0.51181102362204722"/>
      <pageSetup paperSize="9" orientation="portrait" r:id="rId18"/>
      <headerFooter alignWithMargins="0"/>
    </customSheetView>
    <customSheetView guid="{1B11A7CD-6306-4B98-9F41-C7E424102C6C}" showGridLines="0" showRuler="0">
      <selection activeCell="B12" sqref="B12"/>
      <pageMargins left="0.78740157480314965" right="0.78740157480314965" top="0.59055118110236227" bottom="0.59055118110236227" header="0.51181102362204722" footer="0.51181102362204722"/>
      <pageSetup paperSize="9" orientation="portrait" r:id="rId19"/>
      <headerFooter alignWithMargins="0"/>
    </customSheetView>
    <customSheetView guid="{B3922338-8BAF-45B0-B08F-79305D140D28}" showGridLines="0" showRuler="0">
      <selection activeCell="B12" sqref="B12"/>
      <pageMargins left="0.78740157480314965" right="0.78740157480314965" top="0.59055118110236227" bottom="0.59055118110236227" header="0.51181102362204722" footer="0.51181102362204722"/>
      <pageSetup paperSize="9" orientation="portrait" r:id="rId20"/>
      <headerFooter alignWithMargins="0"/>
    </customSheetView>
    <customSheetView guid="{FBF9D45E-10AE-4F4C-A24D-CC23FE10CBCA}" showGridLines="0" showRuler="0" topLeftCell="A25">
      <selection activeCell="A22" sqref="A22"/>
      <pageMargins left="0.78740157480314965" right="0.78740157480314965" top="0.59055118110236227" bottom="0.59055118110236227" header="0.51181102362204722" footer="0.51181102362204722"/>
      <pageSetup paperSize="9" orientation="portrait" r:id="rId21"/>
      <headerFooter alignWithMargins="0"/>
    </customSheetView>
    <customSheetView guid="{84CA6BBE-BC44-4054-8A99-3368B2028592}" showGridLines="0" showRuler="0">
      <selection activeCell="B12" sqref="B12"/>
      <pageMargins left="0.78740157480314965" right="0.78740157480314965" top="0.59055118110236227" bottom="0.59055118110236227" header="0.51181102362204722" footer="0.51181102362204722"/>
      <pageSetup paperSize="9" orientation="portrait" r:id="rId22"/>
      <headerFooter alignWithMargins="0"/>
    </customSheetView>
    <customSheetView guid="{8C09BE92-B110-4AA6-97F0-7D9CFBD1BC51}" showPageBreaks="1" showGridLines="0" showRuler="0">
      <selection activeCell="C21" sqref="C21"/>
      <pageMargins left="0.78740157480314965" right="0.78740157480314965" top="0.59055118110236227" bottom="0.59055118110236227" header="0.51181102362204722" footer="0.51181102362204722"/>
      <pageSetup paperSize="9" orientation="portrait" r:id="rId23"/>
      <headerFooter alignWithMargins="0"/>
    </customSheetView>
    <customSheetView guid="{E8725092-8740-4F96-97EF-6F4AFDA2F708}" showGridLines="0" showRuler="0">
      <selection activeCell="A25" sqref="A25"/>
      <pageMargins left="0.78740157480314965" right="0.78740157480314965" top="0.59055118110236227" bottom="0.59055118110236227" header="0.51181102362204722" footer="0.51181102362204722"/>
      <pageSetup paperSize="9" orientation="portrait" r:id="rId24"/>
      <headerFooter alignWithMargins="0"/>
    </customSheetView>
    <customSheetView guid="{CEE58B9A-B7C7-4ACF-9CEC-00B4271B9A74}" showGridLines="0" showRuler="0">
      <selection activeCell="A15" sqref="A15"/>
      <pageMargins left="0.78740157480314965" right="0.78740157480314965" top="0.59055118110236227" bottom="0.59055118110236227" header="0.51181102362204722" footer="0.51181102362204722"/>
      <pageSetup paperSize="9" orientation="portrait" r:id="rId25"/>
      <headerFooter alignWithMargins="0"/>
    </customSheetView>
    <customSheetView guid="{2DCD264F-56EA-4436-A0C2-F9547DF2B0C8}" showGridLines="0" showRuler="0">
      <selection activeCell="B12" sqref="B12"/>
      <pageMargins left="0.78740157480314965" right="0.78740157480314965" top="0.59055118110236227" bottom="0.59055118110236227" header="0.51181102362204722" footer="0.51181102362204722"/>
      <pageSetup paperSize="9" orientation="portrait" r:id="rId26"/>
      <headerFooter alignWithMargins="0"/>
    </customSheetView>
    <customSheetView guid="{0F357347-0509-47AA-96F0-BB1B3FAD68A1}" showPageBreaks="1" showGridLines="0" showRuler="0">
      <selection activeCell="B12" sqref="B12"/>
      <pageMargins left="0.78740157480314965" right="0.78740157480314965" top="0.59055118110236227" bottom="0.59055118110236227" header="0.51181102362204722" footer="0.51181102362204722"/>
      <pageSetup paperSize="9" orientation="portrait" r:id="rId27"/>
      <headerFooter alignWithMargins="0"/>
    </customSheetView>
    <customSheetView guid="{8F109A73-9AB9-46E1-94EA-D41ECD58F71F}" showGridLines="0" showRuler="0" topLeftCell="A7">
      <selection activeCell="A17" sqref="A17"/>
      <pageMargins left="0.78740157480314965" right="0.78740157480314965" top="0.59055118110236227" bottom="0.59055118110236227" header="0.51181102362204722" footer="0.51181102362204722"/>
      <pageSetup paperSize="9" orientation="portrait" r:id="rId28"/>
      <headerFooter alignWithMargins="0"/>
    </customSheetView>
    <customSheetView guid="{1E48BEC3-8D95-4C28-9275-1C74C6AC64CE}" showGridLines="0" showRuler="0">
      <selection activeCell="A15" sqref="A15"/>
      <pageMargins left="0.78740157480314965" right="0.78740157480314965" top="0.59055118110236227" bottom="0.59055118110236227" header="0.51181102362204722" footer="0.51181102362204722"/>
      <pageSetup paperSize="9" orientation="portrait" r:id="rId29"/>
      <headerFooter alignWithMargins="0"/>
    </customSheetView>
    <customSheetView guid="{E7BC3159-902B-4018-A222-A11CFAAB614D}" showGridLines="0" showRuler="0" topLeftCell="A4">
      <selection activeCell="B12" sqref="B12"/>
      <pageMargins left="0.78740157480314965" right="0.78740157480314965" top="0.59055118110236227" bottom="0.59055118110236227" header="0.51181102362204722" footer="0.51181102362204722"/>
      <pageSetup paperSize="9" orientation="portrait" r:id="rId30"/>
      <headerFooter alignWithMargins="0"/>
    </customSheetView>
    <customSheetView guid="{D1A29F3A-ADEC-492C-BEFA-18A8379765E2}" showGridLines="0" showRuler="0">
      <selection activeCell="A3" sqref="A3"/>
      <pageMargins left="0.78740157480314965" right="0.78740157480314965" top="0.59055118110236227" bottom="0.59055118110236227" header="0.51181102362204722" footer="0.51181102362204722"/>
      <pageSetup paperSize="9" orientation="portrait" r:id="rId31"/>
      <headerFooter alignWithMargins="0"/>
    </customSheetView>
    <customSheetView guid="{B16CB3F1-F8C8-4A8B-8D34-03B1762D301A}" showGridLines="0" showRuler="0">
      <selection activeCell="B16" sqref="B16"/>
      <pageMargins left="0.78740157480314965" right="0.78740157480314965" top="0.59055118110236227" bottom="0.59055118110236227" header="0.51181102362204722" footer="0.51181102362204722"/>
      <pageSetup paperSize="9" orientation="portrait" r:id="rId32"/>
      <headerFooter alignWithMargins="0"/>
    </customSheetView>
    <customSheetView guid="{24D68F87-5BE1-47C0-8CFE-7C91D963547E}" showGridLines="0" showRuler="0">
      <pageMargins left="0.78740157480314965" right="0.78740157480314965" top="0.59055118110236227" bottom="0.59055118110236227" header="0.51181102362204722" footer="0.51181102362204722"/>
      <pageSetup paperSize="9" orientation="portrait" r:id="rId33"/>
      <headerFooter alignWithMargins="0"/>
    </customSheetView>
    <customSheetView guid="{669B2726-6F59-479C-8DA1-DBA65BB6A293}" showPageBreaks="1" showGridLines="0" showRuler="0">
      <selection activeCell="A15" sqref="A15"/>
      <pageMargins left="0.78740157480314965" right="0.78740157480314965" top="0.59055118110236227" bottom="0.59055118110236227" header="0.51181102362204722" footer="0.51181102362204722"/>
      <pageSetup paperSize="9" orientation="portrait" r:id="rId34"/>
      <headerFooter alignWithMargins="0"/>
    </customSheetView>
    <customSheetView guid="{017ABE52-F553-4C67-A674-374CD35572E7}" showGridLines="0" showRuler="0">
      <pageMargins left="0.78740157480314965" right="0.78740157480314965" top="0.59055118110236227" bottom="0.59055118110236227" header="0.51181102362204722" footer="0.51181102362204722"/>
      <pageSetup paperSize="9" orientation="portrait" r:id="rId35"/>
      <headerFooter alignWithMargins="0"/>
    </customSheetView>
    <customSheetView guid="{4AE1EA96-D20F-4F46-8743-92802E2B7F86}" showGridLines="0" showRuler="0">
      <selection activeCell="A23" sqref="A23"/>
      <pageMargins left="0.78740157480314965" right="0.78740157480314965" top="0.59055118110236227" bottom="0.59055118110236227" header="0.51181102362204722" footer="0.51181102362204722"/>
      <pageSetup paperSize="9" orientation="portrait" r:id="rId36"/>
      <headerFooter alignWithMargins="0"/>
    </customSheetView>
    <customSheetView guid="{A7F03C41-20CF-4E65-9158-C11DE5EB82EA}" showGridLines="0" showRuler="0">
      <selection activeCell="B10" sqref="B10"/>
      <pageMargins left="0.78740157480314965" right="0.78740157480314965" top="0.59055118110236227" bottom="0.59055118110236227" header="0.51181102362204722" footer="0.51181102362204722"/>
      <pageSetup paperSize="9" orientation="portrait" r:id="rId37"/>
      <headerFooter alignWithMargins="0"/>
    </customSheetView>
    <customSheetView guid="{ED2CEC82-401A-4CFA-8397-0B86AFDB9DDA}" showPageBreaks="1" showGridLines="0" showRuler="0">
      <pageMargins left="0.78740157480314965" right="0.78740157480314965" top="0.59055118110236227" bottom="0.59055118110236227" header="0.51181102362204722" footer="0.51181102362204722"/>
      <pageSetup paperSize="9" orientation="portrait" r:id="rId38"/>
      <headerFooter alignWithMargins="0"/>
    </customSheetView>
  </customSheetViews>
  <phoneticPr fontId="9" type="noConversion"/>
  <pageMargins left="0.78740157480314965" right="0.78740157480314965" top="0.59055118110236227" bottom="0.59055118110236227" header="0.51181102362204722" footer="0.51181102362204722"/>
  <pageSetup paperSize="9" orientation="portrait" r:id="rId3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showGridLines="0" showRuler="0" zoomScaleNormal="95" workbookViewId="0"/>
  </sheetViews>
  <sheetFormatPr defaultColWidth="9.140625" defaultRowHeight="12.75"/>
  <cols>
    <col min="1" max="1" width="58.28515625" style="11" customWidth="1"/>
    <col min="2" max="16384" width="9.140625" style="11"/>
  </cols>
  <sheetData>
    <row r="1" spans="1:1" ht="15.75">
      <c r="A1" s="16" t="s">
        <v>106</v>
      </c>
    </row>
    <row r="2" spans="1:1" ht="24.75" customHeight="1">
      <c r="A2" s="274" t="s">
        <v>380</v>
      </c>
    </row>
    <row r="3" spans="1:1" ht="18.75" customHeight="1">
      <c r="A3" s="274" t="s">
        <v>255</v>
      </c>
    </row>
    <row r="4" spans="1:1" ht="18.75" customHeight="1">
      <c r="A4" s="274" t="s">
        <v>381</v>
      </c>
    </row>
    <row r="5" spans="1:1" s="17" customFormat="1" ht="32.25" customHeight="1">
      <c r="A5" s="275" t="s">
        <v>107</v>
      </c>
    </row>
    <row r="6" spans="1:1" ht="18.75" customHeight="1">
      <c r="A6" s="275" t="s">
        <v>589</v>
      </c>
    </row>
    <row r="7" spans="1:1" ht="32.25" customHeight="1">
      <c r="A7" s="275" t="s">
        <v>455</v>
      </c>
    </row>
  </sheetData>
  <customSheetViews>
    <customSheetView guid="{334FAC76-A57E-4D32-B99D-D8AF2CDD286E}" showGridLines="0" showRuler="0">
      <selection activeCell="A2" sqref="A2"/>
      <pageMargins left="0.75" right="0.75" top="1" bottom="1" header="0.4921259845" footer="0.4921259845"/>
      <pageSetup paperSize="9" orientation="portrait" r:id="rId1"/>
      <headerFooter alignWithMargins="0"/>
    </customSheetView>
    <customSheetView guid="{6EF33418-FA88-44FB-8E4D-E916CC606730}" showGridLines="0" showRuler="0">
      <selection activeCell="A2" sqref="A2"/>
      <pageMargins left="0.75" right="0.75" top="1" bottom="1" header="0.4921259845" footer="0.4921259845"/>
      <pageSetup paperSize="9" orientation="portrait" r:id="rId2"/>
      <headerFooter alignWithMargins="0"/>
    </customSheetView>
    <customSheetView guid="{E9D8435D-1357-4DC0-9C1D-CD0CECD4050A}" showGridLines="0" showRuler="0">
      <selection activeCell="B12" sqref="B12"/>
      <pageMargins left="0.75" right="0.75" top="1" bottom="1" header="0.4921259845" footer="0.4921259845"/>
      <pageSetup paperSize="9" orientation="portrait" r:id="rId3"/>
      <headerFooter alignWithMargins="0"/>
    </customSheetView>
    <customSheetView guid="{D0E6D7FE-7B4A-4CDD-B8A6-552C4FE1AA9A}" showGridLines="0" showRuler="0">
      <selection activeCell="B24" sqref="B24"/>
      <pageMargins left="0.75" right="0.75" top="1" bottom="1" header="0.4921259845" footer="0.4921259845"/>
      <pageSetup paperSize="9" orientation="portrait" r:id="rId4"/>
      <headerFooter alignWithMargins="0"/>
    </customSheetView>
    <customSheetView guid="{7F3F07B6-A4CE-4289-8E41-A85BECD19C7A}" showGridLines="0" showRuler="0">
      <selection activeCell="B14" sqref="B14"/>
      <pageMargins left="0.75" right="0.75" top="1" bottom="1" header="0.4921259845" footer="0.4921259845"/>
      <pageSetup paperSize="9" orientation="portrait" r:id="rId5"/>
      <headerFooter alignWithMargins="0"/>
    </customSheetView>
    <customSheetView guid="{1E5DD3EF-5970-4D1E-872F-4E76A3C977A9}" showGridLines="0" showRuler="0">
      <selection activeCell="A2" sqref="A2"/>
      <pageMargins left="0.75" right="0.75" top="1" bottom="1" header="0.4921259845" footer="0.4921259845"/>
      <pageSetup paperSize="9" orientation="portrait" r:id="rId6"/>
      <headerFooter alignWithMargins="0"/>
    </customSheetView>
    <customSheetView guid="{BD37F809-4984-4590-997E-6EA1E4187FE5}" showPageBreaks="1" showGridLines="0" showRuler="0">
      <selection activeCell="B24" sqref="B24"/>
      <pageMargins left="0.75" right="0.75" top="1" bottom="1" header="0.4921259845" footer="0.4921259845"/>
      <pageSetup paperSize="9" orientation="portrait" r:id="rId7"/>
      <headerFooter alignWithMargins="0"/>
    </customSheetView>
    <customSheetView guid="{3A8ECBB0-1CB4-410B-B903-DCAA77825D57}" showGridLines="0" showRuler="0">
      <selection activeCell="B24" sqref="B24"/>
      <pageMargins left="0.75" right="0.75" top="1" bottom="1" header="0.4921259845" footer="0.4921259845"/>
      <pageSetup paperSize="9" orientation="portrait" r:id="rId8"/>
      <headerFooter alignWithMargins="0"/>
    </customSheetView>
    <customSheetView guid="{98DF4F80-3A27-49B9-AB34-5D15D5FFF75A}" showGridLines="0" showRuler="0">
      <selection activeCell="B24" sqref="B24"/>
      <pageMargins left="0.75" right="0.75" top="1" bottom="1" header="0.4921259845" footer="0.4921259845"/>
      <pageSetup paperSize="9" orientation="portrait" r:id="rId9"/>
      <headerFooter alignWithMargins="0"/>
    </customSheetView>
    <customSheetView guid="{89826D40-5A93-46DE-A5D4-80981AF6BDA2}" showPageBreaks="1" showGridLines="0" showRuler="0">
      <selection activeCell="A2" sqref="A2"/>
      <pageMargins left="0.75" right="0.75" top="1" bottom="1" header="0.4921259845" footer="0.4921259845"/>
      <pageSetup paperSize="9" orientation="portrait" r:id="rId10"/>
      <headerFooter alignWithMargins="0"/>
    </customSheetView>
    <customSheetView guid="{CD742125-E64B-4672-86BA-40A0799566BA}" showGridLines="0" showRuler="0">
      <selection activeCell="B24" sqref="B24"/>
      <pageMargins left="0.75" right="0.75" top="1" bottom="1" header="0.4921259845" footer="0.4921259845"/>
      <pageSetup paperSize="9" orientation="portrait" r:id="rId11"/>
      <headerFooter alignWithMargins="0"/>
    </customSheetView>
    <customSheetView guid="{AF20526F-EA42-45C9-8FB4-EAB83CB180DD}" showPageBreaks="1" showGridLines="0" showRuler="0">
      <selection activeCell="I14" sqref="I14"/>
      <pageMargins left="0.75" right="0.75" top="1" bottom="1" header="0.4921259845" footer="0.4921259845"/>
      <pageSetup paperSize="9" orientation="portrait" r:id="rId12"/>
      <headerFooter alignWithMargins="0"/>
    </customSheetView>
    <customSheetView guid="{5964723E-6490-41C1-9477-FB8BF8B6D140}" showPageBreaks="1" showGridLines="0" showRuler="0">
      <selection activeCell="C7" sqref="C7"/>
      <pageMargins left="0.75" right="0.75" top="1" bottom="1" header="0.4921259845" footer="0.4921259845"/>
      <pageSetup paperSize="9" orientation="portrait" r:id="rId13"/>
      <headerFooter alignWithMargins="0"/>
    </customSheetView>
    <customSheetView guid="{A4C8D53C-6523-40FA-A0E5-A68F21DD2C60}" showGridLines="0" showRuler="0">
      <selection activeCell="B24" sqref="B24"/>
      <pageMargins left="0.75" right="0.75" top="1" bottom="1" header="0.4921259845" footer="0.4921259845"/>
      <pageSetup paperSize="9" orientation="portrait" r:id="rId14"/>
      <headerFooter alignWithMargins="0"/>
    </customSheetView>
    <customSheetView guid="{27CF5BBD-6BD0-4CBF-B69F-43767042D491}" showGridLines="0" showRuler="0">
      <pageMargins left="0.75" right="0.75" top="1" bottom="1" header="0.4921259845" footer="0.4921259845"/>
      <pageSetup paperSize="9" orientation="portrait" r:id="rId15"/>
      <headerFooter alignWithMargins="0"/>
    </customSheetView>
    <customSheetView guid="{B55403BD-70DF-40C3-AA25-C8E2C59CD23B}" showGridLines="0" showRuler="0">
      <selection activeCell="B24" sqref="B24"/>
      <pageMargins left="0.75" right="0.75" top="1" bottom="1" header="0.4921259845" footer="0.4921259845"/>
      <pageSetup paperSize="9" orientation="portrait" r:id="rId16"/>
      <headerFooter alignWithMargins="0"/>
    </customSheetView>
    <customSheetView guid="{BBB5DDBE-2F5A-4634-98DD-3397C9C0AC2B}" showGridLines="0" showRuler="0">
      <selection activeCell="B24" sqref="B24"/>
      <pageMargins left="0.75" right="0.75" top="1" bottom="1" header="0.4921259845" footer="0.4921259845"/>
      <pageSetup paperSize="9" orientation="portrait" r:id="rId17"/>
      <headerFooter alignWithMargins="0"/>
    </customSheetView>
    <customSheetView guid="{58EC2664-05A7-4FE5-B4E9-931202836515}" showGridLines="0" showRuler="0">
      <selection activeCell="B24" sqref="B24"/>
      <pageMargins left="0.75" right="0.75" top="1" bottom="1" header="0.4921259845" footer="0.4921259845"/>
      <pageSetup paperSize="9" orientation="portrait" r:id="rId18"/>
      <headerFooter alignWithMargins="0"/>
    </customSheetView>
    <customSheetView guid="{1B11A7CD-6306-4B98-9F41-C7E424102C6C}" showGridLines="0" showRuler="0">
      <selection activeCell="B24" sqref="B24"/>
      <pageMargins left="0.75" right="0.75" top="1" bottom="1" header="0.4921259845" footer="0.4921259845"/>
      <pageSetup paperSize="9" orientation="portrait" r:id="rId19"/>
      <headerFooter alignWithMargins="0"/>
    </customSheetView>
    <customSheetView guid="{B3922338-8BAF-45B0-B08F-79305D140D28}" showGridLines="0" showRuler="0">
      <selection activeCell="B24" sqref="B24"/>
      <pageMargins left="0.75" right="0.75" top="1" bottom="1" header="0.4921259845" footer="0.4921259845"/>
      <pageSetup paperSize="9" orientation="portrait" r:id="rId20"/>
      <headerFooter alignWithMargins="0"/>
    </customSheetView>
    <customSheetView guid="{FBF9D45E-10AE-4F4C-A24D-CC23FE10CBCA}" showGridLines="0" showRuler="0">
      <selection activeCell="B24" sqref="B24"/>
      <pageMargins left="0.75" right="0.75" top="1" bottom="1" header="0.4921259845" footer="0.4921259845"/>
      <pageSetup paperSize="9" orientation="portrait" r:id="rId21"/>
      <headerFooter alignWithMargins="0"/>
    </customSheetView>
    <customSheetView guid="{84CA6BBE-BC44-4054-8A99-3368B2028592}" showGridLines="0" showRuler="0">
      <selection activeCell="B24" sqref="B24"/>
      <pageMargins left="0.75" right="0.75" top="1" bottom="1" header="0.4921259845" footer="0.4921259845"/>
      <pageSetup paperSize="9" orientation="portrait" r:id="rId22"/>
      <headerFooter alignWithMargins="0"/>
    </customSheetView>
    <customSheetView guid="{8C09BE92-B110-4AA6-97F0-7D9CFBD1BC51}" showPageBreaks="1" showGridLines="0" showRuler="0">
      <selection activeCell="B24" sqref="B24"/>
      <pageMargins left="0.75" right="0.75" top="1" bottom="1" header="0.4921259845" footer="0.4921259845"/>
      <pageSetup paperSize="9" orientation="portrait" r:id="rId23"/>
      <headerFooter alignWithMargins="0"/>
    </customSheetView>
    <customSheetView guid="{E8725092-8740-4F96-97EF-6F4AFDA2F708}" showGridLines="0" showRuler="0">
      <selection activeCell="C7" sqref="C7"/>
      <pageMargins left="0.75" right="0.75" top="1" bottom="1" header="0.4921259845" footer="0.4921259845"/>
      <pageSetup paperSize="9" orientation="portrait" r:id="rId24"/>
      <headerFooter alignWithMargins="0"/>
    </customSheetView>
    <customSheetView guid="{CEE58B9A-B7C7-4ACF-9CEC-00B4271B9A74}" showGridLines="0" showRuler="0">
      <selection activeCell="B24" sqref="B24"/>
      <pageMargins left="0.75" right="0.75" top="1" bottom="1" header="0.4921259845" footer="0.4921259845"/>
      <pageSetup paperSize="9" orientation="portrait" r:id="rId25"/>
      <headerFooter alignWithMargins="0"/>
    </customSheetView>
    <customSheetView guid="{2DCD264F-56EA-4436-A0C2-F9547DF2B0C8}" showGridLines="0" showRuler="0">
      <selection activeCell="B24" sqref="B24"/>
      <pageMargins left="0.75" right="0.75" top="1" bottom="1" header="0.4921259845" footer="0.4921259845"/>
      <pageSetup paperSize="9" orientation="portrait" r:id="rId26"/>
      <headerFooter alignWithMargins="0"/>
    </customSheetView>
    <customSheetView guid="{0F357347-0509-47AA-96F0-BB1B3FAD68A1}" showPageBreaks="1" showGridLines="0" showRuler="0">
      <selection activeCell="B24" sqref="B24"/>
      <pageMargins left="0.75" right="0.75" top="1" bottom="1" header="0.4921259845" footer="0.4921259845"/>
      <pageSetup paperSize="9" orientation="portrait" r:id="rId27"/>
      <headerFooter alignWithMargins="0"/>
    </customSheetView>
    <customSheetView guid="{8F109A73-9AB9-46E1-94EA-D41ECD58F71F}" showGridLines="0" showRuler="0">
      <selection activeCell="B24" sqref="B24"/>
      <pageMargins left="0.75" right="0.75" top="1" bottom="1" header="0.4921259845" footer="0.4921259845"/>
      <pageSetup paperSize="9" orientation="portrait" r:id="rId28"/>
      <headerFooter alignWithMargins="0"/>
    </customSheetView>
    <customSheetView guid="{1E48BEC3-8D95-4C28-9275-1C74C6AC64CE}" showGridLines="0" showRuler="0">
      <selection activeCell="C7" sqref="C7"/>
      <pageMargins left="0.75" right="0.75" top="1" bottom="1" header="0.4921259845" footer="0.4921259845"/>
      <pageSetup paperSize="9" orientation="portrait" r:id="rId29"/>
      <headerFooter alignWithMargins="0"/>
    </customSheetView>
    <customSheetView guid="{E7BC3159-902B-4018-A222-A11CFAAB614D}" scale="95" showGridLines="0" showRuler="0">
      <selection activeCell="B14" sqref="B14"/>
      <pageMargins left="0.75" right="0.75" top="1" bottom="1" header="0.4921259845" footer="0.4921259845"/>
      <pageSetup paperSize="9" orientation="portrait" r:id="rId30"/>
      <headerFooter alignWithMargins="0"/>
    </customSheetView>
    <customSheetView guid="{D1A29F3A-ADEC-492C-BEFA-18A8379765E2}" showGridLines="0" showRuler="0">
      <selection activeCell="B5" sqref="B5"/>
      <pageMargins left="0.75" right="0.75" top="1" bottom="1" header="0.4921259845" footer="0.4921259845"/>
      <pageSetup paperSize="9" orientation="portrait" r:id="rId31"/>
      <headerFooter alignWithMargins="0"/>
    </customSheetView>
    <customSheetView guid="{B16CB3F1-F8C8-4A8B-8D34-03B1762D301A}" showGridLines="0" showRuler="0">
      <selection activeCell="A16" sqref="A16"/>
      <pageMargins left="0.75" right="0.75" top="1" bottom="1" header="0.4921259845" footer="0.4921259845"/>
      <pageSetup paperSize="9" orientation="portrait" r:id="rId32"/>
      <headerFooter alignWithMargins="0"/>
    </customSheetView>
    <customSheetView guid="{24D68F87-5BE1-47C0-8CFE-7C91D963547E}" showGridLines="0" showRuler="0">
      <selection activeCell="B15" sqref="B15"/>
      <pageMargins left="0.75" right="0.75" top="1" bottom="1" header="0.4921259845" footer="0.4921259845"/>
      <pageSetup paperSize="9" orientation="portrait" r:id="rId33"/>
      <headerFooter alignWithMargins="0"/>
    </customSheetView>
    <customSheetView guid="{669B2726-6F59-479C-8DA1-DBA65BB6A293}" showPageBreaks="1" showGridLines="0" showRuler="0">
      <selection activeCell="B24" sqref="B24"/>
      <pageMargins left="0.75" right="0.75" top="1" bottom="1" header="0.4921259845" footer="0.4921259845"/>
      <pageSetup paperSize="9" orientation="portrait" r:id="rId34"/>
      <headerFooter alignWithMargins="0"/>
    </customSheetView>
    <customSheetView guid="{017ABE52-F553-4C67-A674-374CD35572E7}" showGridLines="0" showRuler="0">
      <selection activeCell="A2" sqref="A2"/>
      <pageMargins left="0.75" right="0.75" top="1" bottom="1" header="0.4921259845" footer="0.4921259845"/>
      <pageSetup paperSize="9" orientation="portrait" r:id="rId35"/>
      <headerFooter alignWithMargins="0"/>
    </customSheetView>
    <customSheetView guid="{4AE1EA96-D20F-4F46-8743-92802E2B7F86}" showGridLines="0" showRuler="0">
      <selection activeCell="B12" sqref="B12"/>
      <pageMargins left="0.75" right="0.75" top="1" bottom="1" header="0.4921259845" footer="0.4921259845"/>
      <pageSetup paperSize="9" orientation="portrait" r:id="rId36"/>
      <headerFooter alignWithMargins="0"/>
    </customSheetView>
    <customSheetView guid="{A7F03C41-20CF-4E65-9158-C11DE5EB82EA}" showGridLines="0" showRuler="0">
      <selection activeCell="B24" sqref="B24"/>
      <pageMargins left="0.75" right="0.75" top="1" bottom="1" header="0.4921259845" footer="0.4921259845"/>
      <pageSetup paperSize="9" orientation="portrait" r:id="rId37"/>
      <headerFooter alignWithMargins="0"/>
    </customSheetView>
    <customSheetView guid="{ED2CEC82-401A-4CFA-8397-0B86AFDB9DDA}" showPageBreaks="1" showGridLines="0" showRuler="0">
      <pageMargins left="0.75" right="0.75" top="1" bottom="1" header="0.4921259845" footer="0.4921259845"/>
      <pageSetup paperSize="9" orientation="portrait" r:id="rId38"/>
      <headerFooter alignWithMargins="0"/>
    </customSheetView>
  </customSheetViews>
  <phoneticPr fontId="0" type="noConversion"/>
  <pageMargins left="0.75" right="0.75" top="1" bottom="1" header="0.4921259845" footer="0.4921259845"/>
  <pageSetup paperSize="9" orientation="portrait" r:id="rId39"/>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I292"/>
  <sheetViews>
    <sheetView showGridLines="0" showRuler="0" zoomScaleNormal="120" zoomScaleSheetLayoutView="40" workbookViewId="0">
      <pane ySplit="3" topLeftCell="A4" activePane="bottomLeft" state="frozen"/>
      <selection pane="bottomLeft"/>
    </sheetView>
  </sheetViews>
  <sheetFormatPr defaultColWidth="9.140625" defaultRowHeight="12.75" customHeight="1"/>
  <cols>
    <col min="1" max="1" width="5.85546875" style="59" customWidth="1"/>
    <col min="2" max="2" width="9.140625" style="12"/>
    <col min="3" max="3" width="20.5703125" style="12" customWidth="1"/>
    <col min="4" max="4" width="11.140625" style="12" customWidth="1"/>
    <col min="5" max="5" width="7.85546875" style="12" customWidth="1"/>
    <col min="6" max="6" width="6.5703125" style="57" customWidth="1"/>
    <col min="7" max="7" width="11.140625" style="12" customWidth="1"/>
    <col min="8" max="8" width="7.85546875" style="12" customWidth="1"/>
    <col min="9" max="9" width="6.5703125" style="57" customWidth="1"/>
    <col min="10" max="16384" width="9.140625" style="12"/>
  </cols>
  <sheetData>
    <row r="1" spans="1:9" ht="12.75" customHeight="1">
      <c r="A1" s="1"/>
      <c r="B1" s="38"/>
      <c r="C1" s="105"/>
      <c r="D1" s="128">
        <v>2015</v>
      </c>
      <c r="E1" s="60"/>
      <c r="F1" s="61"/>
      <c r="G1" s="128">
        <v>2016</v>
      </c>
      <c r="H1" s="60"/>
      <c r="I1" s="61"/>
    </row>
    <row r="2" spans="1:9" ht="12.75" customHeight="1">
      <c r="A2" s="41"/>
      <c r="D2" s="62" t="s">
        <v>108</v>
      </c>
      <c r="E2" s="63" t="s">
        <v>109</v>
      </c>
      <c r="F2" s="44" t="s">
        <v>350</v>
      </c>
      <c r="G2" s="62" t="s">
        <v>108</v>
      </c>
      <c r="H2" s="63" t="s">
        <v>109</v>
      </c>
      <c r="I2" s="44" t="s">
        <v>350</v>
      </c>
    </row>
    <row r="3" spans="1:9" ht="12.75" customHeight="1">
      <c r="A3" s="41"/>
      <c r="D3" s="62" t="s">
        <v>111</v>
      </c>
      <c r="E3" s="63" t="s">
        <v>112</v>
      </c>
      <c r="F3" s="44" t="s">
        <v>113</v>
      </c>
      <c r="G3" s="62" t="s">
        <v>111</v>
      </c>
      <c r="H3" s="63" t="s">
        <v>112</v>
      </c>
      <c r="I3" s="44" t="s">
        <v>113</v>
      </c>
    </row>
    <row r="4" spans="1:9" ht="12.2" customHeight="1">
      <c r="A4" s="2" t="s">
        <v>117</v>
      </c>
      <c r="D4" s="45"/>
      <c r="F4" s="35"/>
      <c r="I4" s="35"/>
    </row>
    <row r="5" spans="1:9" ht="12.2" customHeight="1">
      <c r="A5" s="41"/>
      <c r="D5" s="45"/>
      <c r="F5" s="35"/>
      <c r="I5" s="35"/>
    </row>
    <row r="6" spans="1:9" ht="12.2" customHeight="1">
      <c r="A6" s="2" t="s">
        <v>114</v>
      </c>
      <c r="D6" s="45"/>
      <c r="F6" s="35"/>
      <c r="I6" s="35"/>
    </row>
    <row r="7" spans="1:9" ht="12.2" customHeight="1">
      <c r="A7" s="41" t="s">
        <v>118</v>
      </c>
      <c r="B7" s="12" t="s">
        <v>119</v>
      </c>
      <c r="D7" s="104">
        <v>9125</v>
      </c>
      <c r="E7" s="50">
        <v>9125</v>
      </c>
      <c r="F7" s="49" t="s">
        <v>115</v>
      </c>
      <c r="G7" s="107">
        <v>7547</v>
      </c>
      <c r="H7" s="50">
        <v>7547</v>
      </c>
      <c r="I7" s="49" t="s">
        <v>115</v>
      </c>
    </row>
    <row r="8" spans="1:9" ht="12.2" customHeight="1">
      <c r="A8" s="41" t="s">
        <v>120</v>
      </c>
      <c r="B8" s="12" t="s">
        <v>360</v>
      </c>
      <c r="D8" s="46"/>
      <c r="E8" s="47"/>
      <c r="F8" s="49"/>
      <c r="G8" s="47"/>
      <c r="H8" s="47"/>
      <c r="I8" s="49"/>
    </row>
    <row r="9" spans="1:9" ht="12.2" customHeight="1">
      <c r="A9" s="45"/>
      <c r="B9" s="12" t="s">
        <v>361</v>
      </c>
      <c r="D9" s="136">
        <v>234</v>
      </c>
      <c r="E9" s="58">
        <v>221</v>
      </c>
      <c r="F9" s="49">
        <v>13</v>
      </c>
      <c r="G9" s="57">
        <f>SUM(H9:I9)</f>
        <v>270</v>
      </c>
      <c r="H9" s="58">
        <v>252</v>
      </c>
      <c r="I9" s="49">
        <v>18</v>
      </c>
    </row>
    <row r="10" spans="1:9" ht="12.2" customHeight="1">
      <c r="A10" s="41"/>
      <c r="B10" s="12" t="s">
        <v>362</v>
      </c>
      <c r="D10" s="136">
        <v>300</v>
      </c>
      <c r="E10" s="57">
        <v>300</v>
      </c>
      <c r="F10" s="49" t="s">
        <v>115</v>
      </c>
      <c r="G10" s="57">
        <v>276</v>
      </c>
      <c r="H10" s="57">
        <v>276</v>
      </c>
      <c r="I10" s="49" t="s">
        <v>115</v>
      </c>
    </row>
    <row r="11" spans="1:9" ht="12.2" customHeight="1">
      <c r="A11" s="41"/>
      <c r="B11" s="12" t="s">
        <v>363</v>
      </c>
      <c r="D11" s="45">
        <v>524</v>
      </c>
      <c r="E11" s="50">
        <v>513</v>
      </c>
      <c r="F11" s="49">
        <v>13</v>
      </c>
      <c r="G11" s="57">
        <v>535</v>
      </c>
      <c r="H11" s="50">
        <v>517</v>
      </c>
      <c r="I11" s="49">
        <v>18</v>
      </c>
    </row>
    <row r="12" spans="1:9" ht="12.2" customHeight="1">
      <c r="A12" s="41"/>
      <c r="D12" s="55"/>
      <c r="E12" s="50"/>
      <c r="F12" s="49"/>
      <c r="G12" s="50"/>
      <c r="H12" s="50"/>
      <c r="I12" s="49"/>
    </row>
    <row r="13" spans="1:9" ht="12.2" customHeight="1">
      <c r="A13" s="2" t="s">
        <v>123</v>
      </c>
      <c r="D13" s="46"/>
      <c r="E13" s="47"/>
      <c r="F13" s="49"/>
      <c r="G13" s="47"/>
      <c r="H13" s="47"/>
      <c r="I13" s="49"/>
    </row>
    <row r="14" spans="1:9" ht="12.2" customHeight="1">
      <c r="A14" s="41" t="s">
        <v>124</v>
      </c>
      <c r="B14" s="12" t="s">
        <v>252</v>
      </c>
      <c r="D14" s="46">
        <v>461</v>
      </c>
      <c r="E14" s="50">
        <v>461</v>
      </c>
      <c r="F14" s="49" t="s">
        <v>115</v>
      </c>
      <c r="G14" s="47">
        <v>463</v>
      </c>
      <c r="H14" s="50">
        <v>462</v>
      </c>
      <c r="I14" s="49" t="s">
        <v>616</v>
      </c>
    </row>
    <row r="15" spans="1:9" ht="12.2" customHeight="1">
      <c r="A15" s="3"/>
      <c r="B15" s="118" t="s">
        <v>444</v>
      </c>
      <c r="D15" s="45"/>
      <c r="E15" s="91"/>
      <c r="F15" s="96"/>
      <c r="H15" s="91"/>
      <c r="I15" s="96"/>
    </row>
    <row r="16" spans="1:9" ht="12.2" customHeight="1">
      <c r="A16" s="3"/>
      <c r="B16" s="118" t="s">
        <v>451</v>
      </c>
      <c r="D16" s="45"/>
      <c r="E16" s="91"/>
      <c r="F16" s="96"/>
      <c r="H16" s="91"/>
      <c r="I16" s="96"/>
    </row>
    <row r="17" spans="1:9" ht="12.2" customHeight="1">
      <c r="A17" s="41">
        <v>257</v>
      </c>
      <c r="B17" s="12" t="s">
        <v>405</v>
      </c>
      <c r="D17" s="45">
        <v>61</v>
      </c>
      <c r="E17" s="50" t="s">
        <v>115</v>
      </c>
      <c r="F17" s="49">
        <v>61</v>
      </c>
      <c r="G17" s="12">
        <v>61</v>
      </c>
      <c r="H17" s="50" t="s">
        <v>115</v>
      </c>
      <c r="I17" s="49">
        <v>61</v>
      </c>
    </row>
    <row r="18" spans="1:9" ht="12.2" customHeight="1">
      <c r="A18" s="41"/>
      <c r="B18" s="87" t="s">
        <v>466</v>
      </c>
      <c r="D18" s="45"/>
      <c r="E18" s="108"/>
      <c r="F18" s="49"/>
      <c r="H18" s="108"/>
      <c r="I18" s="49"/>
    </row>
    <row r="19" spans="1:9" ht="12.2" customHeight="1">
      <c r="A19" s="41"/>
      <c r="B19" s="87" t="s">
        <v>459</v>
      </c>
      <c r="D19" s="46"/>
      <c r="E19" s="47"/>
      <c r="F19" s="49"/>
      <c r="G19" s="47"/>
      <c r="H19" s="47"/>
      <c r="I19" s="49"/>
    </row>
    <row r="20" spans="1:9" ht="12.2" customHeight="1">
      <c r="A20" s="41"/>
      <c r="B20" s="87"/>
      <c r="D20" s="46"/>
      <c r="E20" s="47"/>
      <c r="F20" s="49"/>
      <c r="G20" s="47"/>
      <c r="H20" s="47"/>
      <c r="I20" s="49"/>
    </row>
    <row r="21" spans="1:9" ht="12.2" customHeight="1">
      <c r="A21" s="2" t="s">
        <v>126</v>
      </c>
      <c r="D21" s="46"/>
      <c r="E21" s="47"/>
      <c r="F21" s="49"/>
      <c r="G21" s="47"/>
      <c r="H21" s="47"/>
      <c r="I21" s="49"/>
    </row>
    <row r="22" spans="1:9" ht="12.2" customHeight="1">
      <c r="A22" s="41" t="s">
        <v>127</v>
      </c>
      <c r="B22" s="12" t="s">
        <v>450</v>
      </c>
      <c r="D22" s="46">
        <v>972</v>
      </c>
      <c r="E22" s="47">
        <v>682</v>
      </c>
      <c r="F22" s="49">
        <v>377</v>
      </c>
      <c r="G22" s="47">
        <v>986</v>
      </c>
      <c r="H22" s="47">
        <v>712</v>
      </c>
      <c r="I22" s="49">
        <v>370</v>
      </c>
    </row>
    <row r="23" spans="1:9" ht="12.2" customHeight="1">
      <c r="A23" s="41"/>
      <c r="D23" s="46"/>
      <c r="E23" s="47"/>
      <c r="F23" s="49"/>
      <c r="G23" s="47"/>
      <c r="H23" s="47"/>
      <c r="I23" s="49"/>
    </row>
    <row r="24" spans="1:9" ht="12.2" customHeight="1">
      <c r="A24" s="2" t="s">
        <v>128</v>
      </c>
      <c r="D24" s="46"/>
      <c r="E24" s="47"/>
      <c r="F24" s="49"/>
      <c r="G24" s="47"/>
      <c r="H24" s="47"/>
      <c r="I24" s="49"/>
    </row>
    <row r="25" spans="1:9" ht="12.2" customHeight="1">
      <c r="A25" s="41" t="s">
        <v>129</v>
      </c>
      <c r="B25" s="12" t="s">
        <v>130</v>
      </c>
      <c r="D25" s="55">
        <v>1111</v>
      </c>
      <c r="E25" s="47">
        <v>994</v>
      </c>
      <c r="F25" s="49">
        <v>128</v>
      </c>
      <c r="G25" s="50">
        <v>1141</v>
      </c>
      <c r="H25" s="47">
        <v>1000</v>
      </c>
      <c r="I25" s="49">
        <v>172</v>
      </c>
    </row>
    <row r="26" spans="1:9" ht="12.2" customHeight="1">
      <c r="A26" s="41"/>
      <c r="B26" s="5" t="s">
        <v>465</v>
      </c>
      <c r="C26" s="5"/>
      <c r="D26" s="46"/>
      <c r="E26" s="47"/>
      <c r="F26" s="49"/>
      <c r="G26" s="47"/>
      <c r="H26" s="47"/>
      <c r="I26" s="49"/>
    </row>
    <row r="27" spans="1:9" ht="12.2" customHeight="1">
      <c r="A27" s="41"/>
      <c r="B27" s="5"/>
      <c r="C27" s="5"/>
      <c r="D27" s="46"/>
      <c r="E27" s="47"/>
      <c r="F27" s="49"/>
      <c r="G27" s="47"/>
      <c r="H27" s="47"/>
      <c r="I27" s="49"/>
    </row>
    <row r="28" spans="1:9" ht="12.2" customHeight="1">
      <c r="A28" s="2" t="s">
        <v>131</v>
      </c>
      <c r="D28" s="46"/>
      <c r="E28" s="47"/>
      <c r="F28" s="49"/>
      <c r="G28" s="47"/>
      <c r="H28" s="47"/>
      <c r="I28" s="49"/>
    </row>
    <row r="29" spans="1:9" ht="12.2" customHeight="1">
      <c r="A29" s="41" t="s">
        <v>132</v>
      </c>
      <c r="B29" s="12" t="s">
        <v>133</v>
      </c>
      <c r="D29" s="46">
        <v>144</v>
      </c>
      <c r="E29" s="50">
        <v>115</v>
      </c>
      <c r="F29" s="49">
        <v>29</v>
      </c>
      <c r="G29" s="47">
        <v>110</v>
      </c>
      <c r="H29" s="50">
        <v>81</v>
      </c>
      <c r="I29" s="49">
        <v>29</v>
      </c>
    </row>
    <row r="30" spans="1:9" ht="12.2" customHeight="1">
      <c r="A30" s="95"/>
      <c r="D30" s="46"/>
      <c r="E30" s="47"/>
      <c r="F30" s="49"/>
      <c r="G30" s="47"/>
      <c r="H30" s="47"/>
      <c r="I30" s="49"/>
    </row>
    <row r="31" spans="1:9" ht="12.2" customHeight="1">
      <c r="A31" s="2" t="s">
        <v>116</v>
      </c>
      <c r="D31" s="46"/>
      <c r="E31" s="47"/>
      <c r="F31" s="49"/>
      <c r="G31" s="47"/>
      <c r="H31" s="47"/>
      <c r="I31" s="49"/>
    </row>
    <row r="32" spans="1:9" ht="12.2" customHeight="1">
      <c r="A32" s="41">
        <v>286</v>
      </c>
      <c r="B32" s="12" t="s">
        <v>35</v>
      </c>
      <c r="D32" s="151">
        <v>1447</v>
      </c>
      <c r="E32" s="150">
        <v>1447</v>
      </c>
      <c r="F32" s="49"/>
      <c r="G32" s="50">
        <v>1419</v>
      </c>
      <c r="H32" s="50">
        <v>1419</v>
      </c>
      <c r="I32" s="49"/>
    </row>
    <row r="33" spans="1:9" ht="12.2" customHeight="1">
      <c r="A33" s="41"/>
      <c r="B33" s="87" t="s">
        <v>467</v>
      </c>
      <c r="D33" s="70"/>
      <c r="E33" s="71"/>
      <c r="F33" s="68"/>
      <c r="G33" s="71"/>
      <c r="H33" s="71"/>
      <c r="I33" s="68"/>
    </row>
    <row r="34" spans="1:9" ht="12.2" customHeight="1">
      <c r="A34" s="41"/>
      <c r="B34" s="87" t="s">
        <v>394</v>
      </c>
      <c r="D34" s="46"/>
      <c r="E34" s="47"/>
      <c r="F34" s="49"/>
      <c r="G34" s="47"/>
      <c r="H34" s="47"/>
      <c r="I34" s="49"/>
    </row>
    <row r="35" spans="1:9" ht="12.2" customHeight="1">
      <c r="A35" s="41"/>
      <c r="D35" s="46"/>
      <c r="E35" s="47"/>
      <c r="F35" s="49"/>
      <c r="G35" s="47"/>
      <c r="H35" s="47"/>
      <c r="I35" s="49"/>
    </row>
    <row r="36" spans="1:9" ht="12.2" customHeight="1">
      <c r="A36" s="2" t="s">
        <v>137</v>
      </c>
      <c r="D36" s="46"/>
      <c r="E36" s="47"/>
      <c r="F36" s="49"/>
      <c r="G36" s="47"/>
      <c r="H36" s="47"/>
      <c r="I36" s="49"/>
    </row>
    <row r="37" spans="1:9" ht="12.2" customHeight="1">
      <c r="A37" s="41">
        <v>324</v>
      </c>
      <c r="B37" s="12" t="s">
        <v>341</v>
      </c>
      <c r="D37" s="46">
        <v>1625</v>
      </c>
      <c r="E37" s="47">
        <v>1625</v>
      </c>
      <c r="F37" s="49" t="s">
        <v>115</v>
      </c>
      <c r="G37" s="47">
        <v>1511</v>
      </c>
      <c r="H37" s="47">
        <v>1511</v>
      </c>
      <c r="I37" s="49" t="s">
        <v>115</v>
      </c>
    </row>
    <row r="38" spans="1:9" ht="12.2" customHeight="1">
      <c r="A38" s="41"/>
      <c r="D38" s="46"/>
      <c r="E38" s="47"/>
      <c r="F38" s="49"/>
      <c r="G38" s="47"/>
      <c r="H38" s="47"/>
      <c r="I38" s="49"/>
    </row>
    <row r="39" spans="1:9" ht="12.2" customHeight="1">
      <c r="A39" s="2" t="s">
        <v>139</v>
      </c>
      <c r="D39" s="46"/>
      <c r="E39" s="47"/>
      <c r="F39" s="49"/>
      <c r="G39" s="47"/>
      <c r="H39" s="47"/>
      <c r="I39" s="49"/>
    </row>
    <row r="40" spans="1:9" ht="12.2" customHeight="1">
      <c r="A40" s="41" t="s">
        <v>140</v>
      </c>
      <c r="B40" s="12" t="s">
        <v>565</v>
      </c>
      <c r="D40" s="46"/>
      <c r="E40" s="47"/>
      <c r="F40" s="49"/>
      <c r="G40" s="47"/>
      <c r="H40" s="47"/>
      <c r="I40" s="49"/>
    </row>
    <row r="41" spans="1:9" ht="12.2" customHeight="1">
      <c r="A41" s="41"/>
      <c r="B41" s="12" t="s">
        <v>448</v>
      </c>
      <c r="D41" s="46"/>
      <c r="E41" s="47"/>
      <c r="F41" s="49"/>
      <c r="G41" s="47"/>
      <c r="H41" s="47"/>
      <c r="I41" s="49"/>
    </row>
    <row r="42" spans="1:9" ht="12.2" customHeight="1">
      <c r="A42" s="41"/>
      <c r="B42" s="12" t="s">
        <v>566</v>
      </c>
      <c r="D42" s="46"/>
      <c r="E42" s="47"/>
      <c r="F42" s="49"/>
      <c r="G42" s="47"/>
      <c r="H42" s="47"/>
      <c r="I42" s="49"/>
    </row>
    <row r="43" spans="1:9" ht="12.2" customHeight="1">
      <c r="A43" s="41"/>
      <c r="B43" s="12" t="s">
        <v>567</v>
      </c>
      <c r="D43" s="46">
        <v>8727</v>
      </c>
      <c r="E43" s="47">
        <v>8673</v>
      </c>
      <c r="F43" s="49">
        <v>67</v>
      </c>
      <c r="G43" s="47">
        <v>9117</v>
      </c>
      <c r="H43" s="47">
        <v>9073</v>
      </c>
      <c r="I43" s="49">
        <v>50</v>
      </c>
    </row>
    <row r="44" spans="1:9" ht="12.2" customHeight="1">
      <c r="A44" s="41"/>
      <c r="B44" s="12" t="s">
        <v>564</v>
      </c>
      <c r="D44" s="46">
        <v>4633</v>
      </c>
      <c r="E44" s="47">
        <v>4579</v>
      </c>
      <c r="F44" s="49">
        <v>67</v>
      </c>
      <c r="G44" s="47">
        <v>4920</v>
      </c>
      <c r="H44" s="47">
        <v>4876</v>
      </c>
      <c r="I44" s="49">
        <v>50</v>
      </c>
    </row>
    <row r="45" spans="1:9" ht="12.2" customHeight="1">
      <c r="A45" s="41"/>
      <c r="D45" s="46"/>
      <c r="E45" s="47"/>
      <c r="F45" s="49"/>
      <c r="G45" s="47"/>
      <c r="H45" s="47"/>
      <c r="I45" s="49"/>
    </row>
    <row r="46" spans="1:9" ht="12.2" customHeight="1">
      <c r="A46" s="41"/>
      <c r="B46" s="12" t="s">
        <v>319</v>
      </c>
      <c r="D46" s="46"/>
      <c r="E46" s="47"/>
      <c r="F46" s="49"/>
      <c r="G46" s="47"/>
      <c r="H46" s="47"/>
      <c r="I46" s="49"/>
    </row>
    <row r="47" spans="1:9" ht="12.2" customHeight="1">
      <c r="A47" s="41"/>
      <c r="B47" s="12" t="s">
        <v>322</v>
      </c>
      <c r="D47" s="46">
        <v>6714</v>
      </c>
      <c r="E47" s="47">
        <v>6714</v>
      </c>
      <c r="F47" s="49" t="s">
        <v>115</v>
      </c>
      <c r="G47" s="47">
        <v>7089</v>
      </c>
      <c r="H47" s="47">
        <v>7089</v>
      </c>
      <c r="I47" s="49"/>
    </row>
    <row r="48" spans="1:9" ht="12.2" customHeight="1">
      <c r="A48" s="41"/>
      <c r="B48" s="12" t="s">
        <v>562</v>
      </c>
      <c r="D48" s="151">
        <v>3151</v>
      </c>
      <c r="E48" s="47">
        <v>3097</v>
      </c>
      <c r="F48" s="49">
        <v>67</v>
      </c>
      <c r="G48" s="50">
        <v>3340</v>
      </c>
      <c r="H48" s="47">
        <v>3296</v>
      </c>
      <c r="I48" s="49">
        <v>50</v>
      </c>
    </row>
    <row r="49" spans="1:9" ht="12.2" customHeight="1">
      <c r="A49" s="41"/>
      <c r="D49" s="151"/>
      <c r="E49" s="47"/>
      <c r="F49" s="49"/>
      <c r="G49" s="50"/>
      <c r="H49" s="47"/>
      <c r="I49" s="49"/>
    </row>
    <row r="50" spans="1:9" ht="12.2" customHeight="1">
      <c r="A50" s="41"/>
      <c r="B50" s="12" t="s">
        <v>320</v>
      </c>
      <c r="D50" s="46"/>
      <c r="E50" s="47"/>
      <c r="F50" s="49"/>
      <c r="G50" s="47"/>
      <c r="H50" s="47"/>
      <c r="I50" s="49"/>
    </row>
    <row r="51" spans="1:9" ht="12.75" customHeight="1">
      <c r="A51" s="41"/>
      <c r="B51" s="12" t="s">
        <v>322</v>
      </c>
      <c r="D51" s="46">
        <v>946</v>
      </c>
      <c r="E51" s="47">
        <v>946</v>
      </c>
      <c r="F51" s="49" t="s">
        <v>115</v>
      </c>
      <c r="G51" s="47">
        <v>889</v>
      </c>
      <c r="H51" s="47">
        <v>889</v>
      </c>
      <c r="I51" s="49" t="s">
        <v>115</v>
      </c>
    </row>
    <row r="52" spans="1:9" ht="12.2" customHeight="1">
      <c r="A52" s="41"/>
      <c r="B52" s="12" t="s">
        <v>562</v>
      </c>
      <c r="D52" s="46">
        <v>469</v>
      </c>
      <c r="E52" s="47">
        <v>469</v>
      </c>
      <c r="F52" s="49" t="s">
        <v>115</v>
      </c>
      <c r="G52" s="47">
        <v>434</v>
      </c>
      <c r="H52" s="47">
        <v>434</v>
      </c>
      <c r="I52" s="49" t="s">
        <v>115</v>
      </c>
    </row>
    <row r="53" spans="1:9" ht="12.2" customHeight="1">
      <c r="A53" s="45"/>
      <c r="C53" s="147"/>
      <c r="D53" s="45"/>
      <c r="F53" s="147"/>
      <c r="G53" s="45"/>
      <c r="I53" s="147"/>
    </row>
    <row r="54" spans="1:9" ht="12.6" customHeight="1">
      <c r="A54" s="41"/>
      <c r="B54" s="12" t="s">
        <v>321</v>
      </c>
      <c r="D54" s="46"/>
      <c r="E54" s="47"/>
      <c r="F54" s="49"/>
      <c r="G54" s="47"/>
      <c r="H54" s="47"/>
      <c r="I54" s="49"/>
    </row>
    <row r="55" spans="1:9" ht="12.6" customHeight="1">
      <c r="A55" s="41"/>
      <c r="B55" s="12" t="s">
        <v>323</v>
      </c>
      <c r="D55" s="46">
        <v>1236</v>
      </c>
      <c r="E55" s="50">
        <v>1236</v>
      </c>
      <c r="F55" s="49" t="s">
        <v>115</v>
      </c>
      <c r="G55" s="47">
        <v>1386</v>
      </c>
      <c r="H55" s="47">
        <v>1386</v>
      </c>
      <c r="I55" s="49" t="s">
        <v>115</v>
      </c>
    </row>
    <row r="56" spans="1:9" ht="12.6" customHeight="1">
      <c r="A56" s="41"/>
      <c r="B56" s="12" t="s">
        <v>563</v>
      </c>
      <c r="D56" s="46">
        <v>1072</v>
      </c>
      <c r="E56" s="47">
        <v>1072</v>
      </c>
      <c r="F56" s="49" t="s">
        <v>115</v>
      </c>
      <c r="G56" s="47">
        <v>1235</v>
      </c>
      <c r="H56" s="47">
        <v>1235</v>
      </c>
      <c r="I56" s="49" t="s">
        <v>115</v>
      </c>
    </row>
    <row r="57" spans="1:9" ht="12.6" customHeight="1">
      <c r="A57" s="41"/>
      <c r="D57" s="46"/>
      <c r="E57" s="47"/>
      <c r="F57" s="49"/>
      <c r="G57" s="47"/>
      <c r="H57" s="47"/>
      <c r="I57" s="49"/>
    </row>
    <row r="58" spans="1:9" ht="12.6" customHeight="1">
      <c r="A58" s="2" t="s">
        <v>355</v>
      </c>
      <c r="B58" s="4"/>
      <c r="D58" s="46"/>
      <c r="E58" s="47"/>
      <c r="F58" s="122"/>
      <c r="G58" s="47"/>
      <c r="H58" s="47"/>
      <c r="I58" s="122"/>
    </row>
    <row r="59" spans="1:9" ht="12.6" customHeight="1">
      <c r="A59" s="41" t="s">
        <v>143</v>
      </c>
      <c r="B59" s="12" t="s">
        <v>52</v>
      </c>
      <c r="D59" s="46">
        <v>1672</v>
      </c>
      <c r="E59" s="50">
        <v>1379</v>
      </c>
      <c r="F59" s="122">
        <v>309</v>
      </c>
      <c r="G59" s="47">
        <v>1347</v>
      </c>
      <c r="H59" s="50" t="s">
        <v>180</v>
      </c>
      <c r="I59" s="56" t="s">
        <v>180</v>
      </c>
    </row>
    <row r="60" spans="1:9">
      <c r="A60" s="3"/>
      <c r="B60" s="5"/>
      <c r="D60" s="46"/>
      <c r="E60" s="47"/>
      <c r="F60" s="49"/>
      <c r="G60" s="47"/>
      <c r="H60" s="47"/>
      <c r="I60" s="49"/>
    </row>
    <row r="61" spans="1:9" ht="12.4" customHeight="1">
      <c r="A61" s="2" t="s">
        <v>131</v>
      </c>
      <c r="D61" s="46"/>
      <c r="E61" s="47"/>
      <c r="F61" s="49"/>
      <c r="G61" s="47"/>
      <c r="H61" s="47"/>
      <c r="I61" s="49"/>
    </row>
    <row r="62" spans="1:9" ht="12.4" customHeight="1">
      <c r="A62" s="41" t="s">
        <v>144</v>
      </c>
      <c r="B62" s="12" t="s">
        <v>374</v>
      </c>
      <c r="D62" s="46"/>
      <c r="E62" s="47"/>
      <c r="F62" s="49"/>
      <c r="G62" s="47"/>
      <c r="H62" s="47"/>
      <c r="I62" s="49"/>
    </row>
    <row r="63" spans="1:9" ht="12.4" customHeight="1">
      <c r="A63" s="41"/>
      <c r="B63" s="87" t="s">
        <v>145</v>
      </c>
      <c r="D63" s="46"/>
      <c r="E63" s="47"/>
      <c r="F63" s="49"/>
      <c r="G63" s="47"/>
      <c r="H63" s="47"/>
      <c r="I63" s="49"/>
    </row>
    <row r="64" spans="1:9" ht="12.4" customHeight="1">
      <c r="A64" s="41"/>
      <c r="B64" s="12" t="s">
        <v>146</v>
      </c>
      <c r="D64" s="55">
        <f>SUM(E64:F64)</f>
        <v>831</v>
      </c>
      <c r="E64" s="47">
        <v>704</v>
      </c>
      <c r="F64" s="49">
        <v>127</v>
      </c>
      <c r="G64" s="50">
        <v>898</v>
      </c>
      <c r="H64" s="47">
        <v>742</v>
      </c>
      <c r="I64" s="49">
        <v>156</v>
      </c>
    </row>
    <row r="65" spans="1:9" ht="12.4" customHeight="1">
      <c r="A65" s="41"/>
      <c r="B65" s="12" t="s">
        <v>147</v>
      </c>
      <c r="D65" s="55">
        <f>SUM(E65:F65)</f>
        <v>424</v>
      </c>
      <c r="E65" s="50">
        <v>360</v>
      </c>
      <c r="F65" s="49">
        <v>64</v>
      </c>
      <c r="G65" s="50">
        <v>421</v>
      </c>
      <c r="H65" s="50">
        <v>343</v>
      </c>
      <c r="I65" s="49">
        <v>78</v>
      </c>
    </row>
    <row r="66" spans="1:9" ht="12.4" customHeight="1">
      <c r="A66" s="41"/>
      <c r="B66" s="5"/>
      <c r="C66" s="5"/>
      <c r="D66" s="46"/>
      <c r="E66" s="47"/>
      <c r="F66" s="49"/>
      <c r="G66" s="47"/>
      <c r="H66" s="47"/>
      <c r="I66" s="49"/>
    </row>
    <row r="67" spans="1:9" ht="12.4" customHeight="1">
      <c r="A67" s="41"/>
      <c r="D67" s="46"/>
      <c r="E67" s="47"/>
      <c r="F67" s="49"/>
      <c r="G67" s="47"/>
      <c r="H67" s="47"/>
      <c r="I67" s="49"/>
    </row>
    <row r="68" spans="1:9" ht="12.4" customHeight="1">
      <c r="A68" s="2" t="s">
        <v>148</v>
      </c>
      <c r="D68" s="46"/>
      <c r="E68" s="47"/>
      <c r="F68" s="49"/>
      <c r="G68" s="47"/>
      <c r="H68" s="47"/>
      <c r="I68" s="49"/>
    </row>
    <row r="69" spans="1:9" ht="12.4" customHeight="1">
      <c r="A69" s="2"/>
      <c r="D69" s="46"/>
      <c r="E69" s="47"/>
      <c r="F69" s="49"/>
      <c r="G69" s="47"/>
      <c r="H69" s="47"/>
      <c r="I69" s="49"/>
    </row>
    <row r="70" spans="1:9" ht="12.4" customHeight="1">
      <c r="A70" s="2" t="s">
        <v>114</v>
      </c>
      <c r="D70" s="46"/>
      <c r="E70" s="47"/>
      <c r="F70" s="49"/>
      <c r="G70" s="47"/>
      <c r="H70" s="47"/>
      <c r="I70" s="49"/>
    </row>
    <row r="71" spans="1:9" ht="12.4" customHeight="1">
      <c r="A71" s="41" t="s">
        <v>149</v>
      </c>
      <c r="B71" s="12" t="s">
        <v>119</v>
      </c>
      <c r="D71" s="46">
        <v>12302</v>
      </c>
      <c r="E71" s="50">
        <v>12302</v>
      </c>
      <c r="F71" s="35" t="s">
        <v>115</v>
      </c>
      <c r="G71" s="47">
        <v>12012</v>
      </c>
      <c r="H71" s="50">
        <v>12012</v>
      </c>
      <c r="I71" s="35" t="s">
        <v>115</v>
      </c>
    </row>
    <row r="72" spans="1:9" ht="12.4" customHeight="1">
      <c r="A72" s="41"/>
      <c r="B72" s="87" t="s">
        <v>150</v>
      </c>
      <c r="D72" s="46"/>
      <c r="E72" s="47"/>
      <c r="F72" s="49"/>
      <c r="G72" s="47"/>
      <c r="H72" s="47"/>
      <c r="I72" s="49"/>
    </row>
    <row r="73" spans="1:9" ht="12.4" customHeight="1">
      <c r="A73" s="41"/>
      <c r="B73" s="12" t="s">
        <v>151</v>
      </c>
      <c r="D73" s="46"/>
      <c r="E73" s="47"/>
      <c r="F73" s="49"/>
      <c r="G73" s="47"/>
      <c r="H73" s="47"/>
      <c r="I73" s="49"/>
    </row>
    <row r="74" spans="1:9" ht="12.4" customHeight="1">
      <c r="A74" s="41"/>
      <c r="B74" s="12" t="s">
        <v>152</v>
      </c>
      <c r="D74" s="70" t="s">
        <v>180</v>
      </c>
      <c r="E74" s="71" t="s">
        <v>180</v>
      </c>
      <c r="F74" s="68" t="s">
        <v>180</v>
      </c>
      <c r="G74" s="70" t="s">
        <v>180</v>
      </c>
      <c r="H74" s="71" t="s">
        <v>180</v>
      </c>
      <c r="I74" s="68" t="s">
        <v>180</v>
      </c>
    </row>
    <row r="75" spans="1:9" ht="12.4" customHeight="1">
      <c r="A75" s="41"/>
      <c r="D75" s="46"/>
      <c r="E75" s="47"/>
      <c r="F75" s="49"/>
      <c r="G75" s="47"/>
      <c r="H75" s="47"/>
      <c r="I75" s="49"/>
    </row>
    <row r="76" spans="1:9" ht="12.4" customHeight="1">
      <c r="A76" s="2" t="s">
        <v>342</v>
      </c>
      <c r="D76" s="46"/>
      <c r="E76" s="47"/>
      <c r="F76" s="49"/>
      <c r="G76" s="47"/>
      <c r="H76" s="47"/>
      <c r="I76" s="49"/>
    </row>
    <row r="77" spans="1:9" ht="12.4" customHeight="1">
      <c r="A77" s="41">
        <v>440</v>
      </c>
      <c r="B77" s="12" t="s">
        <v>387</v>
      </c>
      <c r="D77" s="46">
        <v>206</v>
      </c>
      <c r="E77" s="50">
        <v>25</v>
      </c>
      <c r="F77" s="49">
        <v>184</v>
      </c>
      <c r="G77" s="47">
        <v>215</v>
      </c>
      <c r="H77" s="50">
        <v>28</v>
      </c>
      <c r="I77" s="49">
        <v>191</v>
      </c>
    </row>
    <row r="78" spans="1:9" ht="12.4" customHeight="1">
      <c r="A78" s="41"/>
      <c r="B78" s="87"/>
      <c r="D78" s="46"/>
      <c r="E78" s="47"/>
      <c r="F78" s="49"/>
      <c r="G78" s="47"/>
      <c r="H78" s="47"/>
      <c r="I78" s="49"/>
    </row>
    <row r="79" spans="1:9" ht="12.4" customHeight="1">
      <c r="A79" s="2" t="s">
        <v>123</v>
      </c>
      <c r="D79" s="46"/>
      <c r="E79" s="47"/>
      <c r="F79" s="49"/>
      <c r="G79" s="47"/>
      <c r="H79" s="47"/>
      <c r="I79" s="49"/>
    </row>
    <row r="80" spans="1:9" ht="12.4" customHeight="1">
      <c r="A80" s="41" t="s">
        <v>153</v>
      </c>
      <c r="B80" s="12" t="s">
        <v>154</v>
      </c>
      <c r="D80" s="46">
        <v>414</v>
      </c>
      <c r="E80" s="47">
        <v>46</v>
      </c>
      <c r="F80" s="49">
        <v>370</v>
      </c>
      <c r="G80" s="47">
        <v>408</v>
      </c>
      <c r="H80" s="47">
        <v>47</v>
      </c>
      <c r="I80" s="49">
        <v>363</v>
      </c>
    </row>
    <row r="81" spans="1:9" ht="12.4" customHeight="1">
      <c r="A81" s="41">
        <v>457</v>
      </c>
      <c r="B81" s="12" t="s">
        <v>375</v>
      </c>
      <c r="D81" s="46"/>
      <c r="E81" s="47"/>
      <c r="F81" s="49"/>
      <c r="G81" s="47"/>
      <c r="H81" s="47"/>
      <c r="I81" s="49"/>
    </row>
    <row r="82" spans="1:9" ht="12.4" customHeight="1">
      <c r="A82" s="41"/>
      <c r="B82" s="87" t="s">
        <v>371</v>
      </c>
      <c r="D82" s="46">
        <v>40</v>
      </c>
      <c r="E82" s="47">
        <v>40</v>
      </c>
      <c r="F82" s="49" t="s">
        <v>115</v>
      </c>
      <c r="G82" s="47">
        <v>40</v>
      </c>
      <c r="H82" s="47">
        <v>40</v>
      </c>
      <c r="I82" s="49" t="s">
        <v>115</v>
      </c>
    </row>
    <row r="83" spans="1:9" ht="12.4" customHeight="1">
      <c r="A83" s="41"/>
      <c r="D83" s="46"/>
      <c r="E83" s="47"/>
      <c r="F83" s="49"/>
      <c r="G83" s="47"/>
      <c r="H83" s="47"/>
      <c r="I83" s="49"/>
    </row>
    <row r="84" spans="1:9" ht="12.4" customHeight="1">
      <c r="A84" s="2" t="s">
        <v>131</v>
      </c>
      <c r="B84" s="4"/>
      <c r="D84" s="46"/>
      <c r="E84" s="47"/>
      <c r="F84" s="49"/>
      <c r="G84" s="47"/>
      <c r="H84" s="47"/>
      <c r="I84" s="49"/>
    </row>
    <row r="85" spans="1:9" ht="12.4" customHeight="1">
      <c r="A85" s="41"/>
      <c r="B85" s="4"/>
      <c r="D85" s="46"/>
      <c r="E85" s="47"/>
      <c r="F85" s="49"/>
      <c r="G85" s="47"/>
      <c r="H85" s="47"/>
      <c r="I85" s="49"/>
    </row>
    <row r="86" spans="1:9" ht="12.4" customHeight="1">
      <c r="A86" s="41" t="s">
        <v>156</v>
      </c>
      <c r="B86" s="4"/>
      <c r="D86" s="46"/>
      <c r="E86" s="47"/>
      <c r="F86" s="49"/>
      <c r="G86" s="47"/>
      <c r="H86" s="47"/>
      <c r="I86" s="49"/>
    </row>
    <row r="87" spans="1:9" ht="12.4" customHeight="1">
      <c r="A87" s="41" t="s">
        <v>376</v>
      </c>
      <c r="B87" s="4"/>
      <c r="D87" s="46">
        <v>11578</v>
      </c>
      <c r="E87" s="47">
        <v>11578</v>
      </c>
      <c r="F87" s="49" t="s">
        <v>115</v>
      </c>
      <c r="G87" s="47">
        <v>11305</v>
      </c>
      <c r="H87" s="47">
        <v>11305</v>
      </c>
      <c r="I87" s="49" t="s">
        <v>115</v>
      </c>
    </row>
    <row r="88" spans="1:9" ht="12.4" customHeight="1">
      <c r="A88" s="41"/>
      <c r="B88" s="4"/>
      <c r="D88" s="46"/>
      <c r="E88" s="47"/>
      <c r="F88" s="49"/>
      <c r="G88" s="47"/>
      <c r="H88" s="47"/>
      <c r="I88" s="49"/>
    </row>
    <row r="89" spans="1:9" ht="12.4" customHeight="1">
      <c r="A89" s="41" t="s">
        <v>157</v>
      </c>
      <c r="B89" s="12" t="s">
        <v>158</v>
      </c>
      <c r="D89" s="46">
        <v>11346</v>
      </c>
      <c r="E89" s="47">
        <v>11346</v>
      </c>
      <c r="F89" s="49" t="s">
        <v>115</v>
      </c>
      <c r="G89" s="47">
        <v>11059</v>
      </c>
      <c r="H89" s="47">
        <v>11059</v>
      </c>
      <c r="I89" s="49" t="s">
        <v>115</v>
      </c>
    </row>
    <row r="90" spans="1:9" ht="12.4" customHeight="1">
      <c r="A90" s="41" t="s">
        <v>159</v>
      </c>
      <c r="B90" s="12" t="s">
        <v>160</v>
      </c>
      <c r="D90" s="46"/>
      <c r="E90" s="47"/>
      <c r="F90" s="49"/>
      <c r="G90" s="47"/>
      <c r="H90" s="47"/>
      <c r="I90" s="49"/>
    </row>
    <row r="91" spans="1:9" ht="12.4" customHeight="1">
      <c r="A91" s="41"/>
      <c r="B91" s="12" t="s">
        <v>377</v>
      </c>
      <c r="D91" s="46">
        <v>425</v>
      </c>
      <c r="E91" s="47">
        <v>425</v>
      </c>
      <c r="F91" s="49" t="s">
        <v>115</v>
      </c>
      <c r="G91" s="47">
        <v>446</v>
      </c>
      <c r="H91" s="47">
        <v>446</v>
      </c>
      <c r="I91" s="49" t="s">
        <v>115</v>
      </c>
    </row>
    <row r="92" spans="1:9" ht="12.4" customHeight="1">
      <c r="A92" s="41"/>
      <c r="B92" s="12" t="s">
        <v>364</v>
      </c>
      <c r="D92" s="46">
        <v>199</v>
      </c>
      <c r="E92" s="47">
        <v>199</v>
      </c>
      <c r="F92" s="49" t="s">
        <v>115</v>
      </c>
      <c r="G92" s="47">
        <v>190</v>
      </c>
      <c r="H92" s="47">
        <v>190</v>
      </c>
      <c r="I92" s="49" t="s">
        <v>115</v>
      </c>
    </row>
    <row r="93" spans="1:9" ht="12.4" customHeight="1">
      <c r="A93" s="41"/>
      <c r="B93" s="12" t="s">
        <v>365</v>
      </c>
      <c r="D93" s="46">
        <v>18</v>
      </c>
      <c r="E93" s="47">
        <v>18</v>
      </c>
      <c r="F93" s="49" t="s">
        <v>115</v>
      </c>
      <c r="G93" s="47">
        <v>22</v>
      </c>
      <c r="H93" s="47">
        <v>22</v>
      </c>
      <c r="I93" s="49" t="s">
        <v>115</v>
      </c>
    </row>
    <row r="94" spans="1:9" ht="12.4" customHeight="1">
      <c r="A94" s="41"/>
      <c r="B94" s="12" t="s">
        <v>366</v>
      </c>
      <c r="D94" s="55" t="s">
        <v>616</v>
      </c>
      <c r="E94" s="50" t="s">
        <v>616</v>
      </c>
      <c r="F94" s="49" t="s">
        <v>115</v>
      </c>
      <c r="G94" s="50" t="s">
        <v>616</v>
      </c>
      <c r="H94" s="50" t="s">
        <v>616</v>
      </c>
      <c r="I94" s="49" t="s">
        <v>115</v>
      </c>
    </row>
    <row r="95" spans="1:9" ht="12.4" customHeight="1">
      <c r="A95" s="41"/>
      <c r="B95" s="12" t="s">
        <v>367</v>
      </c>
      <c r="D95" s="46">
        <v>197</v>
      </c>
      <c r="E95" s="47">
        <v>197</v>
      </c>
      <c r="F95" s="49" t="s">
        <v>115</v>
      </c>
      <c r="G95" s="47">
        <v>210</v>
      </c>
      <c r="H95" s="47">
        <v>210</v>
      </c>
      <c r="I95" s="49" t="s">
        <v>115</v>
      </c>
    </row>
    <row r="96" spans="1:9" ht="12.4" customHeight="1">
      <c r="A96" s="41"/>
      <c r="B96" s="12" t="s">
        <v>368</v>
      </c>
      <c r="D96" s="46">
        <v>20</v>
      </c>
      <c r="E96" s="47">
        <v>20</v>
      </c>
      <c r="F96" s="49" t="s">
        <v>115</v>
      </c>
      <c r="G96" s="47">
        <v>28</v>
      </c>
      <c r="H96" s="47">
        <v>28</v>
      </c>
      <c r="I96" s="49" t="s">
        <v>115</v>
      </c>
    </row>
    <row r="97" spans="1:9" ht="12.4" customHeight="1">
      <c r="A97" s="41">
        <v>476</v>
      </c>
      <c r="B97" s="12" t="s">
        <v>412</v>
      </c>
      <c r="D97" s="46"/>
      <c r="E97" s="47"/>
      <c r="F97" s="49"/>
      <c r="G97" s="47"/>
      <c r="H97" s="47"/>
      <c r="I97" s="49"/>
    </row>
    <row r="98" spans="1:9" ht="12.4" customHeight="1">
      <c r="A98" s="41"/>
      <c r="B98" s="102" t="s">
        <v>411</v>
      </c>
      <c r="D98" s="46">
        <v>220</v>
      </c>
      <c r="E98" s="50">
        <v>220</v>
      </c>
      <c r="F98" s="49" t="s">
        <v>115</v>
      </c>
      <c r="G98" s="47">
        <v>161</v>
      </c>
      <c r="H98" s="50">
        <v>161</v>
      </c>
      <c r="I98" s="49" t="s">
        <v>115</v>
      </c>
    </row>
    <row r="99" spans="1:9" ht="12.4" customHeight="1">
      <c r="A99" s="41"/>
      <c r="B99" s="5"/>
      <c r="D99" s="46"/>
      <c r="E99" s="47"/>
      <c r="F99" s="49"/>
      <c r="G99" s="47"/>
      <c r="H99" s="47"/>
      <c r="I99" s="49"/>
    </row>
    <row r="100" spans="1:9" ht="12.4" customHeight="1">
      <c r="A100" s="2" t="s">
        <v>116</v>
      </c>
      <c r="D100" s="46"/>
      <c r="E100" s="47"/>
      <c r="F100" s="49"/>
      <c r="G100" s="47"/>
      <c r="H100" s="47"/>
      <c r="I100" s="49"/>
    </row>
    <row r="101" spans="1:9" ht="12.4" customHeight="1">
      <c r="A101" s="41" t="s">
        <v>161</v>
      </c>
      <c r="B101" s="12" t="s">
        <v>162</v>
      </c>
      <c r="D101" s="46">
        <v>1136</v>
      </c>
      <c r="E101" s="50">
        <v>1136</v>
      </c>
      <c r="F101" s="49" t="s">
        <v>115</v>
      </c>
      <c r="G101" s="47">
        <v>1141</v>
      </c>
      <c r="H101" s="50">
        <v>1141</v>
      </c>
      <c r="I101" s="143" t="s">
        <v>115</v>
      </c>
    </row>
    <row r="102" spans="1:9" ht="12.4" customHeight="1">
      <c r="A102" s="3"/>
      <c r="D102" s="46"/>
      <c r="E102" s="47"/>
      <c r="F102" s="49"/>
      <c r="G102" s="47"/>
      <c r="H102" s="47"/>
      <c r="I102" s="49"/>
    </row>
    <row r="103" spans="1:9" ht="12.4" customHeight="1">
      <c r="A103" s="41" t="s">
        <v>163</v>
      </c>
      <c r="D103" s="46"/>
      <c r="E103" s="47"/>
      <c r="F103" s="49"/>
      <c r="G103" s="47"/>
      <c r="H103" s="47"/>
      <c r="I103" s="49"/>
    </row>
    <row r="104" spans="1:9" ht="12.4" customHeight="1">
      <c r="A104" s="41" t="s">
        <v>376</v>
      </c>
      <c r="D104" s="46">
        <v>3032</v>
      </c>
      <c r="E104" s="47">
        <v>3032</v>
      </c>
      <c r="F104" s="49" t="s">
        <v>115</v>
      </c>
      <c r="G104" s="47">
        <v>3148</v>
      </c>
      <c r="H104" s="47">
        <v>3148</v>
      </c>
      <c r="I104" s="49" t="s">
        <v>115</v>
      </c>
    </row>
    <row r="105" spans="1:9" ht="12.4" customHeight="1">
      <c r="A105" s="41"/>
      <c r="D105" s="46"/>
      <c r="E105" s="47"/>
      <c r="F105" s="49"/>
      <c r="G105" s="47"/>
      <c r="H105" s="47"/>
      <c r="I105" s="49"/>
    </row>
    <row r="106" spans="1:9" ht="12.4" customHeight="1">
      <c r="A106" s="41" t="s">
        <v>164</v>
      </c>
      <c r="B106" s="12" t="s">
        <v>340</v>
      </c>
      <c r="D106" s="46">
        <v>2280</v>
      </c>
      <c r="E106" s="47">
        <v>1026</v>
      </c>
      <c r="F106" s="49">
        <v>1477</v>
      </c>
      <c r="G106" s="47">
        <v>2467</v>
      </c>
      <c r="H106" s="47">
        <v>1039</v>
      </c>
      <c r="I106" s="49">
        <v>1656</v>
      </c>
    </row>
    <row r="107" spans="1:9" ht="12.4" customHeight="1">
      <c r="A107" s="41" t="s">
        <v>165</v>
      </c>
      <c r="B107" s="12" t="s">
        <v>166</v>
      </c>
      <c r="D107" s="46"/>
      <c r="E107" s="47"/>
      <c r="F107" s="49"/>
      <c r="G107" s="47"/>
      <c r="H107" s="47"/>
      <c r="I107" s="49"/>
    </row>
    <row r="108" spans="1:9" ht="12.4" customHeight="1">
      <c r="A108" s="41"/>
      <c r="B108" s="12" t="s">
        <v>388</v>
      </c>
      <c r="D108" s="46">
        <v>747</v>
      </c>
      <c r="E108" s="47">
        <v>747</v>
      </c>
      <c r="F108" s="49" t="s">
        <v>115</v>
      </c>
      <c r="G108" s="47">
        <v>685</v>
      </c>
      <c r="H108" s="47">
        <v>685</v>
      </c>
      <c r="I108" s="143" t="s">
        <v>115</v>
      </c>
    </row>
    <row r="109" spans="1:9" ht="12.4" customHeight="1">
      <c r="A109" s="41"/>
      <c r="B109" s="12" t="s">
        <v>167</v>
      </c>
      <c r="D109" s="46"/>
      <c r="E109" s="47"/>
      <c r="F109" s="49"/>
      <c r="G109" s="47"/>
      <c r="H109" s="47"/>
      <c r="I109" s="49"/>
    </row>
    <row r="110" spans="1:9" ht="12.4" customHeight="1">
      <c r="A110" s="41"/>
      <c r="B110" s="12" t="s">
        <v>168</v>
      </c>
      <c r="D110" s="46">
        <v>194</v>
      </c>
      <c r="E110" s="47">
        <v>194</v>
      </c>
      <c r="F110" s="49" t="s">
        <v>115</v>
      </c>
      <c r="G110" s="47">
        <v>181</v>
      </c>
      <c r="H110" s="47">
        <v>181</v>
      </c>
      <c r="I110" s="143" t="s">
        <v>115</v>
      </c>
    </row>
    <row r="111" spans="1:9" ht="12.4" customHeight="1">
      <c r="A111" s="41"/>
      <c r="B111" s="12" t="s">
        <v>169</v>
      </c>
      <c r="D111" s="46"/>
      <c r="E111" s="47"/>
      <c r="F111" s="49"/>
      <c r="G111" s="47"/>
      <c r="H111" s="47"/>
      <c r="I111" s="49"/>
    </row>
    <row r="112" spans="1:9" ht="12.4" customHeight="1">
      <c r="A112" s="41"/>
      <c r="B112" s="12" t="s">
        <v>170</v>
      </c>
      <c r="D112" s="46">
        <v>609</v>
      </c>
      <c r="E112" s="47">
        <v>609</v>
      </c>
      <c r="F112" s="49" t="s">
        <v>115</v>
      </c>
      <c r="G112" s="47">
        <v>564</v>
      </c>
      <c r="H112" s="47">
        <v>564</v>
      </c>
      <c r="I112" s="143" t="s">
        <v>115</v>
      </c>
    </row>
    <row r="113" spans="1:9" ht="12.4" customHeight="1">
      <c r="A113" s="41" t="s">
        <v>171</v>
      </c>
      <c r="B113" s="12" t="s">
        <v>172</v>
      </c>
      <c r="D113" s="46">
        <v>448</v>
      </c>
      <c r="E113" s="47">
        <v>448</v>
      </c>
      <c r="F113" s="49" t="s">
        <v>115</v>
      </c>
      <c r="G113" s="47">
        <v>443</v>
      </c>
      <c r="H113" s="47">
        <v>443</v>
      </c>
      <c r="I113" s="143" t="s">
        <v>115</v>
      </c>
    </row>
    <row r="114" spans="1:9" ht="12.4" customHeight="1">
      <c r="A114" s="41" t="s">
        <v>173</v>
      </c>
      <c r="B114" s="12" t="s">
        <v>35</v>
      </c>
      <c r="D114" s="46"/>
      <c r="E114" s="47"/>
      <c r="F114" s="49"/>
      <c r="G114" s="47"/>
      <c r="H114" s="47"/>
      <c r="I114" s="143"/>
    </row>
    <row r="115" spans="1:9" ht="12.4" customHeight="1">
      <c r="A115" s="41"/>
      <c r="B115" s="12" t="s">
        <v>376</v>
      </c>
      <c r="D115" s="46">
        <v>72</v>
      </c>
      <c r="E115" s="47">
        <v>72</v>
      </c>
      <c r="F115" s="49" t="s">
        <v>115</v>
      </c>
      <c r="G115" s="47">
        <v>71</v>
      </c>
      <c r="H115" s="47">
        <v>71</v>
      </c>
      <c r="I115" s="143" t="s">
        <v>115</v>
      </c>
    </row>
    <row r="116" spans="1:9" ht="12.4" customHeight="1">
      <c r="A116" s="41"/>
      <c r="B116" s="12" t="s">
        <v>174</v>
      </c>
      <c r="D116" s="46">
        <v>51</v>
      </c>
      <c r="E116" s="47">
        <v>51</v>
      </c>
      <c r="F116" s="49" t="s">
        <v>115</v>
      </c>
      <c r="G116" s="47">
        <v>52</v>
      </c>
      <c r="H116" s="47">
        <v>52</v>
      </c>
      <c r="I116" s="143" t="s">
        <v>115</v>
      </c>
    </row>
    <row r="117" spans="1:9" ht="12.4" customHeight="1">
      <c r="A117" s="41"/>
      <c r="B117" s="12" t="s">
        <v>175</v>
      </c>
      <c r="D117" s="46">
        <v>22</v>
      </c>
      <c r="E117" s="47">
        <v>22</v>
      </c>
      <c r="F117" s="49" t="s">
        <v>115</v>
      </c>
      <c r="G117" s="47">
        <v>19</v>
      </c>
      <c r="H117" s="47">
        <v>19</v>
      </c>
      <c r="I117" s="143" t="s">
        <v>115</v>
      </c>
    </row>
    <row r="118" spans="1:9">
      <c r="A118" s="45"/>
      <c r="D118" s="46"/>
      <c r="E118" s="47"/>
      <c r="F118" s="49"/>
      <c r="G118" s="47"/>
      <c r="H118" s="47"/>
      <c r="I118" s="49"/>
    </row>
    <row r="119" spans="1:9">
      <c r="A119" s="45"/>
      <c r="D119" s="46"/>
      <c r="E119" s="47"/>
      <c r="F119" s="49"/>
      <c r="G119" s="47"/>
      <c r="H119" s="47"/>
      <c r="I119" s="49"/>
    </row>
    <row r="120" spans="1:9" ht="12.75" customHeight="1">
      <c r="A120" s="2" t="s">
        <v>176</v>
      </c>
      <c r="B120" s="4"/>
      <c r="D120" s="46"/>
      <c r="E120" s="47"/>
      <c r="F120" s="49"/>
      <c r="G120" s="47"/>
      <c r="H120" s="47"/>
      <c r="I120" s="49"/>
    </row>
    <row r="121" spans="1:9" ht="12.75" customHeight="1">
      <c r="A121" s="2"/>
      <c r="B121" s="4"/>
      <c r="D121" s="46"/>
      <c r="E121" s="47"/>
      <c r="F121" s="49"/>
      <c r="G121" s="47"/>
      <c r="H121" s="47"/>
      <c r="I121" s="49"/>
    </row>
    <row r="122" spans="1:9" ht="12.75" customHeight="1">
      <c r="A122" s="2" t="s">
        <v>114</v>
      </c>
      <c r="B122" s="4"/>
      <c r="D122" s="46"/>
      <c r="E122" s="47"/>
      <c r="F122" s="49"/>
      <c r="G122" s="47"/>
      <c r="H122" s="47"/>
      <c r="I122" s="49"/>
    </row>
    <row r="123" spans="1:9" ht="12.75" customHeight="1">
      <c r="A123" s="41" t="s">
        <v>177</v>
      </c>
      <c r="B123" s="12" t="s">
        <v>119</v>
      </c>
      <c r="D123" s="46">
        <v>2585</v>
      </c>
      <c r="E123" s="50">
        <v>2585</v>
      </c>
      <c r="F123" s="49" t="s">
        <v>115</v>
      </c>
      <c r="G123" s="47">
        <v>2652</v>
      </c>
      <c r="H123" s="50">
        <v>2652</v>
      </c>
      <c r="I123" s="143" t="s">
        <v>115</v>
      </c>
    </row>
    <row r="124" spans="1:9" ht="12.75" customHeight="1">
      <c r="A124" s="41" t="s">
        <v>178</v>
      </c>
      <c r="B124" s="12" t="s">
        <v>179</v>
      </c>
      <c r="D124" s="46">
        <v>201</v>
      </c>
      <c r="E124" s="50">
        <v>201</v>
      </c>
      <c r="F124" s="49" t="s">
        <v>115</v>
      </c>
      <c r="G124" s="47">
        <v>205</v>
      </c>
      <c r="H124" s="50">
        <v>205</v>
      </c>
      <c r="I124" s="143" t="s">
        <v>115</v>
      </c>
    </row>
    <row r="125" spans="1:9" ht="12.75" customHeight="1">
      <c r="A125" s="41"/>
      <c r="B125" s="87"/>
      <c r="D125" s="46"/>
      <c r="E125" s="47"/>
      <c r="F125" s="49"/>
      <c r="G125" s="47"/>
      <c r="H125" s="47"/>
      <c r="I125" s="49"/>
    </row>
    <row r="126" spans="1:9" ht="12.75" customHeight="1">
      <c r="A126" s="2" t="s">
        <v>139</v>
      </c>
      <c r="D126" s="46"/>
      <c r="E126" s="47"/>
      <c r="F126" s="49"/>
      <c r="G126" s="47"/>
      <c r="H126" s="47"/>
      <c r="I126" s="49"/>
    </row>
    <row r="127" spans="1:9" ht="12.75" customHeight="1">
      <c r="A127" s="41">
        <v>507</v>
      </c>
      <c r="B127" s="12" t="s">
        <v>141</v>
      </c>
      <c r="D127" s="46">
        <v>205</v>
      </c>
      <c r="E127" s="50" t="s">
        <v>115</v>
      </c>
      <c r="F127" s="49">
        <v>205</v>
      </c>
      <c r="G127" s="47">
        <v>225</v>
      </c>
      <c r="H127" s="144">
        <v>225</v>
      </c>
      <c r="I127" s="143" t="s">
        <v>115</v>
      </c>
    </row>
    <row r="128" spans="1:9" ht="12.75" customHeight="1">
      <c r="A128" s="41"/>
      <c r="D128" s="46"/>
      <c r="E128" s="50"/>
      <c r="F128" s="49"/>
      <c r="G128" s="47"/>
      <c r="H128" s="50"/>
      <c r="I128" s="49"/>
    </row>
    <row r="129" spans="1:9" ht="12.75" customHeight="1">
      <c r="A129" s="2" t="s">
        <v>342</v>
      </c>
      <c r="D129" s="46"/>
      <c r="E129" s="47"/>
      <c r="F129" s="49"/>
      <c r="G129" s="47"/>
      <c r="H129" s="47"/>
      <c r="I129" s="49"/>
    </row>
    <row r="130" spans="1:9" ht="12.75" customHeight="1">
      <c r="A130" s="41">
        <v>540</v>
      </c>
      <c r="B130" s="12" t="s">
        <v>387</v>
      </c>
      <c r="D130" s="46">
        <v>1007</v>
      </c>
      <c r="E130" s="47">
        <v>559</v>
      </c>
      <c r="F130" s="49">
        <v>468</v>
      </c>
      <c r="G130" s="47">
        <v>1057</v>
      </c>
      <c r="H130" s="47">
        <v>565</v>
      </c>
      <c r="I130" s="49">
        <v>514</v>
      </c>
    </row>
    <row r="131" spans="1:9" ht="12.75" customHeight="1">
      <c r="A131" s="41"/>
      <c r="B131" s="87"/>
      <c r="D131" s="46"/>
      <c r="E131" s="47"/>
      <c r="F131" s="49"/>
      <c r="G131" s="47"/>
      <c r="H131" s="47"/>
      <c r="I131" s="49"/>
    </row>
    <row r="132" spans="1:9" ht="12.75" customHeight="1">
      <c r="A132" s="2" t="s">
        <v>100</v>
      </c>
      <c r="D132" s="46"/>
      <c r="E132" s="47"/>
      <c r="F132" s="49"/>
      <c r="G132" s="47"/>
      <c r="H132" s="47"/>
      <c r="I132" s="49"/>
    </row>
    <row r="133" spans="1:9" ht="12.75" customHeight="1">
      <c r="A133" s="41" t="s">
        <v>181</v>
      </c>
      <c r="B133" s="12" t="s">
        <v>182</v>
      </c>
      <c r="D133" s="46">
        <v>356</v>
      </c>
      <c r="E133" s="47">
        <v>277</v>
      </c>
      <c r="F133" s="49">
        <v>80</v>
      </c>
      <c r="G133" s="47">
        <v>263</v>
      </c>
      <c r="H133" s="47">
        <v>225</v>
      </c>
      <c r="I133" s="49">
        <v>38</v>
      </c>
    </row>
    <row r="134" spans="1:9" ht="12.75" customHeight="1">
      <c r="A134" s="41"/>
      <c r="D134" s="46"/>
      <c r="E134" s="47"/>
      <c r="F134" s="49"/>
      <c r="G134" s="47"/>
      <c r="H134" s="47"/>
      <c r="I134" s="49"/>
    </row>
    <row r="135" spans="1:9" ht="12.75" customHeight="1">
      <c r="A135" s="2" t="s">
        <v>123</v>
      </c>
      <c r="D135" s="46"/>
      <c r="E135" s="47"/>
      <c r="F135" s="49"/>
      <c r="G135" s="47"/>
      <c r="H135" s="47"/>
      <c r="I135" s="49"/>
    </row>
    <row r="136" spans="1:9" ht="12.75" customHeight="1">
      <c r="A136" s="2"/>
      <c r="B136" s="12" t="s">
        <v>111</v>
      </c>
      <c r="D136" s="46">
        <v>1137</v>
      </c>
      <c r="E136" s="47">
        <v>594</v>
      </c>
      <c r="F136" s="49">
        <v>576</v>
      </c>
      <c r="G136" s="47">
        <v>1176</v>
      </c>
      <c r="H136" s="47">
        <v>614</v>
      </c>
      <c r="I136" s="49">
        <v>577</v>
      </c>
    </row>
    <row r="137" spans="1:9" ht="12.75" customHeight="1">
      <c r="A137" s="41" t="s">
        <v>184</v>
      </c>
      <c r="B137" s="12" t="s">
        <v>185</v>
      </c>
      <c r="D137" s="46">
        <v>195</v>
      </c>
      <c r="E137" s="47">
        <v>106</v>
      </c>
      <c r="F137" s="49">
        <v>89</v>
      </c>
      <c r="G137" s="47">
        <v>201</v>
      </c>
      <c r="H137" s="47">
        <v>113</v>
      </c>
      <c r="I137" s="49">
        <v>88</v>
      </c>
    </row>
    <row r="138" spans="1:9" ht="12.75" customHeight="1">
      <c r="A138" s="41" t="s">
        <v>186</v>
      </c>
      <c r="B138" s="12" t="s">
        <v>238</v>
      </c>
      <c r="D138" s="46">
        <v>834</v>
      </c>
      <c r="E138" s="47">
        <v>395</v>
      </c>
      <c r="F138" s="49">
        <v>466</v>
      </c>
      <c r="G138" s="47">
        <v>847</v>
      </c>
      <c r="H138" s="47">
        <v>392</v>
      </c>
      <c r="I138" s="49">
        <v>463</v>
      </c>
    </row>
    <row r="139" spans="1:9" ht="12.75" customHeight="1">
      <c r="A139" s="41">
        <v>557</v>
      </c>
      <c r="B139" s="12" t="s">
        <v>405</v>
      </c>
      <c r="D139" s="55">
        <v>136</v>
      </c>
      <c r="E139" s="47">
        <v>104</v>
      </c>
      <c r="F139" s="49">
        <v>33</v>
      </c>
      <c r="G139" s="50">
        <v>170</v>
      </c>
      <c r="H139" s="47">
        <v>137</v>
      </c>
      <c r="I139" s="49">
        <v>35</v>
      </c>
    </row>
    <row r="140" spans="1:9" ht="12.75" customHeight="1">
      <c r="A140" s="41"/>
      <c r="D140" s="46"/>
      <c r="E140" s="47"/>
      <c r="F140" s="49"/>
      <c r="G140" s="47"/>
      <c r="H140" s="47"/>
      <c r="I140" s="49"/>
    </row>
    <row r="141" spans="1:9" ht="12.75" customHeight="1">
      <c r="A141" s="2" t="s">
        <v>126</v>
      </c>
      <c r="B141" s="4"/>
      <c r="D141" s="46"/>
      <c r="E141" s="47"/>
      <c r="F141" s="49"/>
      <c r="G141" s="47"/>
      <c r="H141" s="47"/>
      <c r="I141" s="49"/>
    </row>
    <row r="142" spans="1:9" ht="12.75" customHeight="1">
      <c r="A142" s="41" t="s">
        <v>187</v>
      </c>
      <c r="B142" s="12" t="s">
        <v>196</v>
      </c>
      <c r="D142" s="46">
        <v>211</v>
      </c>
      <c r="E142" s="47">
        <v>129</v>
      </c>
      <c r="F142" s="49">
        <v>86</v>
      </c>
      <c r="G142" s="47">
        <v>192</v>
      </c>
      <c r="H142" s="47">
        <v>120</v>
      </c>
      <c r="I142" s="49">
        <v>74</v>
      </c>
    </row>
    <row r="143" spans="1:9" ht="12.75" customHeight="1">
      <c r="A143" s="41"/>
      <c r="D143" s="46"/>
      <c r="E143" s="47"/>
      <c r="F143" s="49"/>
      <c r="G143" s="47"/>
      <c r="H143" s="47"/>
      <c r="I143" s="49"/>
    </row>
    <row r="144" spans="1:9" ht="12.75" customHeight="1">
      <c r="A144" s="2" t="s">
        <v>128</v>
      </c>
      <c r="B144" s="4"/>
      <c r="D144" s="46"/>
      <c r="E144" s="47"/>
      <c r="F144" s="49"/>
      <c r="G144" s="47"/>
      <c r="H144" s="47"/>
      <c r="I144" s="49"/>
    </row>
    <row r="145" spans="1:9" ht="12.75" customHeight="1">
      <c r="A145" s="41" t="s">
        <v>188</v>
      </c>
      <c r="B145" s="12" t="s">
        <v>130</v>
      </c>
      <c r="D145" s="46">
        <v>113</v>
      </c>
      <c r="E145" s="47">
        <v>62</v>
      </c>
      <c r="F145" s="49">
        <v>56</v>
      </c>
      <c r="G145" s="47">
        <v>112</v>
      </c>
      <c r="H145" s="47">
        <v>64</v>
      </c>
      <c r="I145" s="147">
        <v>53</v>
      </c>
    </row>
    <row r="146" spans="1:9" ht="12.75" customHeight="1">
      <c r="A146" s="41"/>
      <c r="D146" s="46"/>
      <c r="E146" s="47"/>
      <c r="F146" s="49"/>
      <c r="G146" s="47"/>
      <c r="H146" s="47"/>
      <c r="I146" s="49"/>
    </row>
    <row r="147" spans="1:9" ht="12.75" customHeight="1">
      <c r="A147" s="2" t="s">
        <v>116</v>
      </c>
      <c r="B147" s="4"/>
      <c r="D147" s="46"/>
      <c r="E147" s="47"/>
      <c r="F147" s="49"/>
      <c r="G147" s="47"/>
      <c r="H147" s="47"/>
      <c r="I147" s="49"/>
    </row>
    <row r="148" spans="1:9" ht="12.75" customHeight="1">
      <c r="A148" s="41" t="s">
        <v>190</v>
      </c>
      <c r="B148" s="12" t="s">
        <v>162</v>
      </c>
      <c r="D148" s="46">
        <v>646</v>
      </c>
      <c r="E148" s="47">
        <v>646</v>
      </c>
      <c r="F148" s="49" t="s">
        <v>115</v>
      </c>
      <c r="G148" s="47">
        <v>660</v>
      </c>
      <c r="H148" s="47">
        <v>660</v>
      </c>
      <c r="I148" s="143" t="s">
        <v>115</v>
      </c>
    </row>
    <row r="149" spans="1:9" ht="12.75" customHeight="1">
      <c r="A149" s="41"/>
      <c r="D149" s="46"/>
      <c r="E149" s="47"/>
      <c r="F149" s="49"/>
      <c r="G149" s="47"/>
      <c r="H149" s="47"/>
      <c r="I149" s="49"/>
    </row>
    <row r="150" spans="1:9" ht="12.75" customHeight="1">
      <c r="A150" s="3"/>
      <c r="D150" s="46"/>
      <c r="E150" s="47"/>
      <c r="F150" s="49"/>
      <c r="G150" s="47"/>
      <c r="H150" s="47"/>
      <c r="I150" s="49"/>
    </row>
    <row r="151" spans="1:9" ht="12.75" customHeight="1">
      <c r="A151" s="2" t="s">
        <v>191</v>
      </c>
      <c r="B151" s="4"/>
      <c r="D151" s="46"/>
      <c r="E151" s="47"/>
      <c r="F151" s="49"/>
      <c r="G151" s="47"/>
      <c r="H151" s="47"/>
      <c r="I151" s="49"/>
    </row>
    <row r="152" spans="1:9" ht="12.75" customHeight="1">
      <c r="A152" s="2"/>
      <c r="B152" s="4"/>
      <c r="D152" s="46"/>
      <c r="E152" s="47"/>
      <c r="F152" s="49"/>
      <c r="G152" s="47"/>
      <c r="H152" s="47"/>
      <c r="I152" s="49"/>
    </row>
    <row r="153" spans="1:9" ht="12.75" customHeight="1">
      <c r="A153" s="2" t="s">
        <v>114</v>
      </c>
      <c r="B153" s="4"/>
      <c r="D153" s="46"/>
      <c r="E153" s="47"/>
      <c r="F153" s="49"/>
      <c r="G153" s="47"/>
      <c r="H153" s="47"/>
      <c r="I153" s="49"/>
    </row>
    <row r="154" spans="1:9" ht="12.75" customHeight="1">
      <c r="A154" s="41">
        <v>601</v>
      </c>
      <c r="B154" s="12" t="s">
        <v>201</v>
      </c>
      <c r="D154" s="46">
        <v>7512</v>
      </c>
      <c r="E154" s="50">
        <v>7512</v>
      </c>
      <c r="F154" s="49" t="s">
        <v>115</v>
      </c>
      <c r="G154" s="47">
        <v>8495</v>
      </c>
      <c r="H154" s="50">
        <v>8495</v>
      </c>
      <c r="I154" s="143" t="s">
        <v>115</v>
      </c>
    </row>
    <row r="155" spans="1:9" ht="12.75" customHeight="1">
      <c r="A155" s="41">
        <v>606</v>
      </c>
      <c r="B155" s="12" t="s">
        <v>373</v>
      </c>
      <c r="D155" s="45"/>
      <c r="F155" s="35"/>
      <c r="G155" s="47"/>
      <c r="H155" s="50"/>
      <c r="I155" s="49"/>
    </row>
    <row r="156" spans="1:9" ht="12.75" customHeight="1">
      <c r="A156" s="41"/>
      <c r="B156" s="87" t="s">
        <v>425</v>
      </c>
      <c r="D156" s="55" t="s">
        <v>115</v>
      </c>
      <c r="E156" s="138" t="s">
        <v>115</v>
      </c>
      <c r="F156" s="49" t="s">
        <v>115</v>
      </c>
      <c r="G156" s="50"/>
      <c r="H156" s="50"/>
      <c r="I156" s="49"/>
    </row>
    <row r="157" spans="1:9" ht="12.75" customHeight="1">
      <c r="A157" s="41">
        <v>624</v>
      </c>
      <c r="B157" s="12" t="s">
        <v>341</v>
      </c>
      <c r="D157" s="46">
        <v>3344</v>
      </c>
      <c r="E157" s="50">
        <v>3344</v>
      </c>
      <c r="F157" s="49" t="s">
        <v>115</v>
      </c>
      <c r="G157" s="46">
        <v>3301</v>
      </c>
      <c r="H157" s="50">
        <v>3301</v>
      </c>
      <c r="I157" s="143" t="s">
        <v>115</v>
      </c>
    </row>
    <row r="158" spans="1:9" ht="12.75" customHeight="1">
      <c r="A158" s="41"/>
      <c r="D158" s="55"/>
      <c r="E158" s="50"/>
      <c r="F158" s="49"/>
      <c r="G158" s="50"/>
      <c r="H158" s="50"/>
      <c r="I158" s="49"/>
    </row>
    <row r="159" spans="1:9" ht="12.75" customHeight="1">
      <c r="A159" s="2" t="s">
        <v>342</v>
      </c>
      <c r="D159" s="46"/>
      <c r="E159" s="47"/>
      <c r="F159" s="49"/>
      <c r="G159" s="47"/>
      <c r="H159" s="47"/>
      <c r="I159" s="49"/>
    </row>
    <row r="160" spans="1:9" ht="12.75" customHeight="1">
      <c r="A160" s="41">
        <v>640</v>
      </c>
      <c r="B160" s="12" t="s">
        <v>415</v>
      </c>
      <c r="D160" s="46">
        <v>2418</v>
      </c>
      <c r="E160" s="47">
        <v>1786</v>
      </c>
      <c r="F160" s="113">
        <v>704</v>
      </c>
      <c r="G160" s="47">
        <v>2458</v>
      </c>
      <c r="H160" s="47">
        <v>1749</v>
      </c>
      <c r="I160" s="113">
        <v>726</v>
      </c>
    </row>
    <row r="161" spans="1:9" ht="12.75" customHeight="1">
      <c r="A161" s="45"/>
      <c r="B161" s="12" t="s">
        <v>449</v>
      </c>
      <c r="D161" s="46">
        <v>2146</v>
      </c>
      <c r="E161" s="47">
        <v>1750</v>
      </c>
      <c r="F161" s="49">
        <v>432</v>
      </c>
      <c r="G161" s="47">
        <v>2155</v>
      </c>
      <c r="H161" s="47">
        <v>1749</v>
      </c>
      <c r="I161" s="49">
        <v>423</v>
      </c>
    </row>
    <row r="162" spans="1:9" ht="12" customHeight="1">
      <c r="A162" s="41"/>
      <c r="B162" s="12" t="s">
        <v>390</v>
      </c>
      <c r="D162" s="46">
        <v>272</v>
      </c>
      <c r="E162" s="138" t="s">
        <v>115</v>
      </c>
      <c r="F162" s="49">
        <v>272</v>
      </c>
      <c r="G162" s="47">
        <v>303</v>
      </c>
      <c r="H162" s="273" t="s">
        <v>115</v>
      </c>
      <c r="I162" s="49">
        <v>303</v>
      </c>
    </row>
    <row r="163" spans="1:9" ht="12.75" customHeight="1">
      <c r="A163" s="41">
        <v>642</v>
      </c>
      <c r="B163" s="146" t="s">
        <v>458</v>
      </c>
      <c r="C163" s="146"/>
      <c r="D163" s="55">
        <v>15019</v>
      </c>
      <c r="E163" s="50">
        <v>15019</v>
      </c>
      <c r="F163" s="49" t="s">
        <v>115</v>
      </c>
      <c r="G163" s="50">
        <v>14591</v>
      </c>
      <c r="H163" s="50">
        <v>14591</v>
      </c>
      <c r="I163" s="143" t="s">
        <v>115</v>
      </c>
    </row>
    <row r="164" spans="1:9" ht="15.75" customHeight="1">
      <c r="A164" s="41"/>
      <c r="B164" s="87" t="s">
        <v>369</v>
      </c>
      <c r="D164" s="55"/>
      <c r="E164" s="50"/>
      <c r="F164" s="139"/>
      <c r="G164" s="50"/>
      <c r="H164" s="50"/>
      <c r="I164" s="139"/>
    </row>
    <row r="165" spans="1:9" ht="12.75" customHeight="1">
      <c r="A165" s="41"/>
      <c r="B165" s="87"/>
      <c r="D165" s="55"/>
      <c r="E165" s="50"/>
      <c r="F165" s="139"/>
      <c r="G165" s="50"/>
      <c r="H165" s="50"/>
      <c r="I165" s="139"/>
    </row>
    <row r="166" spans="1:9" ht="12.75" customHeight="1">
      <c r="A166" s="2" t="s">
        <v>123</v>
      </c>
      <c r="D166" s="46"/>
      <c r="E166" s="47"/>
      <c r="F166" s="139"/>
      <c r="G166" s="47"/>
      <c r="H166" s="47"/>
      <c r="I166" s="139"/>
    </row>
    <row r="167" spans="1:9" ht="12.75" customHeight="1">
      <c r="A167" s="15" t="s">
        <v>45</v>
      </c>
      <c r="B167" s="12" t="s">
        <v>219</v>
      </c>
      <c r="D167" s="55">
        <v>50</v>
      </c>
      <c r="E167" s="47">
        <v>50</v>
      </c>
      <c r="F167" s="49" t="s">
        <v>115</v>
      </c>
      <c r="G167" s="50">
        <v>46</v>
      </c>
      <c r="H167" s="47">
        <v>46</v>
      </c>
      <c r="I167" s="143" t="s">
        <v>115</v>
      </c>
    </row>
    <row r="168" spans="1:9" ht="12.75" customHeight="1">
      <c r="A168" s="15"/>
      <c r="B168" s="12" t="s">
        <v>194</v>
      </c>
      <c r="D168" s="55" t="s">
        <v>616</v>
      </c>
      <c r="E168" s="50" t="s">
        <v>616</v>
      </c>
      <c r="F168" s="49" t="s">
        <v>115</v>
      </c>
      <c r="G168" s="50" t="s">
        <v>616</v>
      </c>
      <c r="H168" s="50" t="s">
        <v>616</v>
      </c>
      <c r="I168" s="143" t="s">
        <v>115</v>
      </c>
    </row>
    <row r="169" spans="1:9" ht="12.75" customHeight="1">
      <c r="A169" s="15"/>
      <c r="B169" s="12" t="s">
        <v>195</v>
      </c>
      <c r="D169" s="55">
        <v>47</v>
      </c>
      <c r="E169" s="47">
        <v>47</v>
      </c>
      <c r="F169" s="49" t="s">
        <v>115</v>
      </c>
      <c r="G169" s="50">
        <v>43</v>
      </c>
      <c r="H169" s="47">
        <v>43</v>
      </c>
      <c r="I169" s="143" t="s">
        <v>115</v>
      </c>
    </row>
    <row r="170" spans="1:9" ht="12.75" customHeight="1">
      <c r="A170" s="15" t="s">
        <v>46</v>
      </c>
      <c r="B170" s="12" t="s">
        <v>193</v>
      </c>
      <c r="D170" s="55">
        <v>4750</v>
      </c>
      <c r="E170" s="50">
        <v>2957</v>
      </c>
      <c r="F170" s="49">
        <v>1883</v>
      </c>
      <c r="G170" s="50">
        <v>4907</v>
      </c>
      <c r="H170" s="50">
        <v>2999</v>
      </c>
      <c r="I170" s="49">
        <v>2045</v>
      </c>
    </row>
    <row r="171" spans="1:9" ht="12.75" customHeight="1">
      <c r="A171" s="41"/>
      <c r="B171" s="12" t="s">
        <v>194</v>
      </c>
      <c r="D171" s="55">
        <v>1416</v>
      </c>
      <c r="E171" s="50">
        <v>1341</v>
      </c>
      <c r="F171" s="49">
        <v>90</v>
      </c>
      <c r="G171" s="50">
        <v>1505</v>
      </c>
      <c r="H171" s="50">
        <v>1397</v>
      </c>
      <c r="I171" s="49">
        <v>123</v>
      </c>
    </row>
    <row r="172" spans="1:9" ht="12.75" customHeight="1">
      <c r="A172" s="41"/>
      <c r="B172" s="12" t="s">
        <v>195</v>
      </c>
      <c r="D172" s="55">
        <v>3544</v>
      </c>
      <c r="E172" s="47">
        <v>1757</v>
      </c>
      <c r="F172" s="49">
        <v>1802</v>
      </c>
      <c r="G172" s="50">
        <v>3659</v>
      </c>
      <c r="H172" s="47">
        <v>1739</v>
      </c>
      <c r="I172" s="49">
        <v>1931</v>
      </c>
    </row>
    <row r="173" spans="1:9">
      <c r="A173" s="41"/>
      <c r="D173" s="46"/>
      <c r="E173" s="47"/>
      <c r="F173" s="49"/>
      <c r="G173" s="47"/>
      <c r="H173" s="47"/>
      <c r="I173" s="49"/>
    </row>
    <row r="174" spans="1:9" ht="12.75" customHeight="1">
      <c r="A174" s="2" t="s">
        <v>126</v>
      </c>
      <c r="D174" s="46"/>
      <c r="E174" s="47"/>
      <c r="F174" s="49"/>
      <c r="G174" s="47"/>
      <c r="H174" s="47"/>
      <c r="I174" s="49"/>
    </row>
    <row r="175" spans="1:9" ht="12.75" customHeight="1">
      <c r="A175" s="41">
        <v>663</v>
      </c>
      <c r="B175" s="12" t="s">
        <v>349</v>
      </c>
      <c r="D175" s="55">
        <v>3927</v>
      </c>
      <c r="E175" s="50">
        <v>2617</v>
      </c>
      <c r="F175" s="49">
        <v>1530</v>
      </c>
      <c r="G175" s="50">
        <v>3669</v>
      </c>
      <c r="H175" s="50">
        <v>2460</v>
      </c>
      <c r="I175" s="49">
        <v>1435</v>
      </c>
    </row>
    <row r="176" spans="1:9" ht="12.75" customHeight="1">
      <c r="A176" s="41"/>
      <c r="B176" s="12" t="s">
        <v>197</v>
      </c>
      <c r="D176" s="55">
        <v>2244</v>
      </c>
      <c r="E176" s="50">
        <v>1595</v>
      </c>
      <c r="F176" s="49">
        <v>808</v>
      </c>
      <c r="G176" s="50">
        <v>2205</v>
      </c>
      <c r="H176" s="50">
        <v>1581</v>
      </c>
      <c r="I176" s="49">
        <v>786</v>
      </c>
    </row>
    <row r="177" spans="1:9" ht="12.75" customHeight="1">
      <c r="A177" s="41"/>
      <c r="B177" s="12" t="s">
        <v>198</v>
      </c>
      <c r="D177" s="55">
        <v>1888</v>
      </c>
      <c r="E177" s="50">
        <v>1148</v>
      </c>
      <c r="F177" s="49">
        <v>753</v>
      </c>
      <c r="G177" s="50">
        <v>1662</v>
      </c>
      <c r="H177" s="50">
        <v>1000</v>
      </c>
      <c r="I177" s="49">
        <v>671</v>
      </c>
    </row>
    <row r="178" spans="1:9" ht="12.75" customHeight="1">
      <c r="A178" s="41"/>
      <c r="D178" s="46"/>
      <c r="E178" s="47"/>
      <c r="F178" s="49"/>
      <c r="G178" s="47"/>
      <c r="H178" s="47"/>
      <c r="I178" s="49"/>
    </row>
    <row r="179" spans="1:9" ht="12.75" customHeight="1">
      <c r="A179" s="2" t="s">
        <v>116</v>
      </c>
      <c r="B179" s="4"/>
      <c r="D179" s="46"/>
      <c r="E179" s="47"/>
      <c r="F179" s="49"/>
      <c r="G179" s="47"/>
      <c r="H179" s="47"/>
      <c r="I179" s="49"/>
    </row>
    <row r="180" spans="1:9" ht="12.75" customHeight="1">
      <c r="A180" s="41">
        <v>680</v>
      </c>
      <c r="B180" s="12" t="s">
        <v>162</v>
      </c>
      <c r="D180" s="46">
        <v>2196</v>
      </c>
      <c r="E180" s="47">
        <v>2196</v>
      </c>
      <c r="F180" s="49" t="s">
        <v>115</v>
      </c>
      <c r="G180" s="47">
        <v>2168</v>
      </c>
      <c r="H180" s="47">
        <v>2168</v>
      </c>
      <c r="I180" s="143" t="s">
        <v>115</v>
      </c>
    </row>
    <row r="181" spans="1:9" ht="12.75" customHeight="1">
      <c r="A181" s="41" t="s">
        <v>199</v>
      </c>
      <c r="B181" s="12" t="s">
        <v>172</v>
      </c>
      <c r="D181" s="55" t="s">
        <v>616</v>
      </c>
      <c r="E181" s="50" t="s">
        <v>616</v>
      </c>
      <c r="F181" s="49" t="s">
        <v>115</v>
      </c>
      <c r="G181" s="144" t="s">
        <v>616</v>
      </c>
      <c r="H181" s="144" t="s">
        <v>616</v>
      </c>
      <c r="I181" s="143" t="s">
        <v>115</v>
      </c>
    </row>
    <row r="182" spans="1:9" ht="12.75" customHeight="1">
      <c r="A182" s="41"/>
      <c r="D182" s="46"/>
      <c r="E182" s="47"/>
      <c r="F182" s="49"/>
      <c r="G182" s="47"/>
      <c r="H182" s="47"/>
      <c r="I182" s="49"/>
    </row>
    <row r="183" spans="1:9" ht="12.75" customHeight="1">
      <c r="A183" s="41"/>
      <c r="D183" s="46"/>
      <c r="E183" s="47"/>
      <c r="F183" s="49"/>
      <c r="G183" s="47"/>
      <c r="H183" s="47"/>
      <c r="I183" s="49"/>
    </row>
    <row r="184" spans="1:9" ht="12.75" customHeight="1">
      <c r="A184" s="2" t="s">
        <v>200</v>
      </c>
      <c r="D184" s="46"/>
      <c r="E184" s="47"/>
      <c r="F184" s="49"/>
      <c r="G184" s="47"/>
      <c r="H184" s="47"/>
      <c r="I184" s="49"/>
    </row>
    <row r="185" spans="1:9" ht="12.75" customHeight="1">
      <c r="A185" s="41"/>
      <c r="D185" s="46"/>
      <c r="E185" s="47"/>
      <c r="F185" s="49"/>
      <c r="G185" s="47"/>
      <c r="H185" s="47"/>
      <c r="I185" s="49"/>
    </row>
    <row r="186" spans="1:9" ht="12.75" customHeight="1">
      <c r="A186" s="2" t="s">
        <v>114</v>
      </c>
      <c r="B186" s="4"/>
      <c r="D186" s="46"/>
      <c r="E186" s="47"/>
      <c r="F186" s="49"/>
      <c r="G186" s="47"/>
      <c r="H186" s="47"/>
      <c r="I186" s="49"/>
    </row>
    <row r="187" spans="1:9" ht="9.75" customHeight="1">
      <c r="A187" s="41"/>
      <c r="B187" s="5" t="s">
        <v>538</v>
      </c>
      <c r="D187" s="69"/>
      <c r="E187" s="67"/>
      <c r="F187" s="68"/>
      <c r="G187" s="67"/>
      <c r="H187" s="67"/>
      <c r="I187" s="68"/>
    </row>
    <row r="188" spans="1:9" ht="9.75" customHeight="1">
      <c r="A188" s="41"/>
      <c r="B188" s="5"/>
      <c r="D188" s="69"/>
      <c r="E188" s="67"/>
      <c r="F188" s="68"/>
      <c r="G188" s="67"/>
      <c r="H188" s="67"/>
      <c r="I188" s="68"/>
    </row>
    <row r="189" spans="1:9" ht="12.75" customHeight="1">
      <c r="A189" s="2" t="s">
        <v>139</v>
      </c>
      <c r="D189" s="69"/>
      <c r="E189" s="67"/>
      <c r="F189" s="68"/>
      <c r="G189" s="67"/>
      <c r="H189" s="67"/>
      <c r="I189" s="68"/>
    </row>
    <row r="190" spans="1:9" ht="12.75" customHeight="1">
      <c r="A190" s="41">
        <v>708</v>
      </c>
      <c r="B190" s="12" t="s">
        <v>202</v>
      </c>
      <c r="D190" s="55">
        <v>5445</v>
      </c>
      <c r="E190" s="47">
        <v>5445</v>
      </c>
      <c r="F190" s="49" t="s">
        <v>115</v>
      </c>
      <c r="G190" s="50">
        <v>5654</v>
      </c>
      <c r="H190" s="47">
        <v>5654</v>
      </c>
      <c r="I190" s="49" t="s">
        <v>241</v>
      </c>
    </row>
    <row r="191" spans="1:9" ht="12.75" customHeight="1">
      <c r="A191" s="41"/>
      <c r="B191" s="12" t="s">
        <v>385</v>
      </c>
      <c r="D191" s="46">
        <v>206</v>
      </c>
      <c r="E191" s="47">
        <v>206</v>
      </c>
      <c r="F191" s="49" t="s">
        <v>115</v>
      </c>
      <c r="G191" s="71" t="s">
        <v>180</v>
      </c>
      <c r="H191" s="71" t="s">
        <v>180</v>
      </c>
      <c r="I191" s="49" t="s">
        <v>241</v>
      </c>
    </row>
    <row r="192" spans="1:9" ht="12.75" customHeight="1">
      <c r="A192" s="41" t="s">
        <v>203</v>
      </c>
      <c r="B192" s="12" t="s">
        <v>306</v>
      </c>
      <c r="D192" s="55">
        <v>829</v>
      </c>
      <c r="E192" s="50">
        <v>462</v>
      </c>
      <c r="F192" s="49">
        <v>393</v>
      </c>
      <c r="G192" s="50">
        <v>922</v>
      </c>
      <c r="H192" s="50">
        <v>561</v>
      </c>
      <c r="I192" s="49">
        <v>392</v>
      </c>
    </row>
    <row r="193" spans="1:9" ht="12.75" customHeight="1">
      <c r="A193" s="41">
        <v>729</v>
      </c>
      <c r="B193" s="12" t="s">
        <v>440</v>
      </c>
      <c r="D193" s="46">
        <v>148</v>
      </c>
      <c r="E193" s="137" t="s">
        <v>115</v>
      </c>
      <c r="F193" s="49">
        <v>148</v>
      </c>
      <c r="G193" s="47">
        <v>160</v>
      </c>
      <c r="H193" s="137" t="s">
        <v>241</v>
      </c>
      <c r="I193" s="49">
        <v>160</v>
      </c>
    </row>
    <row r="194" spans="1:9" ht="12.75" customHeight="1">
      <c r="A194" s="41"/>
      <c r="D194" s="46"/>
      <c r="E194" s="137"/>
      <c r="F194" s="49"/>
      <c r="G194" s="47"/>
      <c r="H194" s="137"/>
      <c r="I194" s="49"/>
    </row>
    <row r="195" spans="1:9" ht="12.75" customHeight="1">
      <c r="A195" s="2" t="s">
        <v>342</v>
      </c>
      <c r="D195" s="46"/>
      <c r="E195" s="47"/>
      <c r="F195" s="49"/>
      <c r="G195" s="47"/>
      <c r="H195" s="47"/>
      <c r="I195" s="49"/>
    </row>
    <row r="196" spans="1:9" ht="12.75" customHeight="1">
      <c r="A196" s="41">
        <v>725</v>
      </c>
      <c r="B196" s="12" t="s">
        <v>354</v>
      </c>
      <c r="D196" s="129">
        <v>526</v>
      </c>
      <c r="E196" s="89">
        <v>436</v>
      </c>
      <c r="F196" s="49">
        <v>103</v>
      </c>
      <c r="G196" s="89">
        <v>538</v>
      </c>
      <c r="H196" s="89">
        <v>458</v>
      </c>
      <c r="I196" s="49">
        <v>92</v>
      </c>
    </row>
    <row r="197" spans="1:9" ht="12.75" customHeight="1">
      <c r="A197" s="41">
        <v>740</v>
      </c>
      <c r="B197" s="12" t="s">
        <v>337</v>
      </c>
      <c r="D197" s="117" t="s">
        <v>180</v>
      </c>
      <c r="E197" s="74" t="s">
        <v>180</v>
      </c>
      <c r="F197" s="68" t="s">
        <v>180</v>
      </c>
      <c r="G197" s="117" t="s">
        <v>180</v>
      </c>
      <c r="H197" s="74" t="s">
        <v>180</v>
      </c>
      <c r="I197" s="68" t="s">
        <v>115</v>
      </c>
    </row>
    <row r="198" spans="1:9" ht="12.75" customHeight="1">
      <c r="A198" s="41"/>
      <c r="D198" s="46"/>
      <c r="E198" s="47"/>
      <c r="F198" s="49"/>
      <c r="G198" s="47"/>
      <c r="H198" s="47"/>
      <c r="I198" s="49"/>
    </row>
    <row r="199" spans="1:9" ht="12.75" customHeight="1">
      <c r="A199" s="2" t="s">
        <v>123</v>
      </c>
      <c r="D199" s="46"/>
      <c r="E199" s="47"/>
      <c r="F199" s="49"/>
      <c r="G199" s="47"/>
      <c r="H199" s="47"/>
      <c r="I199" s="49"/>
    </row>
    <row r="200" spans="1:9" ht="12.75" customHeight="1">
      <c r="A200" s="41">
        <v>753</v>
      </c>
      <c r="B200" s="12" t="s">
        <v>193</v>
      </c>
      <c r="D200" s="46">
        <v>386</v>
      </c>
      <c r="E200" s="47">
        <v>35</v>
      </c>
      <c r="F200" s="49">
        <v>358</v>
      </c>
      <c r="G200" s="47">
        <v>403</v>
      </c>
      <c r="H200" s="47">
        <v>33</v>
      </c>
      <c r="I200" s="49">
        <v>378</v>
      </c>
    </row>
    <row r="201" spans="1:9" ht="12.75" customHeight="1">
      <c r="A201" s="2"/>
      <c r="D201" s="46"/>
      <c r="E201" s="47"/>
      <c r="F201" s="49"/>
      <c r="G201" s="47"/>
      <c r="H201" s="47"/>
      <c r="I201" s="49"/>
    </row>
    <row r="202" spans="1:9" ht="12.75" customHeight="1">
      <c r="A202" s="2" t="s">
        <v>126</v>
      </c>
      <c r="D202" s="46"/>
      <c r="E202" s="47"/>
      <c r="F202" s="49"/>
      <c r="G202" s="47"/>
      <c r="H202" s="47"/>
      <c r="I202" s="49"/>
    </row>
    <row r="203" spans="1:9" ht="12.75" customHeight="1">
      <c r="A203" s="41">
        <v>763</v>
      </c>
      <c r="B203" s="12" t="s">
        <v>196</v>
      </c>
      <c r="D203" s="46">
        <v>1507</v>
      </c>
      <c r="E203" s="47">
        <v>1317</v>
      </c>
      <c r="F203" s="49">
        <v>324</v>
      </c>
      <c r="G203" s="47">
        <v>996</v>
      </c>
      <c r="H203" s="47">
        <v>765</v>
      </c>
      <c r="I203" s="49">
        <v>351</v>
      </c>
    </row>
    <row r="204" spans="1:9" ht="12.75" customHeight="1">
      <c r="A204" s="41"/>
      <c r="D204" s="46"/>
      <c r="E204" s="47"/>
      <c r="F204" s="49"/>
      <c r="G204" s="47"/>
      <c r="H204" s="47"/>
      <c r="I204" s="49"/>
    </row>
    <row r="205" spans="1:9" ht="12.75" customHeight="1">
      <c r="A205" s="41"/>
      <c r="D205" s="46"/>
      <c r="E205" s="47"/>
      <c r="F205" s="49"/>
      <c r="G205" s="47"/>
      <c r="H205" s="47"/>
      <c r="I205" s="49"/>
    </row>
    <row r="206" spans="1:9" ht="12.4" customHeight="1">
      <c r="A206" s="2" t="s">
        <v>204</v>
      </c>
      <c r="D206" s="46"/>
      <c r="E206" s="47"/>
      <c r="F206" s="49"/>
      <c r="G206" s="47"/>
      <c r="H206" s="47"/>
      <c r="I206" s="49"/>
    </row>
    <row r="207" spans="1:9" ht="12.4" customHeight="1">
      <c r="A207" s="41"/>
      <c r="D207" s="46"/>
      <c r="E207" s="47"/>
      <c r="F207" s="49"/>
      <c r="G207" s="47"/>
      <c r="H207" s="47"/>
      <c r="I207" s="49"/>
    </row>
    <row r="208" spans="1:9" ht="12.4" customHeight="1">
      <c r="A208" s="2" t="s">
        <v>100</v>
      </c>
      <c r="D208" s="46"/>
      <c r="E208" s="47"/>
      <c r="F208" s="49"/>
      <c r="G208" s="47"/>
      <c r="H208" s="47"/>
      <c r="I208" s="49"/>
    </row>
    <row r="209" spans="1:9" ht="12.4" customHeight="1">
      <c r="A209" s="41" t="s">
        <v>205</v>
      </c>
      <c r="B209" s="12" t="s">
        <v>206</v>
      </c>
      <c r="D209" s="46">
        <v>1896</v>
      </c>
      <c r="E209" s="47">
        <v>1896</v>
      </c>
      <c r="F209" s="49" t="s">
        <v>115</v>
      </c>
      <c r="G209" s="46">
        <v>1896</v>
      </c>
      <c r="H209" s="47">
        <v>1896</v>
      </c>
      <c r="I209" s="49" t="s">
        <v>115</v>
      </c>
    </row>
    <row r="210" spans="1:9" ht="12.4" customHeight="1">
      <c r="A210" s="41"/>
      <c r="D210" s="46"/>
      <c r="E210" s="47"/>
      <c r="F210" s="49"/>
      <c r="G210" s="47"/>
      <c r="H210" s="47"/>
      <c r="I210" s="49"/>
    </row>
    <row r="211" spans="1:9" ht="12.4" customHeight="1">
      <c r="A211" s="2" t="s">
        <v>135</v>
      </c>
      <c r="D211" s="46"/>
      <c r="E211" s="47"/>
      <c r="F211" s="49"/>
      <c r="G211" s="47"/>
      <c r="H211" s="47"/>
      <c r="I211" s="49"/>
    </row>
    <row r="212" spans="1:9" ht="12.4" customHeight="1">
      <c r="A212" s="2"/>
      <c r="B212" s="12" t="s">
        <v>207</v>
      </c>
      <c r="D212" s="46"/>
      <c r="E212" s="47"/>
      <c r="F212" s="49"/>
      <c r="G212" s="47"/>
      <c r="H212" s="47"/>
      <c r="I212" s="49"/>
    </row>
    <row r="213" spans="1:9" ht="12.4" customHeight="1">
      <c r="A213" s="2"/>
      <c r="B213" s="12" t="s">
        <v>208</v>
      </c>
      <c r="D213" s="46">
        <v>52613</v>
      </c>
      <c r="E213" s="47">
        <v>52613</v>
      </c>
      <c r="F213" s="49" t="s">
        <v>115</v>
      </c>
      <c r="G213" s="47">
        <v>51895</v>
      </c>
      <c r="H213" s="47">
        <v>51895</v>
      </c>
      <c r="I213" s="49" t="s">
        <v>115</v>
      </c>
    </row>
    <row r="214" spans="1:9" ht="12.4" customHeight="1">
      <c r="A214" s="2"/>
      <c r="B214" s="12" t="s">
        <v>209</v>
      </c>
      <c r="D214" s="46">
        <v>75895</v>
      </c>
      <c r="E214" s="47">
        <v>75895</v>
      </c>
      <c r="F214" s="49" t="s">
        <v>115</v>
      </c>
      <c r="G214" s="47">
        <v>75293</v>
      </c>
      <c r="H214" s="47">
        <v>75293</v>
      </c>
      <c r="I214" s="49" t="s">
        <v>115</v>
      </c>
    </row>
    <row r="215" spans="1:9" ht="12.4" customHeight="1">
      <c r="A215" s="41">
        <v>888</v>
      </c>
      <c r="B215" s="12" t="s">
        <v>406</v>
      </c>
      <c r="D215" s="46"/>
      <c r="E215" s="47"/>
      <c r="F215" s="49"/>
      <c r="G215" s="47"/>
      <c r="H215" s="47"/>
      <c r="I215" s="49"/>
    </row>
    <row r="216" spans="1:9" ht="12.4" customHeight="1">
      <c r="A216" s="2"/>
      <c r="B216" s="12" t="s">
        <v>210</v>
      </c>
      <c r="D216" s="46">
        <v>4717</v>
      </c>
      <c r="E216" s="47">
        <v>4717</v>
      </c>
      <c r="F216" s="49" t="s">
        <v>115</v>
      </c>
      <c r="G216" s="47">
        <v>3289</v>
      </c>
      <c r="H216" s="47">
        <v>3289</v>
      </c>
      <c r="I216" s="49" t="s">
        <v>115</v>
      </c>
    </row>
    <row r="217" spans="1:9" ht="12.4" customHeight="1">
      <c r="A217" s="2"/>
      <c r="B217" s="12" t="s">
        <v>211</v>
      </c>
      <c r="D217" s="46">
        <v>6078</v>
      </c>
      <c r="E217" s="47">
        <v>6078</v>
      </c>
      <c r="F217" s="49" t="s">
        <v>115</v>
      </c>
      <c r="G217" s="47">
        <v>4232</v>
      </c>
      <c r="H217" s="47">
        <v>4232</v>
      </c>
      <c r="I217" s="49" t="s">
        <v>115</v>
      </c>
    </row>
    <row r="218" spans="1:9" ht="12.4" customHeight="1">
      <c r="A218" s="41">
        <v>889</v>
      </c>
      <c r="B218" s="12" t="s">
        <v>136</v>
      </c>
      <c r="D218" s="46"/>
      <c r="E218" s="47"/>
      <c r="F218" s="49"/>
      <c r="G218" s="47"/>
      <c r="H218" s="47"/>
      <c r="I218" s="49"/>
    </row>
    <row r="219" spans="1:9" ht="12.4" customHeight="1">
      <c r="A219" s="41"/>
      <c r="B219" s="12" t="s">
        <v>210</v>
      </c>
      <c r="D219" s="46">
        <v>6236</v>
      </c>
      <c r="E219" s="47">
        <v>6236</v>
      </c>
      <c r="F219" s="49" t="s">
        <v>115</v>
      </c>
      <c r="G219" s="47">
        <v>6517</v>
      </c>
      <c r="H219" s="47">
        <v>6517</v>
      </c>
      <c r="I219" s="49" t="s">
        <v>115</v>
      </c>
    </row>
    <row r="220" spans="1:9" ht="12.4" customHeight="1">
      <c r="A220" s="41"/>
      <c r="B220" s="12" t="s">
        <v>211</v>
      </c>
      <c r="D220" s="46">
        <v>11193</v>
      </c>
      <c r="E220" s="47">
        <v>11193</v>
      </c>
      <c r="F220" s="49" t="s">
        <v>115</v>
      </c>
      <c r="G220" s="47">
        <v>11994</v>
      </c>
      <c r="H220" s="47">
        <v>11994</v>
      </c>
      <c r="I220" s="49" t="s">
        <v>115</v>
      </c>
    </row>
    <row r="221" spans="1:9" ht="12.4" customHeight="1">
      <c r="A221" s="41"/>
      <c r="B221" s="12" t="s">
        <v>212</v>
      </c>
      <c r="D221" s="46"/>
      <c r="E221" s="47"/>
      <c r="F221" s="49"/>
      <c r="G221" s="47"/>
      <c r="H221" s="47"/>
      <c r="I221" s="49"/>
    </row>
    <row r="222" spans="1:9" ht="12.4" customHeight="1">
      <c r="A222" s="41"/>
      <c r="B222" s="12" t="s">
        <v>210</v>
      </c>
      <c r="D222" s="46">
        <v>643</v>
      </c>
      <c r="E222" s="47">
        <v>643</v>
      </c>
      <c r="F222" s="49" t="s">
        <v>115</v>
      </c>
      <c r="G222" s="47">
        <v>725</v>
      </c>
      <c r="H222" s="47">
        <v>725</v>
      </c>
      <c r="I222" s="49" t="s">
        <v>115</v>
      </c>
    </row>
    <row r="223" spans="1:9" ht="12.4" customHeight="1">
      <c r="A223" s="41"/>
      <c r="B223" s="12" t="s">
        <v>211</v>
      </c>
      <c r="D223" s="46">
        <v>1130</v>
      </c>
      <c r="E223" s="47">
        <v>1130</v>
      </c>
      <c r="F223" s="49" t="s">
        <v>241</v>
      </c>
      <c r="G223" s="47">
        <v>1500</v>
      </c>
      <c r="H223" s="47">
        <v>1500</v>
      </c>
      <c r="I223" s="49" t="s">
        <v>115</v>
      </c>
    </row>
    <row r="224" spans="1:9" ht="12.4" customHeight="1">
      <c r="A224" s="41">
        <v>890</v>
      </c>
      <c r="B224" s="12" t="s">
        <v>378</v>
      </c>
      <c r="D224" s="46"/>
      <c r="E224" s="47"/>
      <c r="F224" s="49"/>
      <c r="G224" s="47"/>
      <c r="H224" s="47"/>
      <c r="I224" s="49"/>
    </row>
    <row r="225" spans="1:9" ht="12.4" customHeight="1">
      <c r="A225" s="41"/>
      <c r="B225" s="87" t="s">
        <v>393</v>
      </c>
      <c r="D225" s="46"/>
      <c r="E225" s="47"/>
      <c r="F225" s="49"/>
      <c r="G225" s="47"/>
      <c r="H225" s="47"/>
      <c r="I225" s="49"/>
    </row>
    <row r="226" spans="1:9" ht="12.4" customHeight="1">
      <c r="A226" s="41"/>
      <c r="B226" s="12" t="s">
        <v>210</v>
      </c>
      <c r="D226" s="46">
        <v>44803</v>
      </c>
      <c r="E226" s="47">
        <v>44803</v>
      </c>
      <c r="F226" s="49" t="s">
        <v>115</v>
      </c>
      <c r="G226" s="47">
        <v>45408</v>
      </c>
      <c r="H226" s="47">
        <v>45408</v>
      </c>
      <c r="I226" s="49" t="s">
        <v>115</v>
      </c>
    </row>
    <row r="227" spans="1:9" ht="12.4" customHeight="1">
      <c r="A227" s="41"/>
      <c r="B227" s="12" t="s">
        <v>211</v>
      </c>
      <c r="D227" s="127">
        <v>65769</v>
      </c>
      <c r="E227" s="116">
        <v>65769</v>
      </c>
      <c r="F227" s="49" t="s">
        <v>115</v>
      </c>
      <c r="G227" s="116">
        <v>66556</v>
      </c>
      <c r="H227" s="116">
        <v>66556</v>
      </c>
      <c r="I227" s="49" t="s">
        <v>115</v>
      </c>
    </row>
    <row r="228" spans="1:9" ht="12.4" customHeight="1">
      <c r="A228" s="41">
        <v>891</v>
      </c>
      <c r="B228" s="12" t="s">
        <v>96</v>
      </c>
      <c r="D228" s="45"/>
      <c r="F228" s="49"/>
      <c r="I228" s="49"/>
    </row>
    <row r="229" spans="1:9" ht="12.4" customHeight="1">
      <c r="A229" s="41"/>
      <c r="B229" s="12" t="s">
        <v>210</v>
      </c>
      <c r="D229" s="127">
        <v>22047</v>
      </c>
      <c r="E229" s="116">
        <v>22047</v>
      </c>
      <c r="F229" s="49" t="s">
        <v>115</v>
      </c>
      <c r="G229" s="116">
        <v>22220</v>
      </c>
      <c r="H229" s="116">
        <v>22220</v>
      </c>
      <c r="I229" s="49" t="s">
        <v>115</v>
      </c>
    </row>
    <row r="230" spans="1:9" ht="12.4" customHeight="1">
      <c r="A230" s="41"/>
      <c r="B230" s="12" t="s">
        <v>211</v>
      </c>
      <c r="D230" s="46">
        <v>35190</v>
      </c>
      <c r="E230" s="47">
        <v>35190</v>
      </c>
      <c r="F230" s="49" t="s">
        <v>115</v>
      </c>
      <c r="G230" s="47">
        <v>35739</v>
      </c>
      <c r="H230" s="47">
        <v>35739</v>
      </c>
      <c r="I230" s="49" t="s">
        <v>115</v>
      </c>
    </row>
    <row r="231" spans="1:9" ht="12.4" customHeight="1">
      <c r="A231" s="41">
        <v>894</v>
      </c>
      <c r="B231" s="12" t="s">
        <v>407</v>
      </c>
      <c r="C231" s="4"/>
      <c r="D231" s="46"/>
      <c r="E231" s="47"/>
      <c r="F231" s="49"/>
      <c r="G231" s="47"/>
      <c r="H231" s="47"/>
      <c r="I231" s="49"/>
    </row>
    <row r="232" spans="1:9" ht="12.4" customHeight="1">
      <c r="A232" s="41"/>
      <c r="B232" s="12" t="s">
        <v>210</v>
      </c>
      <c r="C232" s="4"/>
      <c r="D232" s="46">
        <v>3929</v>
      </c>
      <c r="E232" s="47">
        <v>3929</v>
      </c>
      <c r="F232" s="49" t="s">
        <v>115</v>
      </c>
      <c r="G232" s="47">
        <v>2220</v>
      </c>
      <c r="H232" s="47">
        <v>2220</v>
      </c>
      <c r="I232" s="49" t="s">
        <v>115</v>
      </c>
    </row>
    <row r="233" spans="1:9" ht="12.4" customHeight="1">
      <c r="A233" s="41"/>
      <c r="B233" s="12" t="s">
        <v>211</v>
      </c>
      <c r="C233" s="4"/>
      <c r="D233" s="46">
        <v>4966</v>
      </c>
      <c r="E233" s="47">
        <v>4966</v>
      </c>
      <c r="F233" s="49" t="s">
        <v>115</v>
      </c>
      <c r="G233" s="47">
        <v>2895</v>
      </c>
      <c r="H233" s="47">
        <v>2895</v>
      </c>
      <c r="I233" s="49" t="s">
        <v>115</v>
      </c>
    </row>
    <row r="234" spans="1:9" ht="12.4" customHeight="1">
      <c r="A234" s="41"/>
      <c r="C234" s="4"/>
      <c r="D234" s="46"/>
      <c r="E234" s="47"/>
      <c r="F234" s="49"/>
      <c r="G234" s="47"/>
      <c r="H234" s="47"/>
      <c r="I234" s="49"/>
    </row>
    <row r="235" spans="1:9" ht="12.4" customHeight="1">
      <c r="A235" s="2" t="s">
        <v>240</v>
      </c>
      <c r="D235" s="46"/>
      <c r="E235" s="47"/>
      <c r="F235" s="49"/>
      <c r="G235" s="47"/>
      <c r="H235" s="47"/>
      <c r="I235" s="49"/>
    </row>
    <row r="236" spans="1:9" ht="12.4" customHeight="1">
      <c r="A236" s="41"/>
      <c r="B236" s="12" t="s">
        <v>146</v>
      </c>
      <c r="D236" s="55">
        <v>1383</v>
      </c>
      <c r="E236" s="50">
        <v>1383</v>
      </c>
      <c r="F236" s="49" t="s">
        <v>115</v>
      </c>
      <c r="G236" s="50">
        <v>1394</v>
      </c>
      <c r="H236" s="50">
        <v>1394</v>
      </c>
      <c r="I236" s="49" t="s">
        <v>115</v>
      </c>
    </row>
    <row r="237" spans="1:9" ht="12.4" customHeight="1">
      <c r="A237" s="41"/>
      <c r="D237" s="55"/>
      <c r="E237" s="50"/>
      <c r="F237" s="49"/>
      <c r="G237" s="50"/>
      <c r="H237" s="50"/>
      <c r="I237" s="49"/>
    </row>
    <row r="238" spans="1:9" ht="12.4" customHeight="1">
      <c r="A238" s="41"/>
      <c r="D238" s="55"/>
      <c r="E238" s="50"/>
      <c r="F238" s="49"/>
      <c r="G238" s="50"/>
      <c r="H238" s="50"/>
      <c r="I238" s="49"/>
    </row>
    <row r="239" spans="1:9" ht="12.4" customHeight="1">
      <c r="A239" s="2" t="s">
        <v>213</v>
      </c>
      <c r="D239" s="46"/>
      <c r="E239" s="47"/>
      <c r="F239" s="49"/>
      <c r="G239" s="47"/>
      <c r="H239" s="47"/>
      <c r="I239" s="49"/>
    </row>
    <row r="240" spans="1:9" ht="12.4" customHeight="1">
      <c r="A240" s="41"/>
      <c r="D240" s="46"/>
      <c r="E240" s="47"/>
      <c r="F240" s="49"/>
      <c r="G240" s="47"/>
      <c r="H240" s="47"/>
      <c r="I240" s="49"/>
    </row>
    <row r="241" spans="1:9" ht="12.4" customHeight="1">
      <c r="A241" s="2" t="s">
        <v>342</v>
      </c>
      <c r="D241" s="46"/>
      <c r="E241" s="47"/>
      <c r="F241" s="49"/>
      <c r="G241" s="47"/>
      <c r="H241" s="47"/>
      <c r="I241" s="49"/>
    </row>
    <row r="242" spans="1:9" ht="12.4" customHeight="1">
      <c r="A242" s="41" t="s">
        <v>214</v>
      </c>
      <c r="B242" s="12" t="s">
        <v>0</v>
      </c>
      <c r="D242" s="46"/>
      <c r="E242" s="50"/>
      <c r="F242" s="49"/>
      <c r="G242" s="47"/>
      <c r="H242" s="50"/>
      <c r="I242" s="49"/>
    </row>
    <row r="243" spans="1:9" ht="12.4" customHeight="1">
      <c r="A243" s="41"/>
      <c r="B243" s="12" t="s">
        <v>1</v>
      </c>
      <c r="D243" s="46">
        <v>89</v>
      </c>
      <c r="E243" s="50" t="s">
        <v>616</v>
      </c>
      <c r="F243" s="48">
        <v>87</v>
      </c>
      <c r="G243" s="47">
        <v>96</v>
      </c>
      <c r="H243" s="50" t="s">
        <v>616</v>
      </c>
      <c r="I243" s="48">
        <v>93</v>
      </c>
    </row>
    <row r="244" spans="1:9" ht="12.4" customHeight="1">
      <c r="A244" s="41"/>
      <c r="D244" s="46"/>
      <c r="E244" s="50"/>
      <c r="F244" s="49"/>
      <c r="G244" s="47"/>
      <c r="H244" s="50"/>
      <c r="I244" s="49"/>
    </row>
    <row r="245" spans="1:9" ht="12.4" customHeight="1">
      <c r="A245" s="2" t="s">
        <v>100</v>
      </c>
      <c r="D245" s="46"/>
      <c r="E245" s="47"/>
      <c r="F245" s="49"/>
      <c r="G245" s="47"/>
      <c r="H245" s="47"/>
      <c r="I245" s="49"/>
    </row>
    <row r="246" spans="1:9" ht="12.4" customHeight="1">
      <c r="A246" s="41">
        <v>921</v>
      </c>
      <c r="B246" s="12" t="s">
        <v>101</v>
      </c>
      <c r="D246" s="46">
        <v>114</v>
      </c>
      <c r="E246" s="47">
        <v>114</v>
      </c>
      <c r="F246" s="49" t="s">
        <v>115</v>
      </c>
      <c r="G246" s="47">
        <v>122</v>
      </c>
      <c r="H246" s="47">
        <v>122</v>
      </c>
      <c r="I246" s="143" t="s">
        <v>115</v>
      </c>
    </row>
    <row r="247" spans="1:9" ht="12.4" customHeight="1">
      <c r="A247" s="41" t="s">
        <v>215</v>
      </c>
      <c r="B247" s="12" t="s">
        <v>216</v>
      </c>
      <c r="D247" s="46">
        <v>316</v>
      </c>
      <c r="E247" s="47">
        <v>214</v>
      </c>
      <c r="F247" s="48">
        <v>105</v>
      </c>
      <c r="G247" s="47">
        <v>328</v>
      </c>
      <c r="H247" s="47">
        <v>232</v>
      </c>
      <c r="I247" s="48">
        <v>100</v>
      </c>
    </row>
    <row r="248" spans="1:9" ht="12.4" customHeight="1">
      <c r="A248" s="41" t="s">
        <v>217</v>
      </c>
      <c r="B248" s="12" t="s">
        <v>218</v>
      </c>
      <c r="D248" s="46">
        <v>298</v>
      </c>
      <c r="E248" s="47">
        <f>144+27+110</f>
        <v>281</v>
      </c>
      <c r="F248" s="48">
        <v>17</v>
      </c>
      <c r="G248" s="47">
        <v>228</v>
      </c>
      <c r="H248" s="47">
        <f>107+27+84</f>
        <v>218</v>
      </c>
      <c r="I248" s="48">
        <f>2+8</f>
        <v>10</v>
      </c>
    </row>
    <row r="249" spans="1:9" ht="12.4" customHeight="1">
      <c r="A249" s="41">
        <v>950</v>
      </c>
      <c r="B249" s="12" t="s">
        <v>206</v>
      </c>
      <c r="D249" s="46">
        <v>1225</v>
      </c>
      <c r="E249" s="47">
        <v>1225</v>
      </c>
      <c r="F249" s="49" t="s">
        <v>115</v>
      </c>
      <c r="G249" s="47">
        <v>1250</v>
      </c>
      <c r="H249" s="47">
        <v>1250</v>
      </c>
      <c r="I249" s="143" t="s">
        <v>115</v>
      </c>
    </row>
    <row r="250" spans="1:9" ht="12.4" customHeight="1">
      <c r="A250" s="45"/>
      <c r="B250" s="87"/>
      <c r="D250" s="46"/>
      <c r="E250" s="47"/>
      <c r="F250" s="49"/>
      <c r="G250" s="47"/>
      <c r="H250" s="47"/>
      <c r="I250" s="49"/>
    </row>
    <row r="251" spans="1:9" ht="12.4" customHeight="1">
      <c r="A251" s="2" t="s">
        <v>123</v>
      </c>
      <c r="D251" s="46"/>
      <c r="E251" s="47"/>
      <c r="F251" s="49"/>
      <c r="G251" s="47"/>
      <c r="H251" s="47"/>
      <c r="I251" s="49"/>
    </row>
    <row r="252" spans="1:9" ht="12.4" customHeight="1">
      <c r="A252" s="41">
        <v>951</v>
      </c>
      <c r="B252" s="12" t="s">
        <v>219</v>
      </c>
      <c r="D252" s="46"/>
      <c r="E252" s="47"/>
      <c r="F252" s="49"/>
      <c r="G252" s="47"/>
      <c r="H252" s="47"/>
      <c r="I252" s="49"/>
    </row>
    <row r="253" spans="1:9" ht="12.4" customHeight="1">
      <c r="A253" s="2"/>
      <c r="B253" s="87" t="s">
        <v>275</v>
      </c>
      <c r="D253" s="46">
        <v>2698</v>
      </c>
      <c r="E253" s="47">
        <v>2698</v>
      </c>
      <c r="F253" s="49" t="s">
        <v>115</v>
      </c>
      <c r="G253" s="47">
        <v>2722</v>
      </c>
      <c r="H253" s="47">
        <v>2722</v>
      </c>
      <c r="I253" s="143" t="s">
        <v>115</v>
      </c>
    </row>
    <row r="254" spans="1:9" ht="12.4" customHeight="1">
      <c r="A254" s="41" t="s">
        <v>221</v>
      </c>
      <c r="B254" s="12" t="s">
        <v>183</v>
      </c>
      <c r="D254" s="46"/>
      <c r="E254" s="47"/>
      <c r="F254" s="49"/>
      <c r="G254" s="47"/>
      <c r="H254" s="47"/>
      <c r="I254" s="49"/>
    </row>
    <row r="255" spans="1:9" ht="12.4" customHeight="1">
      <c r="A255" s="41"/>
      <c r="B255" s="87" t="s">
        <v>222</v>
      </c>
      <c r="D255" s="46">
        <v>446</v>
      </c>
      <c r="E255" s="47">
        <v>446</v>
      </c>
      <c r="F255" s="49" t="s">
        <v>115</v>
      </c>
      <c r="G255" s="47">
        <v>429</v>
      </c>
      <c r="H255" s="47">
        <v>429</v>
      </c>
      <c r="I255" s="143" t="s">
        <v>115</v>
      </c>
    </row>
    <row r="256" spans="1:9" ht="12.4" customHeight="1">
      <c r="A256" s="41" t="s">
        <v>223</v>
      </c>
      <c r="B256" s="12" t="s">
        <v>193</v>
      </c>
      <c r="D256" s="46">
        <v>460</v>
      </c>
      <c r="E256" s="47">
        <v>178</v>
      </c>
      <c r="F256" s="48">
        <v>282</v>
      </c>
      <c r="G256" s="47">
        <v>461</v>
      </c>
      <c r="H256" s="47">
        <v>183</v>
      </c>
      <c r="I256" s="48">
        <v>278</v>
      </c>
    </row>
    <row r="257" spans="1:9" ht="12.4" customHeight="1">
      <c r="A257" s="41"/>
      <c r="B257" s="12" t="s">
        <v>155</v>
      </c>
      <c r="D257" s="46">
        <v>46</v>
      </c>
      <c r="E257" s="50">
        <v>19</v>
      </c>
      <c r="F257" s="48">
        <v>27</v>
      </c>
      <c r="G257" s="47">
        <v>27</v>
      </c>
      <c r="H257" s="50" t="s">
        <v>616</v>
      </c>
      <c r="I257" s="48">
        <v>26</v>
      </c>
    </row>
    <row r="258" spans="1:9" ht="12.4" customHeight="1">
      <c r="A258" s="41" t="s">
        <v>224</v>
      </c>
      <c r="B258" s="12" t="s">
        <v>225</v>
      </c>
      <c r="D258" s="70" t="s">
        <v>180</v>
      </c>
      <c r="E258" s="71" t="s">
        <v>180</v>
      </c>
      <c r="F258" s="68" t="s">
        <v>180</v>
      </c>
      <c r="G258" s="71" t="s">
        <v>180</v>
      </c>
      <c r="H258" s="71" t="s">
        <v>180</v>
      </c>
      <c r="I258" s="68" t="s">
        <v>180</v>
      </c>
    </row>
    <row r="259" spans="1:9" ht="12.4" customHeight="1">
      <c r="A259" s="41" t="s">
        <v>226</v>
      </c>
      <c r="B259" s="12" t="s">
        <v>227</v>
      </c>
      <c r="D259" s="46"/>
      <c r="E259" s="47"/>
      <c r="F259" s="48"/>
      <c r="G259" s="47"/>
      <c r="H259" s="47"/>
      <c r="I259" s="48"/>
    </row>
    <row r="260" spans="1:9" ht="12.4" customHeight="1">
      <c r="A260" s="41"/>
      <c r="B260" s="12" t="s">
        <v>228</v>
      </c>
      <c r="D260" s="46">
        <v>1737</v>
      </c>
      <c r="E260" s="47">
        <v>61</v>
      </c>
      <c r="F260" s="48">
        <f>1068+608</f>
        <v>1676</v>
      </c>
      <c r="G260" s="47">
        <f>849+1063</f>
        <v>1912</v>
      </c>
      <c r="H260" s="47">
        <v>66</v>
      </c>
      <c r="I260" s="48">
        <f>789+1063</f>
        <v>1852</v>
      </c>
    </row>
    <row r="261" spans="1:9" ht="12.75" customHeight="1">
      <c r="A261" s="41">
        <v>963</v>
      </c>
      <c r="B261" s="12" t="s">
        <v>495</v>
      </c>
      <c r="D261" s="46">
        <v>227</v>
      </c>
      <c r="E261" s="50" t="s">
        <v>115</v>
      </c>
      <c r="F261" s="48">
        <v>227</v>
      </c>
      <c r="G261" s="144" t="s">
        <v>115</v>
      </c>
      <c r="H261" s="144" t="s">
        <v>115</v>
      </c>
      <c r="I261" s="143" t="s">
        <v>115</v>
      </c>
    </row>
    <row r="262" spans="1:9" ht="11.25" customHeight="1">
      <c r="A262" s="41"/>
      <c r="B262" s="87" t="s">
        <v>486</v>
      </c>
      <c r="D262" s="45"/>
      <c r="F262" s="35"/>
      <c r="G262" s="47"/>
      <c r="H262" s="144"/>
      <c r="I262" s="48"/>
    </row>
    <row r="263" spans="1:9" ht="12.75" customHeight="1">
      <c r="A263" s="41"/>
      <c r="B263" s="87" t="s">
        <v>487</v>
      </c>
      <c r="D263" s="45"/>
      <c r="F263" s="35"/>
      <c r="G263" s="47"/>
      <c r="H263" s="144"/>
      <c r="I263" s="48"/>
    </row>
    <row r="264" spans="1:9" ht="12.75" customHeight="1">
      <c r="A264" s="41"/>
      <c r="B264" s="87"/>
      <c r="D264" s="45"/>
      <c r="F264" s="35"/>
      <c r="G264" s="47"/>
      <c r="H264" s="144"/>
      <c r="I264" s="48"/>
    </row>
    <row r="265" spans="1:9" ht="12.75" customHeight="1">
      <c r="A265" s="2" t="s">
        <v>131</v>
      </c>
      <c r="B265" s="4"/>
      <c r="D265" s="46"/>
      <c r="E265" s="47"/>
      <c r="F265" s="49"/>
      <c r="G265" s="47"/>
      <c r="H265" s="47"/>
      <c r="I265" s="49"/>
    </row>
    <row r="266" spans="1:9" ht="12.75" customHeight="1">
      <c r="A266" s="41">
        <v>971</v>
      </c>
      <c r="B266" s="12" t="s">
        <v>99</v>
      </c>
      <c r="D266" s="46">
        <v>4289</v>
      </c>
      <c r="E266" s="47">
        <v>4289</v>
      </c>
      <c r="F266" s="49" t="s">
        <v>115</v>
      </c>
      <c r="G266" s="47">
        <v>4117</v>
      </c>
      <c r="H266" s="47">
        <v>4117</v>
      </c>
      <c r="I266" s="143" t="s">
        <v>115</v>
      </c>
    </row>
    <row r="267" spans="1:9" ht="12.75" customHeight="1">
      <c r="A267" s="41"/>
      <c r="B267" s="5"/>
      <c r="D267" s="46"/>
      <c r="E267" s="47"/>
      <c r="F267" s="49"/>
      <c r="G267" s="47"/>
      <c r="H267" s="47"/>
      <c r="I267" s="49"/>
    </row>
    <row r="268" spans="1:9" ht="12.75" customHeight="1">
      <c r="A268" s="2" t="s">
        <v>116</v>
      </c>
      <c r="D268" s="46"/>
      <c r="E268" s="47"/>
      <c r="F268" s="49"/>
      <c r="G268" s="47"/>
      <c r="H268" s="47"/>
      <c r="I268" s="49"/>
    </row>
    <row r="269" spans="1:9" ht="12.75" customHeight="1">
      <c r="A269" s="41">
        <v>987</v>
      </c>
      <c r="B269" s="12" t="s">
        <v>229</v>
      </c>
      <c r="D269" s="46">
        <v>325</v>
      </c>
      <c r="E269" s="47">
        <v>325</v>
      </c>
      <c r="F269" s="49" t="s">
        <v>115</v>
      </c>
      <c r="G269" s="47">
        <v>222</v>
      </c>
      <c r="H269" s="47">
        <v>222</v>
      </c>
      <c r="I269" s="143" t="s">
        <v>115</v>
      </c>
    </row>
    <row r="270" spans="1:9" ht="12.75" customHeight="1">
      <c r="A270" s="41"/>
      <c r="D270" s="46"/>
      <c r="E270" s="47"/>
      <c r="F270" s="49"/>
      <c r="G270" s="47"/>
      <c r="H270" s="47"/>
      <c r="I270" s="49"/>
    </row>
    <row r="271" spans="1:9" ht="12.75" customHeight="1">
      <c r="A271" s="2" t="s">
        <v>230</v>
      </c>
      <c r="D271" s="46"/>
      <c r="E271" s="47"/>
      <c r="F271" s="49"/>
      <c r="G271" s="47"/>
      <c r="H271" s="47"/>
      <c r="I271" s="49"/>
    </row>
    <row r="272" spans="1:9" ht="12.75" customHeight="1">
      <c r="A272" s="41">
        <v>922</v>
      </c>
      <c r="B272" s="12" t="s">
        <v>420</v>
      </c>
      <c r="D272" s="46">
        <v>679</v>
      </c>
      <c r="E272" s="47">
        <v>679</v>
      </c>
      <c r="F272" s="48" t="s">
        <v>115</v>
      </c>
      <c r="G272" s="47">
        <v>645</v>
      </c>
      <c r="H272" s="47">
        <v>645</v>
      </c>
      <c r="I272" s="153" t="s">
        <v>115</v>
      </c>
    </row>
    <row r="273" spans="1:9" ht="12.75" customHeight="1">
      <c r="A273" s="41">
        <v>923</v>
      </c>
      <c r="B273" s="12" t="s">
        <v>36</v>
      </c>
      <c r="D273" s="70" t="s">
        <v>180</v>
      </c>
      <c r="E273" s="71" t="s">
        <v>180</v>
      </c>
      <c r="F273" s="68" t="s">
        <v>180</v>
      </c>
      <c r="G273" s="71" t="s">
        <v>180</v>
      </c>
      <c r="H273" s="71" t="s">
        <v>180</v>
      </c>
      <c r="I273" s="68" t="s">
        <v>180</v>
      </c>
    </row>
    <row r="274" spans="1:9" ht="12.75" customHeight="1">
      <c r="A274" s="41" t="s">
        <v>231</v>
      </c>
      <c r="B274" s="66" t="s">
        <v>232</v>
      </c>
      <c r="D274" s="46"/>
      <c r="E274" s="47"/>
      <c r="F274" s="49"/>
      <c r="G274" s="47"/>
      <c r="H274" s="47"/>
      <c r="I274" s="49"/>
    </row>
    <row r="275" spans="1:9" ht="12.75" customHeight="1">
      <c r="A275" s="41"/>
      <c r="B275" s="12" t="s">
        <v>210</v>
      </c>
      <c r="D275" s="46">
        <v>1551</v>
      </c>
      <c r="E275" s="47">
        <v>1551</v>
      </c>
      <c r="F275" s="49" t="s">
        <v>115</v>
      </c>
      <c r="G275" s="47">
        <v>1868</v>
      </c>
      <c r="H275" s="47">
        <v>1868</v>
      </c>
      <c r="I275" s="143" t="s">
        <v>115</v>
      </c>
    </row>
    <row r="276" spans="1:9" ht="12.75" customHeight="1">
      <c r="A276" s="41"/>
      <c r="B276" s="12" t="s">
        <v>211</v>
      </c>
      <c r="D276" s="46">
        <v>3023</v>
      </c>
      <c r="E276" s="47">
        <v>3023</v>
      </c>
      <c r="F276" s="49" t="s">
        <v>115</v>
      </c>
      <c r="G276" s="47">
        <v>3384</v>
      </c>
      <c r="H276" s="47">
        <v>3384</v>
      </c>
      <c r="I276" s="143" t="s">
        <v>115</v>
      </c>
    </row>
    <row r="277" spans="1:9" ht="12.75" customHeight="1">
      <c r="A277" s="41" t="s">
        <v>233</v>
      </c>
      <c r="B277" s="12" t="s">
        <v>389</v>
      </c>
      <c r="D277" s="46">
        <v>1210</v>
      </c>
      <c r="E277" s="47">
        <v>1210</v>
      </c>
      <c r="F277" s="49" t="s">
        <v>115</v>
      </c>
      <c r="G277" s="47">
        <v>1216</v>
      </c>
      <c r="H277" s="47">
        <v>1216</v>
      </c>
      <c r="I277" s="143" t="s">
        <v>115</v>
      </c>
    </row>
    <row r="278" spans="1:9" ht="12.75" customHeight="1">
      <c r="A278" s="41"/>
      <c r="D278" s="46"/>
      <c r="E278" s="47"/>
      <c r="F278" s="49"/>
      <c r="G278" s="47"/>
      <c r="H278" s="47"/>
      <c r="I278" s="49"/>
    </row>
    <row r="279" spans="1:9" ht="12.75" customHeight="1">
      <c r="A279" s="41"/>
      <c r="D279" s="46"/>
      <c r="E279" s="47"/>
      <c r="F279" s="49"/>
      <c r="G279" s="47"/>
      <c r="H279" s="47"/>
      <c r="I279" s="49"/>
    </row>
    <row r="280" spans="1:9" ht="12.75" customHeight="1">
      <c r="A280" s="2" t="s">
        <v>304</v>
      </c>
      <c r="D280" s="46"/>
      <c r="E280" s="47"/>
      <c r="F280" s="49"/>
      <c r="G280" s="47"/>
      <c r="H280" s="47"/>
      <c r="I280" s="49"/>
    </row>
    <row r="281" spans="1:9" ht="12.75" customHeight="1">
      <c r="A281" s="41"/>
      <c r="D281" s="46"/>
      <c r="E281" s="47"/>
      <c r="F281" s="49"/>
      <c r="G281" s="47"/>
      <c r="H281" s="47"/>
      <c r="I281" s="49"/>
    </row>
    <row r="282" spans="1:9" ht="12.75" customHeight="1">
      <c r="A282" s="2" t="s">
        <v>100</v>
      </c>
      <c r="D282" s="46"/>
      <c r="E282" s="47"/>
      <c r="F282" s="49"/>
      <c r="G282" s="47"/>
      <c r="H282" s="47"/>
      <c r="I282" s="49"/>
    </row>
    <row r="283" spans="1:9" ht="12.75" customHeight="1">
      <c r="A283" s="100">
        <v>1121</v>
      </c>
      <c r="B283" s="12" t="s">
        <v>101</v>
      </c>
      <c r="D283" s="55">
        <v>129</v>
      </c>
      <c r="E283" s="50">
        <v>129</v>
      </c>
      <c r="F283" s="49" t="s">
        <v>115</v>
      </c>
      <c r="G283" s="55">
        <v>124</v>
      </c>
      <c r="H283" s="50">
        <v>124</v>
      </c>
      <c r="I283" s="49" t="s">
        <v>115</v>
      </c>
    </row>
    <row r="284" spans="1:9" ht="12.75" customHeight="1">
      <c r="A284" s="100"/>
      <c r="B284" s="93" t="s">
        <v>437</v>
      </c>
      <c r="D284" s="55"/>
      <c r="E284" s="50"/>
      <c r="F284" s="49"/>
      <c r="G284" s="50"/>
      <c r="H284" s="50"/>
      <c r="I284" s="49"/>
    </row>
    <row r="285" spans="1:9" ht="12.75" customHeight="1">
      <c r="A285" s="15" t="s">
        <v>429</v>
      </c>
      <c r="B285" s="12" t="s">
        <v>428</v>
      </c>
      <c r="D285" s="70" t="s">
        <v>180</v>
      </c>
      <c r="E285" s="71" t="s">
        <v>180</v>
      </c>
      <c r="F285" s="68" t="s">
        <v>115</v>
      </c>
      <c r="G285" s="71" t="s">
        <v>180</v>
      </c>
      <c r="H285" s="71" t="s">
        <v>180</v>
      </c>
      <c r="I285" s="68" t="s">
        <v>115</v>
      </c>
    </row>
    <row r="286" spans="1:9" ht="12.75" customHeight="1">
      <c r="A286" s="15"/>
      <c r="B286" s="93" t="s">
        <v>476</v>
      </c>
      <c r="D286" s="46"/>
      <c r="E286" s="47"/>
      <c r="F286" s="49"/>
      <c r="G286" s="47"/>
      <c r="H286" s="47"/>
      <c r="I286" s="49"/>
    </row>
    <row r="287" spans="1:9" ht="12.75" customHeight="1">
      <c r="A287" s="15" t="s">
        <v>234</v>
      </c>
      <c r="B287" s="12" t="s">
        <v>235</v>
      </c>
      <c r="D287" s="46">
        <v>4595</v>
      </c>
      <c r="E287" s="47">
        <v>4595</v>
      </c>
      <c r="F287" s="49" t="s">
        <v>241</v>
      </c>
      <c r="G287" s="47">
        <v>5898</v>
      </c>
      <c r="H287" s="47">
        <v>5898</v>
      </c>
      <c r="I287" s="49" t="s">
        <v>115</v>
      </c>
    </row>
    <row r="288" spans="1:9" s="13" customFormat="1" ht="12.75" customHeight="1">
      <c r="A288" s="114"/>
      <c r="B288" s="93" t="s">
        <v>50</v>
      </c>
      <c r="D288" s="130"/>
      <c r="E288" s="80"/>
      <c r="F288" s="81"/>
      <c r="G288" s="80"/>
      <c r="H288" s="80"/>
      <c r="I288" s="81"/>
    </row>
    <row r="289" spans="1:9" ht="12.75" customHeight="1">
      <c r="A289" s="15" t="s">
        <v>236</v>
      </c>
      <c r="B289" s="12" t="s">
        <v>206</v>
      </c>
      <c r="D289" s="46">
        <v>1725</v>
      </c>
      <c r="E289" s="47">
        <v>1281</v>
      </c>
      <c r="F289" s="49">
        <v>507</v>
      </c>
      <c r="G289" s="47">
        <v>1772</v>
      </c>
      <c r="H289" s="47">
        <v>1322</v>
      </c>
      <c r="I289" s="49">
        <v>515</v>
      </c>
    </row>
    <row r="290" spans="1:9" ht="12.75" customHeight="1">
      <c r="A290" s="2" t="s">
        <v>135</v>
      </c>
      <c r="D290" s="46"/>
      <c r="E290" s="47"/>
      <c r="F290" s="49"/>
      <c r="G290" s="47"/>
      <c r="H290" s="47"/>
      <c r="I290" s="49"/>
    </row>
    <row r="291" spans="1:9" ht="12.75" customHeight="1">
      <c r="A291" s="15" t="s">
        <v>559</v>
      </c>
      <c r="B291" s="12" t="s">
        <v>339</v>
      </c>
      <c r="C291" s="4"/>
      <c r="D291" s="46"/>
      <c r="E291" s="47"/>
      <c r="F291" s="49"/>
      <c r="G291" s="47"/>
      <c r="H291" s="47"/>
      <c r="I291" s="49"/>
    </row>
    <row r="292" spans="1:9" ht="12.75" customHeight="1">
      <c r="A292" s="115"/>
      <c r="B292" s="51" t="s">
        <v>211</v>
      </c>
      <c r="C292" s="51"/>
      <c r="D292" s="52">
        <v>16724</v>
      </c>
      <c r="E292" s="53">
        <v>16724</v>
      </c>
      <c r="F292" s="54" t="s">
        <v>115</v>
      </c>
      <c r="G292" s="53">
        <v>18196</v>
      </c>
      <c r="H292" s="53">
        <v>18196</v>
      </c>
      <c r="I292" s="54" t="s">
        <v>115</v>
      </c>
    </row>
  </sheetData>
  <customSheetViews>
    <customSheetView guid="{334FAC76-A57E-4D32-B99D-D8AF2CDD286E}" showPageBreaks="1" showGridLines="0" showRuler="0" topLeftCell="A35">
      <selection activeCell="G260" sqref="G260:I260"/>
      <pageMargins left="0.78740157480314965" right="0.78740157480314965" top="0.98425196850393704" bottom="0.59055118110236227" header="0.51181102362204722" footer="0.51181102362204722"/>
      <pageSetup paperSize="9" orientation="portrait" useFirstPageNumber="1" r:id="rId1"/>
      <headerFooter alignWithMargins="0">
        <oddHeader>&amp;L&amp;"Arial,Lihavoitu"KOKO KAUPUNKI
Asiakkaat&amp;C&amp;12&amp;P</oddHeader>
      </headerFooter>
    </customSheetView>
    <customSheetView guid="{6EF33418-FA88-44FB-8E4D-E916CC606730}" showPageBreaks="1" showGridLines="0" showRuler="0" topLeftCell="A182">
      <selection activeCell="I196" sqref="G165:I196"/>
      <pageMargins left="0.78740157480314965" right="0.78740157480314965" top="0.98425196850393704" bottom="0.59055118110236227" header="0.51181102362204722" footer="0.51181102362204722"/>
      <pageSetup paperSize="9" orientation="portrait" useFirstPageNumber="1" r:id="rId2"/>
      <headerFooter alignWithMargins="0">
        <oddHeader>&amp;L&amp;"Arial,Lihavoitu"KOKO KAUPUNKI
Asiakkaat&amp;C&amp;12&amp;P</oddHeader>
      </headerFooter>
    </customSheetView>
    <customSheetView guid="{E9D8435D-1357-4DC0-9C1D-CD0CECD4050A}" showPageBreaks="1" showGridLines="0" showRuler="0" topLeftCell="A217">
      <selection activeCell="K309" sqref="K309"/>
      <rowBreaks count="1" manualBreakCount="1">
        <brk id="168" max="16383" man="1"/>
      </rowBreaks>
      <pageMargins left="0.78740157480314965" right="0.78740157480314965" top="0.98425196850393704" bottom="0.59055118110236227" header="0.51181102362204722" footer="0.51181102362204722"/>
      <pageSetup paperSize="9" orientation="portrait" useFirstPageNumber="1" r:id="rId3"/>
      <headerFooter alignWithMargins="0">
        <oddHeader>&amp;L&amp;"Arial,Lihavoitu"KOKO KAUPUNKI
Asiakkaat&amp;C&amp;12&amp;P</oddHeader>
      </headerFooter>
    </customSheetView>
    <customSheetView guid="{D0E6D7FE-7B4A-4CDD-B8A6-552C4FE1AA9A}" showPageBreaks="1" showGridLines="0" showRuler="0">
      <pane ySplit="4" topLeftCell="A83" activePane="bottomLeft"/>
      <selection pane="bottomLeft" activeCell="G115" sqref="G115"/>
      <pageMargins left="0.78740157480314965" right="0.78740157480314965" top="0.98425196850393704" bottom="0.59055118110236227" header="0.51181102362204722" footer="0.51181102362204722"/>
      <pageSetup paperSize="9" orientation="portrait" horizontalDpi="300" r:id="rId4"/>
      <headerFooter alignWithMargins="0">
        <oddHeader>&amp;L&amp;"Arial,Lihavoitu"KOKO KAUPUNKI
Asiakkaat&amp;C&amp;12&amp;P</oddHeader>
      </headerFooter>
    </customSheetView>
    <customSheetView guid="{7F3F07B6-A4CE-4289-8E41-A85BECD19C7A}" scale="120" showPageBreaks="1" showGridLines="0" showRuler="0">
      <pane ySplit="4" topLeftCell="A178" activePane="bottomLeft"/>
      <selection pane="bottomLeft" activeCell="A220" sqref="A220:IV220"/>
      <pageMargins left="0.78740157480314965" right="0.78740157480314965" top="0.98425196850393704" bottom="0.59055118110236227" header="0.51181102362204722" footer="0.51181102362204722"/>
      <pageSetup paperSize="9" orientation="portrait" horizontalDpi="300" r:id="rId5"/>
      <headerFooter alignWithMargins="0">
        <oddHeader>&amp;L&amp;"Arial,Lihavoitu"KOKO KAUPUNKI
Asiakkaat&amp;C&amp;12&amp;P</oddHeader>
      </headerFooter>
    </customSheetView>
    <customSheetView guid="{1E5DD3EF-5970-4D1E-872F-4E76A3C977A9}" showGridLines="0" showRuler="0" topLeftCell="A169">
      <selection activeCell="H199" sqref="H199"/>
      <pageMargins left="0.78740157480314965" right="0.78740157480314965" top="0.98425196850393704" bottom="0.59055118110236227" header="0.51181102362204722" footer="0.51181102362204722"/>
      <pageSetup paperSize="9" orientation="portrait" useFirstPageNumber="1" r:id="rId6"/>
      <headerFooter alignWithMargins="0">
        <oddHeader>&amp;L&amp;"Arial,Lihavoitu"KOKO KAUPUNKI
Asiakkaat&amp;C&amp;12&amp;P</oddHeader>
      </headerFooter>
    </customSheetView>
    <customSheetView guid="{BD37F809-4984-4590-997E-6EA1E4187FE5}" showPageBreaks="1" showGridLines="0" showRuler="0" topLeftCell="A46">
      <selection activeCell="I65" sqref="I65"/>
      <pageMargins left="0.78740157480314965" right="0.78740157480314965" top="0.98425196850393704" bottom="0.59055118110236227" header="0.51181102362204722" footer="0.51181102362204722"/>
      <pageSetup paperSize="9" orientation="portrait" horizontalDpi="300" r:id="rId7"/>
      <headerFooter alignWithMargins="0">
        <oddHeader>&amp;L&amp;"Arial,Lihavoitu"KOKO KAUPUNKI
Asiakkaat&amp;C&amp;12&amp;P</oddHeader>
      </headerFooter>
    </customSheetView>
    <customSheetView guid="{3A8ECBB0-1CB4-410B-B903-DCAA77825D57}" showGridLines="0" showRuler="0">
      <pane ySplit="4" topLeftCell="A181" activePane="bottomLeft"/>
      <selection pane="bottomLeft" activeCell="K78" sqref="K78"/>
      <pageMargins left="0.78740157480314965" right="0.78740157480314965" top="0.98425196850393704" bottom="0.59055118110236227" header="0.51181102362204722" footer="0.51181102362204722"/>
      <pageSetup paperSize="9" orientation="portrait" horizontalDpi="300" r:id="rId8"/>
      <headerFooter alignWithMargins="0">
        <oddHeader>&amp;L&amp;"Arial,Lihavoitu"KOKO KAUPUNKI
Asiakkaat&amp;C&amp;12&amp;P</oddHeader>
      </headerFooter>
    </customSheetView>
    <customSheetView guid="{98DF4F80-3A27-49B9-AB34-5D15D5FFF75A}" showPageBreaks="1" showGridLines="0" showRuler="0" topLeftCell="A262">
      <selection activeCell="K274" sqref="K274"/>
      <pageMargins left="0.78740157480314965" right="0.78740157480314965" top="0.98425196850393704" bottom="0.59055118110236227" header="0.51181102362204722" footer="0.51181102362204722"/>
      <pageSetup paperSize="9" orientation="portrait" horizontalDpi="300" r:id="rId9"/>
      <headerFooter alignWithMargins="0">
        <oddHeader>&amp;L&amp;"Arial,Lihavoitu"KOKO KAUPUNKI
Asiakkaat&amp;C&amp;12&amp;P</oddHeader>
      </headerFooter>
    </customSheetView>
    <customSheetView guid="{89826D40-5A93-46DE-A5D4-80981AF6BDA2}" showPageBreaks="1" showGridLines="0" showRuler="0" topLeftCell="A248">
      <selection activeCell="K267" sqref="K267"/>
      <pageMargins left="0.78740157480314965" right="0.78740157480314965" top="0.98425196850393704" bottom="0.59055118110236227" header="0.51181102362204722" footer="0.51181102362204722"/>
      <pageSetup paperSize="9" orientation="portrait" useFirstPageNumber="1" r:id="rId10"/>
      <headerFooter alignWithMargins="0">
        <oddHeader>&amp;L&amp;"Arial,Lihavoitu"KOKO KAUPUNKI
Asiakkaat&amp;C&amp;12&amp;P</oddHeader>
      </headerFooter>
    </customSheetView>
    <customSheetView guid="{CD742125-E64B-4672-86BA-40A0799566BA}" showPageBreaks="1" showGridLines="0" showRuler="0">
      <selection activeCell="N13" sqref="N13"/>
      <pageMargins left="0.78740157480314965" right="0.78740157480314965" top="0.98425196850393704" bottom="0.59055118110236227" header="0.51181102362204722" footer="0.51181102362204722"/>
      <pageSetup paperSize="9" orientation="portrait" horizontalDpi="300" r:id="rId11"/>
      <headerFooter alignWithMargins="0">
        <oddHeader>&amp;L&amp;"Arial,Lihavoitu"KOKO KAUPUNKI
Asiakkaat&amp;C&amp;12&amp;P</oddHeader>
      </headerFooter>
    </customSheetView>
    <customSheetView guid="{AF20526F-EA42-45C9-8FB4-EAB83CB180DD}" showPageBreaks="1" showGridLines="0" showRuler="0" topLeftCell="A262">
      <selection activeCell="H297" sqref="H297"/>
      <pageMargins left="0.78740157480314965" right="0.78740157480314965" top="0.98425196850393704" bottom="0.59055118110236227" header="0.51181102362204722" footer="0.51181102362204722"/>
      <pageSetup paperSize="9" orientation="portrait" horizontalDpi="300" r:id="rId12"/>
      <headerFooter alignWithMargins="0">
        <oddHeader>&amp;L&amp;"Arial,Lihavoitu"KOKO KAUPUNKI
Asiakkaat&amp;C&amp;12&amp;P</oddHeader>
      </headerFooter>
    </customSheetView>
    <customSheetView guid="{5964723E-6490-41C1-9477-FB8BF8B6D140}" showPageBreaks="1" showGridLines="0" showRuler="0" topLeftCell="A321">
      <selection activeCell="N357" sqref="N357"/>
      <pageMargins left="0.78740157480314965" right="0.78740157480314965" top="0.98425196850393704" bottom="0.59055118110236227" header="0.51181102362204722" footer="0.51181102362204722"/>
      <pageSetup paperSize="9" orientation="portrait" horizontalDpi="300" r:id="rId13"/>
      <headerFooter alignWithMargins="0">
        <oddHeader>&amp;L&amp;"Arial,Lihavoitu"KOKO KAUPUNKI
Asiakkaat&amp;C&amp;12&amp;P</oddHeader>
      </headerFooter>
    </customSheetView>
    <customSheetView guid="{A4C8D53C-6523-40FA-A0E5-A68F21DD2C60}" showPageBreaks="1" showGridLines="0" showRuler="0" topLeftCell="A72">
      <selection activeCell="I83" sqref="I83"/>
      <pageMargins left="0.78740157480314965" right="0.78740157480314965" top="0.98425196850393704" bottom="0.59055118110236227" header="0.51181102362204722" footer="0.51181102362204722"/>
      <pageSetup paperSize="9" orientation="portrait" horizontalDpi="300" r:id="rId14"/>
      <headerFooter alignWithMargins="0">
        <oddHeader>&amp;L&amp;"Arial,Lihavoitu"KOKO KAUPUNKI
Asiakkaat&amp;C&amp;12&amp;P</oddHeader>
      </headerFooter>
    </customSheetView>
    <customSheetView guid="{27CF5BBD-6BD0-4CBF-B69F-43767042D491}" showPageBreaks="1" showGridLines="0" showRuler="0" topLeftCell="A283">
      <selection activeCell="A276" sqref="A276"/>
      <pageMargins left="0.78740157480314965" right="0.78740157480314965" top="0.98425196850393704" bottom="0.59055118110236227" header="0.51181102362204722" footer="0.51181102362204722"/>
      <pageSetup paperSize="9" orientation="portrait" horizontalDpi="300" r:id="rId15"/>
      <headerFooter alignWithMargins="0">
        <oddHeader>&amp;L&amp;"Arial,Lihavoitu"KOKO KAUPUNKI
Asiakkaat&amp;C&amp;12&amp;P</oddHeader>
      </headerFooter>
    </customSheetView>
    <customSheetView guid="{B55403BD-70DF-40C3-AA25-C8E2C59CD23B}" showPageBreaks="1" showGridLines="0" showRuler="0" topLeftCell="A63">
      <selection activeCell="Q79" sqref="Q79"/>
      <pageMargins left="0.78740157480314965" right="0.78740157480314965" top="0.98425196850393704" bottom="0.59055118110236227" header="0.51181102362204722" footer="0.51181102362204722"/>
      <pageSetup paperSize="9" orientation="portrait" horizontalDpi="300" r:id="rId16"/>
      <headerFooter alignWithMargins="0">
        <oddHeader>&amp;L&amp;"Arial,Lihavoitu"KOKO KAUPUNKI
Asiakkaat&amp;C&amp;12&amp;P</oddHeader>
      </headerFooter>
    </customSheetView>
    <customSheetView guid="{BBB5DDBE-2F5A-4634-98DD-3397C9C0AC2B}" showPageBreaks="1" showGridLines="0" showRuler="0" topLeftCell="A40">
      <selection activeCell="H53" sqref="H53"/>
      <pageMargins left="0.78740157480314965" right="0.78740157480314965" top="0.98425196850393704" bottom="0.59055118110236227" header="0.51181102362204722" footer="0.51181102362204722"/>
      <pageSetup paperSize="9" orientation="portrait" horizontalDpi="300" r:id="rId17"/>
      <headerFooter alignWithMargins="0">
        <oddHeader>&amp;L&amp;"Arial,Lihavoitu"KOKO KAUPUNKI
Asiakkaat&amp;C&amp;12&amp;P</oddHeader>
      </headerFooter>
    </customSheetView>
    <customSheetView guid="{58EC2664-05A7-4FE5-B4E9-931202836515}" showGridLines="0" showRuler="0" topLeftCell="A256">
      <selection activeCell="K267" sqref="K266:K267"/>
      <pageMargins left="0.78740157480314965" right="0.78740157480314965" top="0.98425196850393704" bottom="0.59055118110236227" header="0.51181102362204722" footer="0.51181102362204722"/>
      <pageSetup paperSize="9" orientation="portrait" horizontalDpi="300" r:id="rId18"/>
      <headerFooter alignWithMargins="0">
        <oddHeader>&amp;L&amp;"Arial,Lihavoitu"KOKO KAUPUNKI
Asiakkaat&amp;C&amp;12&amp;P</oddHeader>
      </headerFooter>
    </customSheetView>
    <customSheetView guid="{1B11A7CD-6306-4B98-9F41-C7E424102C6C}" showPageBreaks="1" showGridLines="0" showRuler="0">
      <selection activeCell="N20" sqref="N20"/>
      <pageMargins left="0.78740157480314965" right="0.78740157480314965" top="0.98425196850393704" bottom="0.59055118110236227" header="0.51181102362204722" footer="0.51181102362204722"/>
      <pageSetup paperSize="9" orientation="portrait" horizontalDpi="300" r:id="rId19"/>
      <headerFooter alignWithMargins="0">
        <oddHeader>&amp;L&amp;"Arial,Lihavoitu"KOKO KAUPUNKI
Asiakkaat&amp;C&amp;12&amp;P</oddHeader>
      </headerFooter>
    </customSheetView>
    <customSheetView guid="{B3922338-8BAF-45B0-B08F-79305D140D28}" showPageBreaks="1" showGridLines="0" showRuler="0" topLeftCell="A112">
      <selection activeCell="C58" sqref="C58"/>
      <pageMargins left="0.78740157480314965" right="0.78740157480314965" top="0.98425196850393704" bottom="0.59055118110236227" header="0.51181102362204722" footer="0.51181102362204722"/>
      <pageSetup paperSize="9" orientation="portrait" horizontalDpi="300" r:id="rId20"/>
      <headerFooter alignWithMargins="0">
        <oddHeader>&amp;L&amp;"Arial,Lihavoitu"KOKO KAUPUNKI
Asiakkaat&amp;C&amp;12&amp;P</oddHeader>
      </headerFooter>
    </customSheetView>
    <customSheetView guid="{FBF9D45E-10AE-4F4C-A24D-CC23FE10CBCA}" showPageBreaks="1" showGridLines="0" showRuler="0" topLeftCell="A82">
      <selection activeCell="J221" sqref="J221"/>
      <pageMargins left="0.78740157480314965" right="0.78740157480314965" top="0.98425196850393704" bottom="0.59055118110236227" header="0.51181102362204722" footer="0.51181102362204722"/>
      <pageSetup paperSize="9" orientation="portrait" horizontalDpi="300" r:id="rId21"/>
      <headerFooter alignWithMargins="0">
        <oddHeader>&amp;L&amp;"Arial,Lihavoitu"KOKO KAUPUNKI
Asiakkaat&amp;C&amp;12&amp;P</oddHeader>
      </headerFooter>
    </customSheetView>
    <customSheetView guid="{84CA6BBE-BC44-4054-8A99-3368B2028592}" showGridLines="0" showRuler="0" topLeftCell="A261">
      <selection activeCell="E301" sqref="E301"/>
      <pageMargins left="0.78740157480314965" right="0.78740157480314965" top="0.98425196850393704" bottom="0.59055118110236227" header="0.51181102362204722" footer="0.51181102362204722"/>
      <pageSetup paperSize="9" orientation="portrait" horizontalDpi="300" r:id="rId22"/>
      <headerFooter alignWithMargins="0">
        <oddHeader>&amp;L&amp;"Arial,Lihavoitu"KOKO KAUPUNKI
Asiakkaat&amp;C&amp;12&amp;P</oddHeader>
      </headerFooter>
    </customSheetView>
    <customSheetView guid="{8C09BE92-B110-4AA6-97F0-7D9CFBD1BC51}" showPageBreaks="1" showGridLines="0" showRuler="0" topLeftCell="A331">
      <selection activeCell="P218" sqref="P218"/>
      <pageMargins left="0.78740157480314965" right="0.78740157480314965" top="0.98425196850393704" bottom="0.59055118110236227" header="0.51181102362204722" footer="0.51181102362204722"/>
      <pageSetup paperSize="9" orientation="portrait" horizontalDpi="300" r:id="rId23"/>
      <headerFooter alignWithMargins="0">
        <oddHeader>&amp;L&amp;"Arial,Lihavoitu"KOKO KAUPUNKI
Asiakkaat&amp;C&amp;12&amp;P</oddHeader>
      </headerFooter>
    </customSheetView>
    <customSheetView guid="{E8725092-8740-4F96-97EF-6F4AFDA2F708}" showPageBreaks="1" showGridLines="0" showRuler="0" topLeftCell="A244">
      <selection activeCell="M283" sqref="M283"/>
      <pageMargins left="0.78740157480314965" right="0.78740157480314965" top="0.98425196850393704" bottom="0.59055118110236227" header="0.51181102362204722" footer="0.51181102362204722"/>
      <pageSetup paperSize="9" orientation="portrait" r:id="rId24"/>
      <headerFooter alignWithMargins="0">
        <oddHeader>&amp;L&amp;"Arial,Lihavoitu"KOKO KAUPUNKI
Asiakkaat&amp;C&amp;12&amp;P</oddHeader>
      </headerFooter>
    </customSheetView>
    <customSheetView guid="{CEE58B9A-B7C7-4ACF-9CEC-00B4271B9A74}" showGridLines="0" showRuler="0" topLeftCell="A175">
      <selection activeCell="G177" sqref="G177"/>
      <rowBreaks count="9" manualBreakCount="9">
        <brk id="60" max="16383" man="1"/>
        <brk id="61" max="16" man="1"/>
        <brk id="123" max="16" man="1"/>
        <brk id="184" max="16383" man="1"/>
        <brk id="186" max="16" man="1"/>
        <brk id="247" max="16" man="1"/>
        <brk id="304" max="11" man="1"/>
        <brk id="365" max="16383" man="1"/>
        <brk id="426" max="16383" man="1"/>
      </rowBreaks>
      <colBreaks count="5" manualBreakCount="5">
        <brk id="9" max="1048575" man="1"/>
        <brk id="18" max="1048575" man="1"/>
        <brk id="27" max="1048575" man="1"/>
        <brk id="36" max="1048575" man="1"/>
        <brk id="45" max="1048575" man="1"/>
      </colBreaks>
      <pageMargins left="0.78740157480314965" right="0.78740157480314965" top="0.98425196850393704" bottom="0.59055118110236227" header="0.51181102362204722" footer="0.51181102362204722"/>
      <pageSetup paperSize="9" scale="96" orientation="portrait" r:id="rId25"/>
      <headerFooter alignWithMargins="0">
        <oddHeader>&amp;L&amp;"Arial,Lihavoitu"KOKO KAUPUNKI
Asiakkaat&amp;C&amp;12&amp;P</oddHeader>
      </headerFooter>
    </customSheetView>
    <customSheetView guid="{2DCD264F-56EA-4436-A0C2-F9547DF2B0C8}" showPageBreaks="1" showGridLines="0" showRuler="0">
      <selection activeCell="M36" sqref="M36"/>
      <pageMargins left="0.78740157480314965" right="0.78740157480314965" top="0.98425196850393704" bottom="0.59055118110236227" header="0.51181102362204722" footer="0.51181102362204722"/>
      <pageSetup paperSize="9" orientation="portrait" horizontalDpi="300" r:id="rId26"/>
      <headerFooter alignWithMargins="0">
        <oddHeader>&amp;L&amp;"Arial,Lihavoitu"KOKO KAUPUNKI
Asiakkaat&amp;C&amp;12&amp;P</oddHeader>
      </headerFooter>
    </customSheetView>
    <customSheetView guid="{0F357347-0509-47AA-96F0-BB1B3FAD68A1}" showPageBreaks="1" showGridLines="0" showRuler="0" topLeftCell="A115">
      <selection activeCell="H151" sqref="H151"/>
      <pageMargins left="0.78740157480314965" right="0.78740157480314965" top="0.98425196850393704" bottom="0.59055118110236227" header="0.51181102362204722" footer="0.51181102362204722"/>
      <pageSetup paperSize="9" orientation="portrait" horizontalDpi="300" r:id="rId27"/>
      <headerFooter alignWithMargins="0">
        <oddHeader>&amp;L&amp;"Arial,Lihavoitu"KOKO KAUPUNKI
Asiakkaat&amp;C&amp;12&amp;P</oddHeader>
      </headerFooter>
    </customSheetView>
    <customSheetView guid="{8F109A73-9AB9-46E1-94EA-D41ECD58F71F}" showPageBreaks="1" showGridLines="0" showRuler="0" topLeftCell="A109">
      <selection activeCell="L85" sqref="L85"/>
      <pageMargins left="0.78740157480314965" right="0.78740157480314965" top="0.98425196850393704" bottom="0.59055118110236227" header="0.51181102362204722" footer="0.51181102362204722"/>
      <pageSetup paperSize="9" orientation="portrait" horizontalDpi="300" r:id="rId28"/>
      <headerFooter alignWithMargins="0">
        <oddHeader>&amp;L&amp;"Arial,Lihavoitu"KOKO KAUPUNKI
Asiakkaat&amp;C&amp;12&amp;P</oddHeader>
      </headerFooter>
    </customSheetView>
    <customSheetView guid="{1E48BEC3-8D95-4C28-9275-1C74C6AC64CE}" showPageBreaks="1" showGridLines="0" showRuler="0" topLeftCell="A304">
      <selection activeCell="H336" sqref="H336"/>
      <pageMargins left="0.78740157480314965" right="0.78740157480314965" top="0.98425196850393704" bottom="0.59055118110236227" header="0.51181102362204722" footer="0.51181102362204722"/>
      <pageSetup paperSize="9" orientation="portrait" horizontalDpi="300" r:id="rId29"/>
      <headerFooter alignWithMargins="0">
        <oddHeader>&amp;L&amp;"Arial,Lihavoitu"KOKO KAUPUNKI
Asiakkaat&amp;C&amp;12&amp;P</oddHeader>
      </headerFooter>
    </customSheetView>
    <customSheetView guid="{E7BC3159-902B-4018-A222-A11CFAAB614D}" showPageBreaks="1" showGridLines="0" showRuler="0" topLeftCell="A226">
      <selection activeCell="G214" sqref="G214:H214"/>
      <pageMargins left="0.78740157480314965" right="0.78740157480314965" top="0.98425196850393704" bottom="0.59055118110236227" header="0.51181102362204722" footer="0.51181102362204722"/>
      <pageSetup paperSize="9" orientation="portrait" horizontalDpi="300" r:id="rId30"/>
      <headerFooter alignWithMargins="0">
        <oddHeader>&amp;L&amp;"Arial,Lihavoitu"KOKO KAUPUNKI
Asiakkaat&amp;C&amp;12&amp;P</oddHeader>
      </headerFooter>
    </customSheetView>
    <customSheetView guid="{D1A29F3A-ADEC-492C-BEFA-18A8379765E2}" showPageBreaks="1" showGridLines="0" showRuler="0">
      <selection activeCell="D6" sqref="D6"/>
      <pageMargins left="0.78740157480314965" right="0.78740157480314965" top="0.98425196850393704" bottom="0.59055118110236227" header="0.51181102362204722" footer="0.51181102362204722"/>
      <pageSetup paperSize="9" orientation="portrait" useFirstPageNumber="1" r:id="rId31"/>
      <headerFooter alignWithMargins="0">
        <oddHeader>&amp;L&amp;"Arial,Lihavoitu"KOKO KAUPUNKI
Asiakkaat&amp;C&amp;12&amp;P</oddHeader>
      </headerFooter>
    </customSheetView>
    <customSheetView guid="{B16CB3F1-F8C8-4A8B-8D34-03B1762D301A}" showPageBreaks="1" showGridLines="0" showRuler="0" topLeftCell="A247">
      <selection activeCell="K187" sqref="K187"/>
      <pageMargins left="0.78740157480314965" right="0.78740157480314965" top="0.98425196850393704" bottom="0.59055118110236227" header="0.51181102362204722" footer="0.51181102362204722"/>
      <pageSetup paperSize="9" orientation="portrait" horizontalDpi="300" r:id="rId32"/>
      <headerFooter alignWithMargins="0">
        <oddHeader>&amp;L&amp;"Arial,Lihavoitu"KOKO KAUPUNKI
Asiakkaat&amp;C&amp;12&amp;P</oddHeader>
      </headerFooter>
    </customSheetView>
    <customSheetView guid="{24D68F87-5BE1-47C0-8CFE-7C91D963547E}" showPageBreaks="1" showGridLines="0" showRuler="0" topLeftCell="A11">
      <selection activeCell="I17" sqref="I17"/>
      <pageMargins left="0.78740157480314965" right="0.78740157480314965" top="0.98425196850393704" bottom="0.59055118110236227" header="0.51181102362204722" footer="0.51181102362204722"/>
      <pageSetup paperSize="9" orientation="portrait" useFirstPageNumber="1" r:id="rId33"/>
      <headerFooter alignWithMargins="0">
        <oddHeader>&amp;L&amp;"Arial,Lihavoitu"KOKO KAUPUNKI
Asiakkaat&amp;C&amp;12&amp;P</oddHeader>
      </headerFooter>
    </customSheetView>
    <customSheetView guid="{669B2726-6F59-479C-8DA1-DBA65BB6A293}" showPageBreaks="1" showGridLines="0" showRuler="0" topLeftCell="A136">
      <selection activeCell="M155" sqref="M155"/>
      <rowBreaks count="8" manualBreakCount="8">
        <brk id="60" max="16383" man="1"/>
        <brk id="61" max="16" man="1"/>
        <brk id="123" max="16" man="1"/>
        <brk id="183" max="16383" man="1"/>
        <brk id="243" max="16" man="1"/>
        <brk id="298" max="11" man="1"/>
        <brk id="358" max="16383" man="1"/>
        <brk id="419" max="16383" man="1"/>
      </rowBreaks>
      <colBreaks count="5" manualBreakCount="5">
        <brk id="9" max="1048575" man="1"/>
        <brk id="18" max="1048575" man="1"/>
        <brk id="27" max="1048575" man="1"/>
        <brk id="36" max="1048575" man="1"/>
        <brk id="45" max="1048575" man="1"/>
      </colBreaks>
      <pageMargins left="0.78740157480314965" right="0.78740157480314965" top="0.98425196850393704" bottom="0.59055118110236227" header="0.51181102362204722" footer="0.51181102362204722"/>
      <pageSetup paperSize="9" scale="96" orientation="portrait" r:id="rId34"/>
      <headerFooter alignWithMargins="0">
        <oddHeader>&amp;L&amp;"Arial,Lihavoitu"KOKO KAUPUNKI
Asiakkaat&amp;C&amp;12&amp;P</oddHeader>
      </headerFooter>
    </customSheetView>
    <customSheetView guid="{017ABE52-F553-4C67-A674-374CD35572E7}" showPageBreaks="1" showGridLines="0" showRuler="0" topLeftCell="A277">
      <selection activeCell="B311" sqref="B311"/>
      <pageMargins left="0.78740157480314965" right="0.78740157480314965" top="0.98425196850393704" bottom="0.59055118110236227" header="0.51181102362204722" footer="0.51181102362204722"/>
      <pageSetup paperSize="9" orientation="portrait" useFirstPageNumber="1" r:id="rId35"/>
      <headerFooter alignWithMargins="0">
        <oddHeader>&amp;L&amp;"Arial,Lihavoitu"KOKO KAUPUNKI
Asiakkaat&amp;C&amp;12&amp;P</oddHeader>
      </headerFooter>
    </customSheetView>
    <customSheetView guid="{4AE1EA96-D20F-4F46-8743-92802E2B7F86}" showPageBreaks="1" showGridLines="0" showRuler="0" topLeftCell="A184">
      <selection activeCell="J217" sqref="J217"/>
      <rowBreaks count="1" manualBreakCount="1">
        <brk id="168" max="16383" man="1"/>
      </rowBreaks>
      <pageMargins left="0.78740157480314965" right="0.78740157480314965" top="0.98425196850393704" bottom="0.59055118110236227" header="0.51181102362204722" footer="0.51181102362204722"/>
      <pageSetup paperSize="9" orientation="portrait" useFirstPageNumber="1" r:id="rId36"/>
      <headerFooter alignWithMargins="0">
        <oddHeader>&amp;L&amp;"Arial,Lihavoitu"KOKO KAUPUNKI
Asiakkaat&amp;C&amp;12&amp;P</oddHeader>
      </headerFooter>
    </customSheetView>
    <customSheetView guid="{A7F03C41-20CF-4E65-9158-C11DE5EB82EA}" showPageBreaks="1" showGridLines="0" showRuler="0" topLeftCell="A67">
      <selection activeCell="M53" sqref="M53"/>
      <pageMargins left="0.78740157480314965" right="0.78740157480314965" top="0.98425196850393704" bottom="0.59055118110236227" header="0.51181102362204722" footer="0.51181102362204722"/>
      <pageSetup paperSize="9" orientation="portrait" horizontalDpi="300" r:id="rId37"/>
      <headerFooter alignWithMargins="0">
        <oddHeader>&amp;L&amp;"Arial,Lihavoitu"KOKO KAUPUNKI
Asiakkaat&amp;C&amp;12&amp;P</oddHeader>
      </headerFooter>
    </customSheetView>
    <customSheetView guid="{ED2CEC82-401A-4CFA-8397-0B86AFDB9DDA}" showPageBreaks="1" showGridLines="0" showRuler="0">
      <pane ySplit="3" topLeftCell="A4" activePane="bottomLeft" state="frozen"/>
      <selection pane="bottomLeft" activeCell="A4" sqref="A4"/>
      <pageMargins left="0.78740157480314965" right="0.78740157480314965" top="0.98425196850393704" bottom="0.59055118110236227" header="0.51181102362204722" footer="0.51181102362204722"/>
      <pageSetup paperSize="9" orientation="portrait" horizontalDpi="300" r:id="rId38"/>
      <headerFooter alignWithMargins="0">
        <oddHeader>&amp;L&amp;"Arial,Lihavoitu"KOKO KAUPUNKI
Asiakkaat&amp;C&amp;12&amp;P</oddHeader>
      </headerFooter>
    </customSheetView>
  </customSheetViews>
  <phoneticPr fontId="0" type="noConversion"/>
  <printOptions gridLinesSet="0"/>
  <pageMargins left="0.78740157480314965" right="0.78740157480314965" top="0.98425196850393704" bottom="0.59055118110236227" header="0.51181102362204722" footer="0.51181102362204722"/>
  <pageSetup paperSize="9" orientation="portrait" horizontalDpi="300" r:id="rId39"/>
  <headerFooter alignWithMargins="0">
    <oddHeader>&amp;L&amp;"Arial,Lihavoitu"KOKO KAUPUNKI
Asiakkaat&amp;C&amp;12&amp;P</oddHeader>
  </headerFooter>
  <legacyDrawing r:id="rId4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1"/>
  </sheetPr>
  <dimension ref="A1:I329"/>
  <sheetViews>
    <sheetView showGridLines="0" showRuler="0" zoomScaleNormal="100" zoomScaleSheetLayoutView="30" workbookViewId="0">
      <pane ySplit="3" topLeftCell="A4" activePane="bottomLeft" state="frozen"/>
      <selection pane="bottomLeft"/>
    </sheetView>
  </sheetViews>
  <sheetFormatPr defaultColWidth="9.140625" defaultRowHeight="12.75" customHeight="1"/>
  <cols>
    <col min="1" max="1" width="5.42578125" style="59" customWidth="1"/>
    <col min="2" max="2" width="9.140625" style="12" customWidth="1"/>
    <col min="3" max="3" width="18.7109375" style="12" customWidth="1"/>
    <col min="4" max="4" width="10.85546875" style="47" customWidth="1"/>
    <col min="5" max="5" width="8.85546875" style="47" customWidth="1"/>
    <col min="6" max="6" width="8.28515625" style="50" customWidth="1"/>
    <col min="7" max="7" width="11" style="47" customWidth="1"/>
    <col min="8" max="8" width="10" style="47" customWidth="1"/>
    <col min="9" max="9" width="8.42578125" style="50" customWidth="1"/>
    <col min="10" max="16384" width="9.140625" style="12"/>
  </cols>
  <sheetData>
    <row r="1" spans="1:9" ht="12.75" customHeight="1">
      <c r="A1" s="37"/>
      <c r="B1" s="38"/>
      <c r="C1" s="38"/>
      <c r="D1" s="64">
        <v>2015</v>
      </c>
      <c r="E1" s="39"/>
      <c r="F1" s="40"/>
      <c r="G1" s="223">
        <v>2016</v>
      </c>
      <c r="H1" s="39"/>
      <c r="I1" s="40"/>
    </row>
    <row r="2" spans="1:9" ht="12.75" customHeight="1">
      <c r="A2" s="41"/>
      <c r="D2" s="42" t="s">
        <v>108</v>
      </c>
      <c r="E2" s="43" t="s">
        <v>109</v>
      </c>
      <c r="F2" s="44" t="s">
        <v>350</v>
      </c>
      <c r="G2" s="43" t="s">
        <v>108</v>
      </c>
      <c r="H2" s="43" t="s">
        <v>109</v>
      </c>
      <c r="I2" s="44" t="s">
        <v>350</v>
      </c>
    </row>
    <row r="3" spans="1:9" ht="12.75" customHeight="1">
      <c r="A3" s="41"/>
      <c r="D3" s="42" t="s">
        <v>111</v>
      </c>
      <c r="E3" s="43" t="s">
        <v>112</v>
      </c>
      <c r="F3" s="44" t="s">
        <v>113</v>
      </c>
      <c r="G3" s="43" t="s">
        <v>111</v>
      </c>
      <c r="H3" s="43" t="s">
        <v>112</v>
      </c>
      <c r="I3" s="44" t="s">
        <v>113</v>
      </c>
    </row>
    <row r="4" spans="1:9" ht="12.75" customHeight="1">
      <c r="A4" s="2" t="s">
        <v>117</v>
      </c>
      <c r="D4" s="46"/>
      <c r="F4" s="49"/>
      <c r="I4" s="49"/>
    </row>
    <row r="5" spans="1:9" ht="12.75" customHeight="1">
      <c r="A5" s="41"/>
      <c r="D5" s="46"/>
      <c r="F5" s="49"/>
      <c r="I5" s="49"/>
    </row>
    <row r="6" spans="1:9" ht="12.75" customHeight="1">
      <c r="A6" s="2" t="s">
        <v>114</v>
      </c>
      <c r="D6" s="46"/>
      <c r="F6" s="49"/>
      <c r="I6" s="49"/>
    </row>
    <row r="7" spans="1:9" ht="12.75" customHeight="1">
      <c r="A7" s="41">
        <v>201</v>
      </c>
      <c r="B7" s="12" t="s">
        <v>119</v>
      </c>
      <c r="D7" s="46"/>
      <c r="F7" s="49"/>
      <c r="I7" s="49"/>
    </row>
    <row r="8" spans="1:9" ht="12.75" customHeight="1">
      <c r="A8" s="41"/>
      <c r="B8" s="12" t="s">
        <v>242</v>
      </c>
      <c r="D8" s="46">
        <f>53931-410-308+5256</f>
        <v>58469</v>
      </c>
      <c r="E8" s="47">
        <f>53931-410-308+5256</f>
        <v>58469</v>
      </c>
      <c r="F8" s="49" t="s">
        <v>115</v>
      </c>
      <c r="G8" s="47">
        <v>55704</v>
      </c>
      <c r="H8" s="47">
        <f>50841-347+890+2987+1333</f>
        <v>55704</v>
      </c>
      <c r="I8" s="49" t="s">
        <v>115</v>
      </c>
    </row>
    <row r="9" spans="1:9" ht="12.75" customHeight="1">
      <c r="A9" s="41"/>
      <c r="B9" s="12" t="s">
        <v>243</v>
      </c>
      <c r="D9" s="46">
        <f>45172+819-847+7145+2423+1576</f>
        <v>56288</v>
      </c>
      <c r="E9" s="47">
        <f>45172+819-847+7145+2423+1576</f>
        <v>56288</v>
      </c>
      <c r="F9" s="49" t="s">
        <v>115</v>
      </c>
      <c r="G9" s="47">
        <v>53831</v>
      </c>
      <c r="H9" s="47">
        <f>44533+2-309+1645+1688+6272</f>
        <v>53831</v>
      </c>
      <c r="I9" s="49" t="s">
        <v>115</v>
      </c>
    </row>
    <row r="10" spans="1:9" ht="12.75" customHeight="1">
      <c r="A10" s="41"/>
      <c r="B10" s="12" t="s">
        <v>244</v>
      </c>
      <c r="D10" s="46">
        <v>4752</v>
      </c>
      <c r="E10" s="47">
        <v>4752</v>
      </c>
      <c r="F10" s="49" t="s">
        <v>115</v>
      </c>
      <c r="G10" s="47">
        <v>12</v>
      </c>
      <c r="H10" s="47">
        <v>12</v>
      </c>
      <c r="I10" s="49" t="s">
        <v>115</v>
      </c>
    </row>
    <row r="11" spans="1:9" ht="12.75" customHeight="1">
      <c r="A11" s="41"/>
      <c r="B11" s="12" t="s">
        <v>494</v>
      </c>
      <c r="D11" s="46"/>
      <c r="F11" s="49"/>
      <c r="G11" s="47">
        <v>4204</v>
      </c>
      <c r="H11" s="47">
        <f>4210-6</f>
        <v>4204</v>
      </c>
      <c r="I11" s="49" t="s">
        <v>115</v>
      </c>
    </row>
    <row r="12" spans="1:9" ht="12.75" customHeight="1">
      <c r="A12" s="41"/>
      <c r="B12" s="12" t="s">
        <v>357</v>
      </c>
      <c r="D12" s="46">
        <f>SUM(D8:D10)</f>
        <v>119509</v>
      </c>
      <c r="E12" s="47">
        <f>SUM(E8:E10)</f>
        <v>119509</v>
      </c>
      <c r="F12" s="49" t="s">
        <v>115</v>
      </c>
      <c r="G12" s="47">
        <v>113751</v>
      </c>
      <c r="H12" s="47">
        <f>SUM(H8:H11)</f>
        <v>113751</v>
      </c>
      <c r="I12" s="49" t="s">
        <v>115</v>
      </c>
    </row>
    <row r="13" spans="1:9" ht="12.75" customHeight="1">
      <c r="A13" s="41">
        <v>224</v>
      </c>
      <c r="B13" s="12" t="s">
        <v>341</v>
      </c>
      <c r="D13" s="46"/>
      <c r="F13" s="49"/>
      <c r="I13" s="49"/>
    </row>
    <row r="14" spans="1:9" ht="12.75" customHeight="1">
      <c r="A14" s="41"/>
      <c r="B14" s="12" t="s">
        <v>242</v>
      </c>
      <c r="D14" s="104">
        <v>29819</v>
      </c>
      <c r="E14" s="107">
        <v>29819</v>
      </c>
      <c r="F14" s="49" t="s">
        <v>115</v>
      </c>
      <c r="G14" s="107">
        <v>8827</v>
      </c>
      <c r="H14" s="47">
        <v>8827</v>
      </c>
      <c r="I14" s="49" t="s">
        <v>115</v>
      </c>
    </row>
    <row r="15" spans="1:9" ht="12.75" customHeight="1">
      <c r="A15" s="41"/>
      <c r="B15" s="12" t="s">
        <v>243</v>
      </c>
      <c r="D15" s="104">
        <v>9791</v>
      </c>
      <c r="E15" s="107">
        <v>9791</v>
      </c>
      <c r="F15" s="49" t="s">
        <v>115</v>
      </c>
      <c r="G15" s="107">
        <v>4538</v>
      </c>
      <c r="H15" s="47">
        <f>4536+2</f>
        <v>4538</v>
      </c>
      <c r="I15" s="49" t="s">
        <v>115</v>
      </c>
    </row>
    <row r="16" spans="1:9" ht="12.75" customHeight="1">
      <c r="A16" s="41"/>
      <c r="B16" s="12" t="s">
        <v>244</v>
      </c>
      <c r="D16" s="104">
        <v>112</v>
      </c>
      <c r="E16" s="107">
        <v>112</v>
      </c>
      <c r="F16" s="49" t="s">
        <v>115</v>
      </c>
      <c r="G16" s="50" t="s">
        <v>115</v>
      </c>
      <c r="H16" s="50" t="s">
        <v>115</v>
      </c>
      <c r="I16" s="49" t="s">
        <v>115</v>
      </c>
    </row>
    <row r="17" spans="1:9" ht="12.75" customHeight="1">
      <c r="A17" s="41"/>
      <c r="B17" s="12" t="s">
        <v>494</v>
      </c>
      <c r="D17" s="104"/>
      <c r="E17" s="107"/>
      <c r="F17" s="49"/>
      <c r="G17" s="107">
        <v>837</v>
      </c>
      <c r="H17" s="107">
        <v>837</v>
      </c>
      <c r="I17" s="49"/>
    </row>
    <row r="18" spans="1:9" ht="12.75" customHeight="1">
      <c r="A18" s="41"/>
      <c r="B18" s="12" t="s">
        <v>357</v>
      </c>
      <c r="D18" s="104">
        <f>SUM(D14:D16)</f>
        <v>39722</v>
      </c>
      <c r="E18" s="47">
        <f>SUM(E14:E16)</f>
        <v>39722</v>
      </c>
      <c r="F18" s="49" t="s">
        <v>115</v>
      </c>
      <c r="G18" s="107">
        <v>14202</v>
      </c>
      <c r="H18" s="47">
        <f>SUM(H14:H17)</f>
        <v>14202</v>
      </c>
      <c r="I18" s="49" t="s">
        <v>115</v>
      </c>
    </row>
    <row r="19" spans="1:9" ht="12.75" customHeight="1">
      <c r="A19" s="41">
        <v>225</v>
      </c>
      <c r="B19" s="12" t="s">
        <v>574</v>
      </c>
      <c r="C19" s="91"/>
      <c r="D19" s="55"/>
      <c r="E19" s="50"/>
      <c r="F19" s="49"/>
      <c r="G19" s="12"/>
      <c r="H19" s="12"/>
      <c r="I19" s="147"/>
    </row>
    <row r="20" spans="1:9" ht="12.75" customHeight="1">
      <c r="A20" s="41"/>
      <c r="B20" s="12" t="s">
        <v>242</v>
      </c>
      <c r="C20" s="91"/>
      <c r="D20" s="55">
        <v>14543</v>
      </c>
      <c r="E20" s="50">
        <v>14543</v>
      </c>
      <c r="F20" s="49" t="s">
        <v>115</v>
      </c>
      <c r="G20" s="47">
        <v>36366</v>
      </c>
      <c r="H20" s="50">
        <v>36366</v>
      </c>
      <c r="I20" s="49" t="s">
        <v>115</v>
      </c>
    </row>
    <row r="21" spans="1:9" ht="12.75" customHeight="1">
      <c r="A21" s="41"/>
      <c r="B21" s="12" t="s">
        <v>243</v>
      </c>
      <c r="C21" s="91"/>
      <c r="D21" s="55">
        <f>1274+5698</f>
        <v>6972</v>
      </c>
      <c r="E21" s="50">
        <f>1274+5698</f>
        <v>6972</v>
      </c>
      <c r="F21" s="49" t="s">
        <v>115</v>
      </c>
      <c r="G21" s="47">
        <v>9851</v>
      </c>
      <c r="H21" s="50">
        <f>9850+1</f>
        <v>9851</v>
      </c>
      <c r="I21" s="49" t="s">
        <v>115</v>
      </c>
    </row>
    <row r="22" spans="1:9" ht="12.75" customHeight="1">
      <c r="A22" s="41"/>
      <c r="B22" s="12" t="s">
        <v>494</v>
      </c>
      <c r="C22" s="91"/>
      <c r="D22" s="55"/>
      <c r="E22" s="50"/>
      <c r="F22" s="49"/>
      <c r="G22" s="47">
        <v>1967</v>
      </c>
      <c r="H22" s="50">
        <v>1967</v>
      </c>
      <c r="I22" s="49"/>
    </row>
    <row r="23" spans="1:9" ht="12.75" customHeight="1">
      <c r="A23" s="41"/>
      <c r="B23" s="12" t="s">
        <v>357</v>
      </c>
      <c r="D23" s="55">
        <f>SUM(D20:D21)</f>
        <v>21515</v>
      </c>
      <c r="E23" s="50">
        <f>SUM(E20:E21)</f>
        <v>21515</v>
      </c>
      <c r="F23" s="49" t="s">
        <v>115</v>
      </c>
      <c r="G23" s="84">
        <v>48184</v>
      </c>
      <c r="H23" s="50">
        <f>SUM(H20:H22)</f>
        <v>48184</v>
      </c>
      <c r="I23" s="49" t="s">
        <v>115</v>
      </c>
    </row>
    <row r="24" spans="1:9" ht="12.75" customHeight="1">
      <c r="A24" s="41"/>
      <c r="B24" s="87"/>
      <c r="C24" s="91"/>
      <c r="D24" s="45"/>
      <c r="E24" s="50"/>
      <c r="F24" s="85"/>
      <c r="H24" s="50"/>
      <c r="I24" s="85"/>
    </row>
    <row r="25" spans="1:9" ht="12.75" customHeight="1">
      <c r="A25" s="2" t="s">
        <v>123</v>
      </c>
      <c r="B25" s="94"/>
      <c r="C25" s="91"/>
      <c r="D25" s="45"/>
      <c r="E25" s="50"/>
      <c r="F25" s="85"/>
      <c r="G25" s="12"/>
      <c r="H25" s="50"/>
      <c r="I25" s="85"/>
    </row>
    <row r="26" spans="1:9" ht="12.75" customHeight="1">
      <c r="A26" s="41">
        <v>252</v>
      </c>
      <c r="B26" s="12" t="s">
        <v>125</v>
      </c>
      <c r="D26" s="104">
        <v>112806</v>
      </c>
      <c r="E26" s="107">
        <v>112806</v>
      </c>
      <c r="F26" s="49" t="s">
        <v>115</v>
      </c>
      <c r="G26" s="107">
        <v>116789</v>
      </c>
      <c r="H26" s="107">
        <f>13678+103038</f>
        <v>116716</v>
      </c>
      <c r="I26" s="49">
        <v>73</v>
      </c>
    </row>
    <row r="27" spans="1:9" ht="12.75" customHeight="1">
      <c r="A27" s="92"/>
      <c r="B27" s="5" t="s">
        <v>444</v>
      </c>
      <c r="D27" s="90"/>
      <c r="E27" s="91"/>
      <c r="F27" s="96"/>
      <c r="G27" s="91"/>
      <c r="H27" s="91"/>
      <c r="I27" s="96"/>
    </row>
    <row r="28" spans="1:9" ht="12.75" customHeight="1">
      <c r="A28" s="92"/>
      <c r="B28" s="5" t="s">
        <v>451</v>
      </c>
      <c r="D28" s="90"/>
      <c r="E28" s="91"/>
      <c r="F28" s="96"/>
      <c r="G28" s="91"/>
      <c r="H28" s="91"/>
      <c r="I28" s="96"/>
    </row>
    <row r="29" spans="1:9" ht="12.75" customHeight="1">
      <c r="A29" s="41">
        <v>257</v>
      </c>
      <c r="B29" s="12" t="s">
        <v>225</v>
      </c>
      <c r="D29" s="104">
        <v>18988</v>
      </c>
      <c r="E29" s="108" t="s">
        <v>115</v>
      </c>
      <c r="F29" s="78">
        <v>18988</v>
      </c>
      <c r="G29" s="107">
        <v>17261</v>
      </c>
      <c r="H29" s="108" t="s">
        <v>115</v>
      </c>
      <c r="I29" s="78">
        <v>17261</v>
      </c>
    </row>
    <row r="30" spans="1:9" ht="12.75" customHeight="1">
      <c r="A30" s="41"/>
      <c r="B30" s="87" t="s">
        <v>561</v>
      </c>
      <c r="D30" s="46"/>
      <c r="E30" s="91"/>
      <c r="F30" s="96"/>
      <c r="H30" s="91"/>
      <c r="I30" s="96"/>
    </row>
    <row r="31" spans="1:9" ht="12.75" customHeight="1">
      <c r="A31" s="41"/>
      <c r="B31" s="87" t="s">
        <v>459</v>
      </c>
      <c r="D31" s="46"/>
      <c r="E31" s="91"/>
      <c r="F31" s="96"/>
      <c r="H31" s="91"/>
      <c r="I31" s="96"/>
    </row>
    <row r="32" spans="1:9" ht="12.75" customHeight="1">
      <c r="A32" s="41"/>
      <c r="B32" s="87"/>
      <c r="D32" s="46"/>
      <c r="E32" s="91"/>
      <c r="F32" s="96"/>
      <c r="H32" s="91"/>
      <c r="I32" s="96"/>
    </row>
    <row r="33" spans="1:9" ht="12.75" customHeight="1">
      <c r="A33" s="2" t="s">
        <v>126</v>
      </c>
      <c r="D33" s="90"/>
      <c r="E33" s="91"/>
      <c r="F33" s="96"/>
      <c r="G33" s="91"/>
      <c r="H33" s="91"/>
      <c r="I33" s="96"/>
    </row>
    <row r="34" spans="1:9" ht="12.75" customHeight="1">
      <c r="A34" s="41">
        <v>263</v>
      </c>
      <c r="B34" s="12" t="s">
        <v>445</v>
      </c>
      <c r="D34" s="104">
        <f>SUM(E34:F34)</f>
        <v>198273</v>
      </c>
      <c r="E34" s="107">
        <v>110704</v>
      </c>
      <c r="F34" s="49">
        <v>87569</v>
      </c>
      <c r="G34" s="107">
        <f>SUM(H34:I34)</f>
        <v>191628</v>
      </c>
      <c r="H34" s="107">
        <v>108176</v>
      </c>
      <c r="I34" s="49">
        <v>83452</v>
      </c>
    </row>
    <row r="35" spans="1:9" ht="12.75" customHeight="1">
      <c r="A35" s="41"/>
      <c r="B35" s="87"/>
      <c r="D35" s="95"/>
      <c r="F35" s="49"/>
      <c r="I35" s="49"/>
    </row>
    <row r="36" spans="1:9" ht="12.75" customHeight="1">
      <c r="A36" s="2" t="s">
        <v>128</v>
      </c>
      <c r="D36" s="46"/>
      <c r="F36" s="49"/>
      <c r="I36" s="49"/>
    </row>
    <row r="37" spans="1:9" ht="12.75" customHeight="1">
      <c r="A37" s="41">
        <v>266</v>
      </c>
      <c r="B37" s="12" t="s">
        <v>359</v>
      </c>
      <c r="D37" s="55">
        <f>SUM(E37:F37)</f>
        <v>322834</v>
      </c>
      <c r="E37" s="107">
        <v>282767</v>
      </c>
      <c r="F37" s="49">
        <v>40067</v>
      </c>
      <c r="G37" s="50">
        <f>SUM(H37:I37)</f>
        <v>324022</v>
      </c>
      <c r="H37" s="107">
        <v>275444</v>
      </c>
      <c r="I37" s="49">
        <v>48578</v>
      </c>
    </row>
    <row r="38" spans="1:9" ht="12.75" customHeight="1">
      <c r="A38" s="41"/>
      <c r="B38" s="5" t="s">
        <v>460</v>
      </c>
      <c r="C38" s="5"/>
      <c r="D38" s="55"/>
      <c r="E38" s="107"/>
      <c r="F38" s="49"/>
      <c r="G38" s="50"/>
      <c r="H38" s="107"/>
      <c r="I38" s="49"/>
    </row>
    <row r="39" spans="1:9" ht="12.75" customHeight="1">
      <c r="A39" s="95"/>
      <c r="B39" s="5"/>
      <c r="C39" s="47"/>
      <c r="D39" s="46"/>
      <c r="E39" s="12"/>
      <c r="F39" s="49"/>
      <c r="H39" s="12"/>
      <c r="I39" s="49"/>
    </row>
    <row r="40" spans="1:9" ht="12.75" customHeight="1">
      <c r="A40" s="2" t="s">
        <v>131</v>
      </c>
      <c r="D40" s="46"/>
      <c r="F40" s="49"/>
      <c r="I40" s="49"/>
    </row>
    <row r="41" spans="1:9" ht="12.75" customHeight="1">
      <c r="A41" s="41">
        <v>272</v>
      </c>
      <c r="B41" s="12" t="s">
        <v>133</v>
      </c>
      <c r="D41" s="55">
        <f>SUM(E41:F41)</f>
        <v>3219</v>
      </c>
      <c r="E41" s="107">
        <v>2928</v>
      </c>
      <c r="F41" s="78">
        <f>21+3+3+264</f>
        <v>291</v>
      </c>
      <c r="G41" s="50">
        <f>SUM(H41:I41)</f>
        <v>2825</v>
      </c>
      <c r="H41" s="107">
        <v>2119</v>
      </c>
      <c r="I41" s="78">
        <f>644+62</f>
        <v>706</v>
      </c>
    </row>
    <row r="42" spans="1:9" ht="9.6" customHeight="1">
      <c r="A42" s="41"/>
      <c r="B42" s="5" t="s">
        <v>461</v>
      </c>
      <c r="C42" s="5"/>
      <c r="D42" s="46"/>
      <c r="F42" s="49"/>
      <c r="I42" s="49"/>
    </row>
    <row r="43" spans="1:9" ht="9.6" customHeight="1">
      <c r="A43" s="41"/>
      <c r="B43" s="5" t="s">
        <v>134</v>
      </c>
      <c r="C43" s="5"/>
      <c r="D43" s="46"/>
      <c r="F43" s="49"/>
      <c r="I43" s="49"/>
    </row>
    <row r="44" spans="1:9" ht="9.6" customHeight="1">
      <c r="A44" s="41"/>
      <c r="B44" s="5" t="s">
        <v>462</v>
      </c>
      <c r="C44" s="5"/>
      <c r="D44" s="46"/>
      <c r="F44" s="49"/>
      <c r="I44" s="49"/>
    </row>
    <row r="45" spans="1:9" ht="12.75" customHeight="1">
      <c r="A45" s="95"/>
      <c r="B45" s="87"/>
      <c r="D45" s="46"/>
      <c r="F45" s="49"/>
      <c r="I45" s="49"/>
    </row>
    <row r="46" spans="1:9" ht="12.75" customHeight="1">
      <c r="A46" s="2" t="s">
        <v>137</v>
      </c>
      <c r="D46" s="46"/>
      <c r="F46" s="49"/>
      <c r="I46" s="49"/>
    </row>
    <row r="47" spans="1:9" ht="12.75" customHeight="1">
      <c r="A47" s="41"/>
      <c r="D47" s="46"/>
      <c r="F47" s="49"/>
      <c r="I47" s="49"/>
    </row>
    <row r="48" spans="1:9" ht="12.75" customHeight="1">
      <c r="A48" s="2" t="s">
        <v>114</v>
      </c>
      <c r="D48" s="46"/>
      <c r="F48" s="49"/>
      <c r="I48" s="49"/>
    </row>
    <row r="49" spans="1:9" ht="12.75" customHeight="1">
      <c r="A49" s="41">
        <v>301</v>
      </c>
      <c r="B49" s="12" t="s">
        <v>119</v>
      </c>
      <c r="D49" s="46"/>
      <c r="F49" s="49"/>
      <c r="I49" s="49"/>
    </row>
    <row r="50" spans="1:9" ht="12.75" customHeight="1">
      <c r="A50" s="41"/>
      <c r="B50" s="12" t="s">
        <v>242</v>
      </c>
      <c r="D50" s="46">
        <v>16796</v>
      </c>
      <c r="E50" s="47">
        <v>16796</v>
      </c>
      <c r="F50" s="49" t="s">
        <v>115</v>
      </c>
      <c r="G50" s="47">
        <v>14754</v>
      </c>
      <c r="H50" s="47">
        <v>14754</v>
      </c>
      <c r="I50" s="49" t="s">
        <v>115</v>
      </c>
    </row>
    <row r="51" spans="1:9" ht="12.75" customHeight="1">
      <c r="A51" s="41"/>
      <c r="B51" s="12" t="s">
        <v>243</v>
      </c>
      <c r="D51" s="46">
        <v>204</v>
      </c>
      <c r="E51" s="47">
        <v>204</v>
      </c>
      <c r="F51" s="49" t="s">
        <v>115</v>
      </c>
      <c r="G51" s="47">
        <v>49</v>
      </c>
      <c r="H51" s="47">
        <v>49</v>
      </c>
      <c r="I51" s="49" t="s">
        <v>115</v>
      </c>
    </row>
    <row r="52" spans="1:9" ht="12.75" customHeight="1">
      <c r="A52" s="41"/>
      <c r="B52" s="12" t="s">
        <v>244</v>
      </c>
      <c r="D52" s="46">
        <v>0</v>
      </c>
      <c r="E52" s="47">
        <v>0</v>
      </c>
      <c r="F52" s="49" t="s">
        <v>115</v>
      </c>
      <c r="G52" s="47">
        <v>0</v>
      </c>
      <c r="H52" s="47">
        <v>0</v>
      </c>
      <c r="I52" s="49" t="s">
        <v>115</v>
      </c>
    </row>
    <row r="53" spans="1:9" ht="12.75" customHeight="1">
      <c r="A53" s="41"/>
      <c r="B53" s="12" t="s">
        <v>357</v>
      </c>
      <c r="D53" s="46">
        <f>SUM(D50:D52)</f>
        <v>17000</v>
      </c>
      <c r="E53" s="47">
        <f>SUM(E50:E52)</f>
        <v>17000</v>
      </c>
      <c r="F53" s="49" t="s">
        <v>115</v>
      </c>
      <c r="G53" s="47">
        <v>14803</v>
      </c>
      <c r="H53" s="47">
        <v>14803</v>
      </c>
      <c r="I53" s="49" t="s">
        <v>115</v>
      </c>
    </row>
    <row r="54" spans="1:9" ht="12.75" customHeight="1">
      <c r="A54" s="41" t="s">
        <v>138</v>
      </c>
      <c r="B54" s="12" t="s">
        <v>237</v>
      </c>
      <c r="D54" s="45"/>
      <c r="E54" s="12"/>
      <c r="F54" s="49"/>
      <c r="I54" s="49"/>
    </row>
    <row r="55" spans="1:9" ht="12.75" customHeight="1">
      <c r="A55" s="41"/>
      <c r="B55" s="12" t="s">
        <v>463</v>
      </c>
      <c r="D55" s="46">
        <f>420+519</f>
        <v>939</v>
      </c>
      <c r="E55" s="47">
        <f>420+519</f>
        <v>939</v>
      </c>
      <c r="F55" s="49" t="s">
        <v>115</v>
      </c>
      <c r="G55" s="50" t="s">
        <v>115</v>
      </c>
      <c r="H55" s="50" t="s">
        <v>115</v>
      </c>
      <c r="I55" s="96" t="s">
        <v>115</v>
      </c>
    </row>
    <row r="56" spans="1:9" ht="12.75" customHeight="1">
      <c r="A56" s="41">
        <v>324</v>
      </c>
      <c r="B56" s="12" t="s">
        <v>341</v>
      </c>
      <c r="D56" s="55"/>
      <c r="E56" s="58"/>
      <c r="F56" s="49"/>
      <c r="G56" s="50"/>
      <c r="H56" s="58"/>
      <c r="I56" s="49"/>
    </row>
    <row r="57" spans="1:9" ht="12.75" customHeight="1">
      <c r="A57" s="41"/>
      <c r="B57" s="12" t="s">
        <v>242</v>
      </c>
      <c r="D57" s="55">
        <f>12369-519</f>
        <v>11850</v>
      </c>
      <c r="E57" s="84">
        <f>12369-519</f>
        <v>11850</v>
      </c>
      <c r="F57" s="49" t="s">
        <v>115</v>
      </c>
      <c r="G57" s="50">
        <v>9681</v>
      </c>
      <c r="H57" s="50">
        <v>9681</v>
      </c>
      <c r="I57" s="49" t="s">
        <v>115</v>
      </c>
    </row>
    <row r="58" spans="1:9" ht="12.75" customHeight="1">
      <c r="A58" s="41"/>
      <c r="B58" s="12" t="s">
        <v>243</v>
      </c>
      <c r="D58" s="55">
        <v>4006</v>
      </c>
      <c r="E58" s="84">
        <v>4006</v>
      </c>
      <c r="F58" s="49" t="s">
        <v>115</v>
      </c>
      <c r="G58" s="50">
        <v>2376</v>
      </c>
      <c r="H58" s="50">
        <v>2376</v>
      </c>
      <c r="I58" s="49" t="s">
        <v>115</v>
      </c>
    </row>
    <row r="59" spans="1:9" ht="12.75" customHeight="1">
      <c r="A59" s="41"/>
      <c r="B59" s="12" t="s">
        <v>357</v>
      </c>
      <c r="D59" s="55">
        <f>SUM(D57:D58)</f>
        <v>15856</v>
      </c>
      <c r="E59" s="107">
        <f>SUM(E57:E58)</f>
        <v>15856</v>
      </c>
      <c r="F59" s="49" t="s">
        <v>115</v>
      </c>
      <c r="G59" s="50">
        <v>12057</v>
      </c>
      <c r="H59" s="50">
        <v>12057</v>
      </c>
      <c r="I59" s="49" t="s">
        <v>115</v>
      </c>
    </row>
    <row r="60" spans="1:9" ht="12.75" customHeight="1">
      <c r="A60" s="41"/>
      <c r="D60" s="55"/>
      <c r="E60" s="107"/>
      <c r="F60" s="49"/>
      <c r="G60" s="50"/>
      <c r="H60" s="107"/>
      <c r="I60" s="49"/>
    </row>
    <row r="61" spans="1:9" ht="12.75" customHeight="1">
      <c r="A61" s="41"/>
      <c r="D61" s="55"/>
      <c r="E61" s="107"/>
      <c r="F61" s="49"/>
      <c r="G61" s="50"/>
      <c r="H61" s="107"/>
      <c r="I61" s="49"/>
    </row>
    <row r="62" spans="1:9" ht="12.2" customHeight="1">
      <c r="A62" s="2" t="s">
        <v>137</v>
      </c>
      <c r="D62" s="46"/>
      <c r="F62" s="68"/>
      <c r="I62" s="68"/>
    </row>
    <row r="63" spans="1:9" ht="12.2" customHeight="1">
      <c r="A63" s="41"/>
      <c r="D63" s="55"/>
      <c r="E63" s="107"/>
      <c r="F63" s="49"/>
      <c r="G63" s="50"/>
      <c r="H63" s="107"/>
      <c r="I63" s="49"/>
    </row>
    <row r="64" spans="1:9" ht="12.2" customHeight="1">
      <c r="A64" s="2" t="s">
        <v>139</v>
      </c>
      <c r="D64" s="46"/>
      <c r="F64" s="49"/>
      <c r="I64" s="49"/>
    </row>
    <row r="65" spans="1:9" ht="12.2" customHeight="1">
      <c r="A65" s="41">
        <v>307</v>
      </c>
      <c r="B65" s="12" t="s">
        <v>141</v>
      </c>
      <c r="D65" s="46"/>
      <c r="F65" s="49"/>
      <c r="I65" s="49"/>
    </row>
    <row r="66" spans="1:9" ht="12.2" customHeight="1">
      <c r="A66" s="41"/>
      <c r="B66" s="12" t="s">
        <v>448</v>
      </c>
      <c r="D66" s="46"/>
      <c r="F66" s="49"/>
      <c r="I66" s="49"/>
    </row>
    <row r="67" spans="1:9" ht="12.2" customHeight="1">
      <c r="A67" s="41"/>
      <c r="B67" s="12" t="s">
        <v>447</v>
      </c>
      <c r="D67" s="254">
        <v>34996</v>
      </c>
      <c r="E67" s="47">
        <v>34055</v>
      </c>
      <c r="F67" s="49">
        <v>941</v>
      </c>
      <c r="G67" s="47">
        <v>36274</v>
      </c>
      <c r="H67" s="47">
        <v>36057</v>
      </c>
      <c r="I67" s="49">
        <v>667</v>
      </c>
    </row>
    <row r="68" spans="1:9" ht="12.2" customHeight="1">
      <c r="A68" s="41"/>
      <c r="B68" s="12" t="s">
        <v>446</v>
      </c>
      <c r="D68" s="46">
        <v>66775</v>
      </c>
      <c r="E68" s="47">
        <v>66775</v>
      </c>
      <c r="F68" s="49" t="s">
        <v>180</v>
      </c>
      <c r="G68" s="47">
        <v>69344</v>
      </c>
      <c r="H68" s="47">
        <v>69344</v>
      </c>
      <c r="I68" s="49" t="s">
        <v>180</v>
      </c>
    </row>
    <row r="69" spans="1:9" ht="12.2" customHeight="1">
      <c r="A69" s="41"/>
      <c r="B69" s="12" t="s">
        <v>327</v>
      </c>
      <c r="D69" s="46"/>
      <c r="F69" s="49"/>
      <c r="I69" s="49"/>
    </row>
    <row r="70" spans="1:9" ht="12.2" customHeight="1">
      <c r="A70" s="41"/>
      <c r="B70" s="12" t="s">
        <v>248</v>
      </c>
      <c r="D70" s="46">
        <v>20593</v>
      </c>
      <c r="E70" s="47">
        <v>19652</v>
      </c>
      <c r="F70" s="49">
        <v>941</v>
      </c>
      <c r="G70" s="47">
        <v>21993</v>
      </c>
      <c r="H70" s="84">
        <v>21326</v>
      </c>
      <c r="I70" s="49">
        <v>667</v>
      </c>
    </row>
    <row r="71" spans="1:9" ht="12.2" customHeight="1">
      <c r="A71" s="41"/>
      <c r="B71" s="12" t="s">
        <v>249</v>
      </c>
      <c r="D71" s="46">
        <v>37597</v>
      </c>
      <c r="E71" s="47">
        <v>37597</v>
      </c>
      <c r="F71" s="49" t="s">
        <v>180</v>
      </c>
      <c r="G71" s="47">
        <v>39544</v>
      </c>
      <c r="H71" s="47">
        <v>39544</v>
      </c>
      <c r="I71" s="49" t="s">
        <v>180</v>
      </c>
    </row>
    <row r="72" spans="1:9" ht="12.2" customHeight="1">
      <c r="A72" s="41"/>
      <c r="B72" s="12" t="s">
        <v>326</v>
      </c>
      <c r="D72" s="46"/>
      <c r="F72" s="68"/>
      <c r="I72" s="68"/>
    </row>
    <row r="73" spans="1:9" ht="12.2" customHeight="1">
      <c r="A73" s="41"/>
      <c r="B73" s="12" t="s">
        <v>248</v>
      </c>
      <c r="D73" s="55">
        <v>6589</v>
      </c>
      <c r="E73" s="50">
        <v>6589</v>
      </c>
      <c r="F73" s="49" t="s">
        <v>115</v>
      </c>
      <c r="G73" s="50">
        <v>7005</v>
      </c>
      <c r="H73" s="50">
        <v>7005</v>
      </c>
      <c r="I73" s="49" t="s">
        <v>115</v>
      </c>
    </row>
    <row r="74" spans="1:9" ht="12.2" customHeight="1">
      <c r="A74" s="41"/>
      <c r="B74" s="12" t="s">
        <v>249</v>
      </c>
      <c r="D74" s="55">
        <v>13530</v>
      </c>
      <c r="E74" s="50">
        <v>13530</v>
      </c>
      <c r="F74" s="49" t="s">
        <v>115</v>
      </c>
      <c r="G74" s="50">
        <v>14405</v>
      </c>
      <c r="H74" s="50">
        <v>14405</v>
      </c>
      <c r="I74" s="49" t="s">
        <v>115</v>
      </c>
    </row>
    <row r="75" spans="1:9" ht="12.2" customHeight="1">
      <c r="A75" s="41"/>
      <c r="B75" s="12" t="s">
        <v>142</v>
      </c>
      <c r="D75" s="46"/>
      <c r="E75" s="84"/>
      <c r="F75" s="68"/>
      <c r="H75" s="84"/>
      <c r="I75" s="68"/>
    </row>
    <row r="76" spans="1:9" ht="12.2" customHeight="1">
      <c r="A76" s="41"/>
      <c r="B76" s="12" t="s">
        <v>248</v>
      </c>
      <c r="D76" s="55">
        <v>7814</v>
      </c>
      <c r="E76" s="50">
        <v>7814</v>
      </c>
      <c r="F76" s="49" t="s">
        <v>115</v>
      </c>
      <c r="G76" s="50">
        <v>7726</v>
      </c>
      <c r="H76" s="50">
        <v>7726</v>
      </c>
      <c r="I76" s="49" t="s">
        <v>115</v>
      </c>
    </row>
    <row r="77" spans="1:9" ht="12.2" customHeight="1">
      <c r="A77" s="41"/>
      <c r="B77" s="12" t="s">
        <v>249</v>
      </c>
      <c r="D77" s="55">
        <v>15648</v>
      </c>
      <c r="E77" s="50">
        <v>15648</v>
      </c>
      <c r="F77" s="49" t="s">
        <v>115</v>
      </c>
      <c r="G77" s="50">
        <v>15395</v>
      </c>
      <c r="H77" s="50">
        <v>15395</v>
      </c>
      <c r="I77" s="49" t="s">
        <v>115</v>
      </c>
    </row>
    <row r="78" spans="1:9" ht="12.2" customHeight="1">
      <c r="A78" s="41"/>
      <c r="B78" s="5"/>
      <c r="D78" s="46"/>
      <c r="F78" s="49"/>
      <c r="I78" s="49"/>
    </row>
    <row r="79" spans="1:9" ht="12.2" customHeight="1">
      <c r="A79" s="2" t="s">
        <v>355</v>
      </c>
      <c r="B79" s="4"/>
      <c r="D79" s="46"/>
      <c r="F79" s="49"/>
      <c r="I79" s="49"/>
    </row>
    <row r="80" spans="1:9" ht="12.2" customHeight="1">
      <c r="A80" s="41">
        <v>310</v>
      </c>
      <c r="B80" s="12" t="s">
        <v>52</v>
      </c>
      <c r="D80" s="55">
        <v>36129</v>
      </c>
      <c r="E80" s="47">
        <v>34323</v>
      </c>
      <c r="F80" s="49">
        <v>1806</v>
      </c>
      <c r="G80" s="50">
        <v>23615</v>
      </c>
      <c r="H80" s="47">
        <v>23615</v>
      </c>
      <c r="I80" s="49" t="s">
        <v>180</v>
      </c>
    </row>
    <row r="81" spans="1:9" ht="12.2" customHeight="1">
      <c r="A81" s="41"/>
      <c r="B81" s="5"/>
      <c r="D81" s="46"/>
      <c r="F81" s="49"/>
      <c r="I81" s="49"/>
    </row>
    <row r="82" spans="1:9" ht="12.2" customHeight="1">
      <c r="A82" s="2" t="s">
        <v>131</v>
      </c>
      <c r="D82" s="46"/>
      <c r="F82" s="49"/>
      <c r="I82" s="49"/>
    </row>
    <row r="83" spans="1:9" ht="12.2" customHeight="1">
      <c r="A83" s="41">
        <v>376</v>
      </c>
      <c r="B83" s="12" t="s">
        <v>434</v>
      </c>
      <c r="D83" s="46"/>
      <c r="F83" s="49"/>
      <c r="I83" s="49"/>
    </row>
    <row r="84" spans="1:9" ht="12.2" customHeight="1">
      <c r="A84" s="41"/>
      <c r="B84" s="87" t="s">
        <v>435</v>
      </c>
      <c r="D84" s="46"/>
      <c r="F84" s="49"/>
      <c r="I84" s="49"/>
    </row>
    <row r="85" spans="1:9" ht="12.2" customHeight="1">
      <c r="A85" s="41"/>
      <c r="B85" s="12" t="s">
        <v>250</v>
      </c>
      <c r="D85" s="55">
        <f>SUM(E85:F85)</f>
        <v>821</v>
      </c>
      <c r="E85" s="47">
        <v>708</v>
      </c>
      <c r="F85" s="35">
        <v>113</v>
      </c>
      <c r="G85" s="50">
        <v>796</v>
      </c>
      <c r="H85" s="47">
        <v>670</v>
      </c>
      <c r="I85" s="35">
        <v>126</v>
      </c>
    </row>
    <row r="86" spans="1:9" ht="12.2" customHeight="1">
      <c r="A86" s="41"/>
      <c r="B86" s="12" t="s">
        <v>249</v>
      </c>
      <c r="D86" s="55">
        <f>SUM(E86:F86)</f>
        <v>821</v>
      </c>
      <c r="E86" s="47">
        <v>708</v>
      </c>
      <c r="F86" s="35">
        <v>113</v>
      </c>
      <c r="G86" s="50">
        <v>796</v>
      </c>
      <c r="H86" s="47">
        <v>670</v>
      </c>
      <c r="I86" s="35">
        <v>126</v>
      </c>
    </row>
    <row r="87" spans="1:9" ht="12.2" customHeight="1">
      <c r="A87" s="45"/>
      <c r="D87" s="46"/>
      <c r="F87" s="35"/>
      <c r="I87" s="35"/>
    </row>
    <row r="88" spans="1:9" ht="12.2" customHeight="1">
      <c r="A88" s="41"/>
      <c r="D88" s="46"/>
      <c r="F88" s="35"/>
      <c r="I88" s="35"/>
    </row>
    <row r="89" spans="1:9" ht="12.2" customHeight="1">
      <c r="A89" s="2" t="s">
        <v>148</v>
      </c>
      <c r="D89" s="46"/>
      <c r="F89" s="49"/>
      <c r="I89" s="49"/>
    </row>
    <row r="90" spans="1:9" ht="12.2" customHeight="1">
      <c r="A90" s="2"/>
      <c r="D90" s="46"/>
      <c r="F90" s="49"/>
      <c r="I90" s="49"/>
    </row>
    <row r="91" spans="1:9" ht="12.2" customHeight="1">
      <c r="A91" s="2" t="s">
        <v>114</v>
      </c>
      <c r="D91" s="46"/>
      <c r="F91" s="49"/>
      <c r="I91" s="49"/>
    </row>
    <row r="92" spans="1:9" ht="12.2" customHeight="1">
      <c r="A92" s="41">
        <v>401</v>
      </c>
      <c r="B92" s="12" t="s">
        <v>119</v>
      </c>
      <c r="D92" s="46"/>
      <c r="F92" s="49"/>
      <c r="I92" s="49"/>
    </row>
    <row r="93" spans="1:9" ht="12.2" customHeight="1">
      <c r="A93" s="41"/>
      <c r="B93" s="12" t="s">
        <v>242</v>
      </c>
      <c r="D93" s="46">
        <v>1356</v>
      </c>
      <c r="E93" s="47">
        <v>1356</v>
      </c>
      <c r="F93" s="49" t="s">
        <v>115</v>
      </c>
      <c r="G93" s="47">
        <v>1549</v>
      </c>
      <c r="H93" s="47">
        <v>1549</v>
      </c>
      <c r="I93" s="143" t="s">
        <v>115</v>
      </c>
    </row>
    <row r="94" spans="1:9" ht="12.2" customHeight="1">
      <c r="A94" s="41"/>
      <c r="B94" s="12" t="s">
        <v>243</v>
      </c>
      <c r="D94" s="46">
        <v>5271</v>
      </c>
      <c r="E94" s="47">
        <v>5271</v>
      </c>
      <c r="F94" s="49" t="s">
        <v>115</v>
      </c>
      <c r="G94" s="47">
        <v>5673</v>
      </c>
      <c r="H94" s="47">
        <v>5673</v>
      </c>
      <c r="I94" s="143" t="s">
        <v>115</v>
      </c>
    </row>
    <row r="95" spans="1:9" ht="12.2" customHeight="1">
      <c r="A95" s="41"/>
      <c r="B95" s="12" t="s">
        <v>244</v>
      </c>
      <c r="D95" s="46">
        <v>1438</v>
      </c>
      <c r="E95" s="47">
        <v>1438</v>
      </c>
      <c r="F95" s="49" t="s">
        <v>115</v>
      </c>
      <c r="G95" s="47">
        <v>1782</v>
      </c>
      <c r="H95" s="47">
        <v>1782</v>
      </c>
      <c r="I95" s="143" t="s">
        <v>115</v>
      </c>
    </row>
    <row r="96" spans="1:9" ht="12.2" customHeight="1">
      <c r="A96" s="41"/>
      <c r="B96" s="12" t="s">
        <v>357</v>
      </c>
      <c r="D96" s="46">
        <v>8065</v>
      </c>
      <c r="E96" s="47">
        <v>8065</v>
      </c>
      <c r="F96" s="49"/>
      <c r="G96" s="47">
        <v>9004</v>
      </c>
      <c r="H96" s="47">
        <v>9004</v>
      </c>
      <c r="I96" s="49" t="s">
        <v>115</v>
      </c>
    </row>
    <row r="97" spans="1:9" ht="12.2" customHeight="1">
      <c r="A97" s="41">
        <v>402</v>
      </c>
      <c r="B97" s="12" t="s">
        <v>246</v>
      </c>
      <c r="D97" s="46"/>
      <c r="F97" s="49"/>
      <c r="I97" s="49"/>
    </row>
    <row r="98" spans="1:9" ht="12.2" customHeight="1">
      <c r="A98" s="41"/>
      <c r="B98" s="12" t="s">
        <v>242</v>
      </c>
      <c r="D98" s="46">
        <v>63</v>
      </c>
      <c r="E98" s="47">
        <v>63</v>
      </c>
      <c r="F98" s="49" t="s">
        <v>115</v>
      </c>
      <c r="G98" s="47">
        <v>35</v>
      </c>
      <c r="H98" s="47">
        <v>35</v>
      </c>
      <c r="I98" s="143" t="s">
        <v>115</v>
      </c>
    </row>
    <row r="99" spans="1:9" ht="12.2" customHeight="1">
      <c r="A99" s="41"/>
      <c r="B99" s="12" t="s">
        <v>243</v>
      </c>
      <c r="D99" s="46">
        <v>906</v>
      </c>
      <c r="E99" s="47">
        <v>906</v>
      </c>
      <c r="F99" s="49" t="s">
        <v>115</v>
      </c>
      <c r="G99" s="47">
        <v>301</v>
      </c>
      <c r="H99" s="47">
        <v>301</v>
      </c>
      <c r="I99" s="143" t="s">
        <v>115</v>
      </c>
    </row>
    <row r="100" spans="1:9" ht="12.2" customHeight="1">
      <c r="A100" s="41"/>
      <c r="B100" s="12" t="s">
        <v>244</v>
      </c>
      <c r="D100" s="55" t="s">
        <v>115</v>
      </c>
      <c r="E100" s="50" t="s">
        <v>115</v>
      </c>
      <c r="F100" s="49" t="s">
        <v>115</v>
      </c>
      <c r="G100" s="144" t="s">
        <v>115</v>
      </c>
      <c r="H100" s="144" t="s">
        <v>115</v>
      </c>
      <c r="I100" s="143" t="s">
        <v>115</v>
      </c>
    </row>
    <row r="101" spans="1:9" ht="12.2" customHeight="1">
      <c r="A101" s="41"/>
      <c r="B101" s="12" t="s">
        <v>357</v>
      </c>
      <c r="D101" s="46">
        <v>969</v>
      </c>
      <c r="E101" s="47">
        <v>969</v>
      </c>
      <c r="F101" s="49" t="s">
        <v>115</v>
      </c>
      <c r="G101" s="47">
        <v>336</v>
      </c>
      <c r="H101" s="47">
        <v>336</v>
      </c>
      <c r="I101" s="143" t="s">
        <v>115</v>
      </c>
    </row>
    <row r="102" spans="1:9" ht="12.2" customHeight="1">
      <c r="A102" s="41">
        <v>424</v>
      </c>
      <c r="B102" s="12" t="s">
        <v>386</v>
      </c>
      <c r="D102" s="46"/>
      <c r="F102" s="49"/>
      <c r="I102" s="49"/>
    </row>
    <row r="103" spans="1:9" ht="12.2" customHeight="1">
      <c r="A103" s="41"/>
      <c r="B103" s="12" t="s">
        <v>242</v>
      </c>
      <c r="D103" s="46">
        <v>1857</v>
      </c>
      <c r="E103" s="47">
        <v>1857</v>
      </c>
      <c r="F103" s="49" t="s">
        <v>115</v>
      </c>
      <c r="G103" s="47">
        <v>1409</v>
      </c>
      <c r="H103" s="47">
        <v>1409</v>
      </c>
      <c r="I103" s="143" t="s">
        <v>115</v>
      </c>
    </row>
    <row r="104" spans="1:9" ht="12.2" customHeight="1">
      <c r="A104" s="41"/>
      <c r="B104" s="12" t="s">
        <v>243</v>
      </c>
      <c r="D104" s="46">
        <v>3485</v>
      </c>
      <c r="E104" s="47">
        <v>3485</v>
      </c>
      <c r="F104" s="49" t="s">
        <v>115</v>
      </c>
      <c r="G104" s="47">
        <v>3145</v>
      </c>
      <c r="H104" s="47">
        <v>3145</v>
      </c>
      <c r="I104" s="143" t="s">
        <v>115</v>
      </c>
    </row>
    <row r="105" spans="1:9" ht="12.2" customHeight="1">
      <c r="A105" s="41"/>
      <c r="B105" s="12" t="s">
        <v>244</v>
      </c>
      <c r="D105" s="46">
        <v>1280</v>
      </c>
      <c r="E105" s="47">
        <v>1280</v>
      </c>
      <c r="F105" s="49" t="s">
        <v>115</v>
      </c>
      <c r="G105" s="47">
        <v>1017</v>
      </c>
      <c r="H105" s="47">
        <v>1017</v>
      </c>
      <c r="I105" s="143"/>
    </row>
    <row r="106" spans="1:9" ht="12.2" customHeight="1">
      <c r="A106" s="41"/>
      <c r="B106" s="12" t="s">
        <v>357</v>
      </c>
      <c r="D106" s="46">
        <v>6622</v>
      </c>
      <c r="E106" s="47">
        <v>6622</v>
      </c>
      <c r="F106" s="49" t="s">
        <v>115</v>
      </c>
      <c r="G106" s="47">
        <v>5571</v>
      </c>
      <c r="H106" s="47">
        <v>5571</v>
      </c>
      <c r="I106" s="143"/>
    </row>
    <row r="107" spans="1:9" ht="12.2" customHeight="1">
      <c r="A107" s="41"/>
      <c r="D107" s="46"/>
      <c r="F107" s="49"/>
      <c r="I107" s="49"/>
    </row>
    <row r="108" spans="1:9" ht="12.2" customHeight="1">
      <c r="A108" s="2" t="s">
        <v>342</v>
      </c>
      <c r="D108" s="46"/>
      <c r="F108" s="49"/>
      <c r="I108" s="49"/>
    </row>
    <row r="109" spans="1:9" ht="12.2" customHeight="1">
      <c r="A109" s="41">
        <v>440</v>
      </c>
      <c r="B109" s="12" t="s">
        <v>387</v>
      </c>
      <c r="D109" s="46">
        <v>12136</v>
      </c>
      <c r="E109" s="50">
        <v>1128</v>
      </c>
      <c r="F109" s="49">
        <v>11008</v>
      </c>
      <c r="G109" s="47">
        <v>12707</v>
      </c>
      <c r="H109" s="50">
        <v>1632</v>
      </c>
      <c r="I109" s="143">
        <v>11075</v>
      </c>
    </row>
    <row r="110" spans="1:9" ht="12.2" customHeight="1">
      <c r="A110" s="41">
        <v>445</v>
      </c>
      <c r="B110" s="12" t="s">
        <v>491</v>
      </c>
      <c r="D110" s="55">
        <v>4818</v>
      </c>
      <c r="E110" s="50">
        <v>4818</v>
      </c>
      <c r="F110" s="49" t="s">
        <v>115</v>
      </c>
      <c r="G110" s="144" t="s">
        <v>115</v>
      </c>
      <c r="H110" s="144" t="s">
        <v>115</v>
      </c>
      <c r="I110" s="143" t="s">
        <v>115</v>
      </c>
    </row>
    <row r="111" spans="1:9" ht="12.2" customHeight="1">
      <c r="A111" s="45"/>
      <c r="B111" s="5" t="s">
        <v>493</v>
      </c>
      <c r="D111" s="46"/>
      <c r="F111" s="49"/>
      <c r="I111" s="49"/>
    </row>
    <row r="112" spans="1:9" ht="12.2" customHeight="1">
      <c r="A112" s="2" t="s">
        <v>123</v>
      </c>
      <c r="D112" s="46"/>
      <c r="F112" s="49"/>
      <c r="I112" s="49"/>
    </row>
    <row r="113" spans="1:9" ht="12.2" customHeight="1">
      <c r="A113" s="41">
        <v>453</v>
      </c>
      <c r="B113" s="12" t="s">
        <v>154</v>
      </c>
      <c r="D113" s="46">
        <v>143436</v>
      </c>
      <c r="E113" s="47">
        <v>13443</v>
      </c>
      <c r="F113" s="49">
        <v>129993</v>
      </c>
      <c r="G113" s="47">
        <v>141424</v>
      </c>
      <c r="H113" s="47">
        <v>13634</v>
      </c>
      <c r="I113" s="49">
        <v>127790</v>
      </c>
    </row>
    <row r="114" spans="1:9" ht="12.2" customHeight="1">
      <c r="A114" s="41"/>
      <c r="D114" s="46"/>
      <c r="E114" s="50"/>
      <c r="F114" s="49"/>
      <c r="H114" s="50"/>
      <c r="I114" s="49"/>
    </row>
    <row r="115" spans="1:9" ht="12.2" customHeight="1">
      <c r="A115" s="2" t="s">
        <v>131</v>
      </c>
      <c r="B115" s="4"/>
      <c r="D115" s="46"/>
      <c r="F115" s="49"/>
      <c r="I115" s="49"/>
    </row>
    <row r="116" spans="1:9" ht="12.2" customHeight="1">
      <c r="A116" s="41">
        <v>469</v>
      </c>
      <c r="B116" s="12" t="s">
        <v>158</v>
      </c>
      <c r="D116" s="46">
        <v>564498</v>
      </c>
      <c r="E116" s="47">
        <v>564498</v>
      </c>
      <c r="F116" s="49" t="s">
        <v>115</v>
      </c>
      <c r="G116" s="47">
        <v>525174</v>
      </c>
      <c r="H116" s="47">
        <v>525174</v>
      </c>
      <c r="I116" s="143" t="s">
        <v>115</v>
      </c>
    </row>
    <row r="117" spans="1:9" ht="12.2" customHeight="1">
      <c r="A117" s="41">
        <v>476</v>
      </c>
      <c r="B117" s="5" t="s">
        <v>414</v>
      </c>
      <c r="D117" s="46">
        <v>1631</v>
      </c>
      <c r="E117" s="50">
        <v>392</v>
      </c>
      <c r="F117" s="49">
        <v>1239</v>
      </c>
      <c r="G117" s="47">
        <v>616</v>
      </c>
      <c r="H117" s="50">
        <v>25</v>
      </c>
      <c r="I117" s="49">
        <v>591</v>
      </c>
    </row>
    <row r="118" spans="1:9" ht="10.5" customHeight="1">
      <c r="A118" s="41"/>
      <c r="B118" s="87" t="s">
        <v>413</v>
      </c>
      <c r="D118" s="46"/>
      <c r="F118" s="49"/>
      <c r="I118" s="49"/>
    </row>
    <row r="119" spans="1:9" ht="12.2" customHeight="1">
      <c r="A119" s="41"/>
      <c r="D119" s="46"/>
      <c r="F119" s="49"/>
      <c r="I119" s="49"/>
    </row>
    <row r="120" spans="1:9" ht="12.2" customHeight="1">
      <c r="A120" s="2" t="s">
        <v>116</v>
      </c>
      <c r="D120" s="46"/>
      <c r="F120" s="49"/>
      <c r="I120" s="49"/>
    </row>
    <row r="121" spans="1:9" ht="12.2" customHeight="1">
      <c r="A121" s="41">
        <v>480</v>
      </c>
      <c r="B121" s="12" t="s">
        <v>162</v>
      </c>
      <c r="D121" s="46">
        <v>353456</v>
      </c>
      <c r="E121" s="47">
        <v>353456</v>
      </c>
      <c r="F121" s="49" t="s">
        <v>115</v>
      </c>
      <c r="G121" s="47">
        <v>364800</v>
      </c>
      <c r="H121" s="47">
        <v>364800</v>
      </c>
      <c r="I121" s="143" t="s">
        <v>115</v>
      </c>
    </row>
    <row r="122" spans="1:9" ht="12.2" customHeight="1">
      <c r="A122" s="41"/>
      <c r="D122" s="46"/>
      <c r="F122" s="49"/>
      <c r="G122" s="12"/>
      <c r="H122" s="12"/>
      <c r="I122" s="143"/>
    </row>
    <row r="123" spans="1:9" ht="12.2" customHeight="1">
      <c r="A123" s="41"/>
      <c r="D123" s="46"/>
      <c r="F123" s="49"/>
      <c r="G123" s="12"/>
      <c r="H123" s="12"/>
      <c r="I123" s="143"/>
    </row>
    <row r="124" spans="1:9" ht="12.4" customHeight="1">
      <c r="A124" s="2" t="s">
        <v>176</v>
      </c>
      <c r="D124" s="46"/>
      <c r="F124" s="49"/>
      <c r="I124" s="49"/>
    </row>
    <row r="125" spans="1:9" ht="12.4" customHeight="1">
      <c r="A125" s="41"/>
      <c r="D125" s="46"/>
      <c r="F125" s="49"/>
      <c r="I125" s="49"/>
    </row>
    <row r="126" spans="1:9" ht="12.4" customHeight="1">
      <c r="A126" s="2" t="s">
        <v>114</v>
      </c>
      <c r="B126" s="4"/>
      <c r="D126" s="46"/>
      <c r="F126" s="49"/>
      <c r="I126" s="49"/>
    </row>
    <row r="127" spans="1:9" ht="12.4" customHeight="1">
      <c r="A127" s="41">
        <v>501</v>
      </c>
      <c r="B127" s="12" t="s">
        <v>119</v>
      </c>
      <c r="D127" s="46"/>
      <c r="F127" s="49"/>
      <c r="I127" s="49"/>
    </row>
    <row r="128" spans="1:9" ht="12.4" customHeight="1">
      <c r="A128" s="41"/>
      <c r="B128" s="12" t="s">
        <v>242</v>
      </c>
      <c r="D128" s="46">
        <v>2802</v>
      </c>
      <c r="E128" s="50">
        <v>2802</v>
      </c>
      <c r="F128" s="49" t="s">
        <v>115</v>
      </c>
      <c r="G128" s="47">
        <v>2451</v>
      </c>
      <c r="H128" s="50">
        <v>2451</v>
      </c>
      <c r="I128" s="143" t="s">
        <v>115</v>
      </c>
    </row>
    <row r="129" spans="1:9" ht="12.4" customHeight="1">
      <c r="A129" s="41"/>
      <c r="B129" s="12" t="s">
        <v>243</v>
      </c>
      <c r="D129" s="46">
        <v>1437</v>
      </c>
      <c r="E129" s="50">
        <v>1737</v>
      </c>
      <c r="F129" s="49" t="s">
        <v>115</v>
      </c>
      <c r="G129" s="47">
        <v>1468</v>
      </c>
      <c r="H129" s="50">
        <v>1468</v>
      </c>
      <c r="I129" s="143" t="s">
        <v>115</v>
      </c>
    </row>
    <row r="130" spans="1:9" ht="12.4" customHeight="1">
      <c r="A130" s="41"/>
      <c r="B130" s="12" t="s">
        <v>244</v>
      </c>
      <c r="D130" s="46">
        <v>82</v>
      </c>
      <c r="E130" s="47">
        <v>82</v>
      </c>
      <c r="F130" s="49" t="s">
        <v>115</v>
      </c>
      <c r="G130" s="47">
        <v>83</v>
      </c>
      <c r="H130" s="47">
        <v>83</v>
      </c>
      <c r="I130" s="143" t="s">
        <v>115</v>
      </c>
    </row>
    <row r="131" spans="1:9" ht="12.4" customHeight="1">
      <c r="A131" s="41"/>
      <c r="B131" s="12" t="s">
        <v>357</v>
      </c>
      <c r="D131" s="46">
        <v>4321</v>
      </c>
      <c r="E131" s="47">
        <v>4321</v>
      </c>
      <c r="F131" s="49" t="s">
        <v>115</v>
      </c>
      <c r="G131" s="47">
        <v>4002</v>
      </c>
      <c r="H131" s="47">
        <v>4002</v>
      </c>
      <c r="I131" s="143" t="s">
        <v>115</v>
      </c>
    </row>
    <row r="132" spans="1:9" ht="12.4" customHeight="1">
      <c r="A132" s="41">
        <v>524</v>
      </c>
      <c r="B132" s="12" t="s">
        <v>341</v>
      </c>
      <c r="D132" s="46"/>
      <c r="E132" s="50"/>
      <c r="F132" s="49"/>
      <c r="H132" s="50"/>
      <c r="I132" s="49"/>
    </row>
    <row r="133" spans="1:9" ht="12.4" customHeight="1">
      <c r="A133" s="41"/>
      <c r="B133" s="12" t="s">
        <v>432</v>
      </c>
      <c r="D133" s="46">
        <v>3620</v>
      </c>
      <c r="E133" s="47">
        <v>3620</v>
      </c>
      <c r="F133" s="49" t="s">
        <v>115</v>
      </c>
      <c r="G133" s="47">
        <v>3182</v>
      </c>
      <c r="H133" s="47">
        <v>3182</v>
      </c>
      <c r="I133" s="143" t="s">
        <v>115</v>
      </c>
    </row>
    <row r="134" spans="1:9" ht="12.4" customHeight="1">
      <c r="A134" s="41"/>
      <c r="B134" s="87" t="s">
        <v>433</v>
      </c>
      <c r="D134" s="46"/>
      <c r="F134" s="49"/>
      <c r="I134" s="49"/>
    </row>
    <row r="135" spans="1:9" ht="12.4" customHeight="1">
      <c r="A135" s="41"/>
      <c r="B135" s="12" t="s">
        <v>243</v>
      </c>
      <c r="D135" s="46">
        <v>48</v>
      </c>
      <c r="E135" s="50">
        <v>48</v>
      </c>
      <c r="F135" s="49" t="s">
        <v>115</v>
      </c>
      <c r="G135" s="47">
        <v>29</v>
      </c>
      <c r="H135" s="50">
        <v>29</v>
      </c>
      <c r="I135" s="143" t="s">
        <v>115</v>
      </c>
    </row>
    <row r="136" spans="1:9" ht="12.4" customHeight="1">
      <c r="A136" s="41"/>
      <c r="B136" s="12" t="s">
        <v>244</v>
      </c>
      <c r="D136" s="55" t="s">
        <v>616</v>
      </c>
      <c r="E136" s="50" t="s">
        <v>616</v>
      </c>
      <c r="F136" s="49" t="s">
        <v>115</v>
      </c>
      <c r="G136" s="50" t="s">
        <v>616</v>
      </c>
      <c r="H136" s="50" t="s">
        <v>616</v>
      </c>
      <c r="I136" s="143" t="s">
        <v>115</v>
      </c>
    </row>
    <row r="137" spans="1:9" ht="12.4" customHeight="1">
      <c r="A137" s="41"/>
      <c r="B137" s="12" t="s">
        <v>357</v>
      </c>
      <c r="D137" s="46">
        <v>3670</v>
      </c>
      <c r="E137" s="50">
        <v>3670</v>
      </c>
      <c r="F137" s="49" t="s">
        <v>115</v>
      </c>
      <c r="G137" s="47">
        <v>3214</v>
      </c>
      <c r="H137" s="50">
        <v>3214</v>
      </c>
      <c r="I137" s="143" t="s">
        <v>115</v>
      </c>
    </row>
    <row r="138" spans="1:9" ht="12.4" customHeight="1">
      <c r="A138" s="41"/>
      <c r="D138" s="46"/>
      <c r="E138" s="50"/>
      <c r="F138" s="49"/>
      <c r="H138" s="50"/>
      <c r="I138" s="49"/>
    </row>
    <row r="139" spans="1:9" ht="12.4" customHeight="1">
      <c r="A139" s="2" t="s">
        <v>139</v>
      </c>
      <c r="D139" s="46"/>
      <c r="F139" s="49"/>
      <c r="I139" s="49"/>
    </row>
    <row r="140" spans="1:9" ht="12.4" customHeight="1">
      <c r="A140" s="41">
        <v>507</v>
      </c>
      <c r="B140" s="12" t="s">
        <v>141</v>
      </c>
      <c r="D140" s="46">
        <v>3469</v>
      </c>
      <c r="E140" s="50" t="s">
        <v>115</v>
      </c>
      <c r="F140" s="49">
        <v>3469</v>
      </c>
      <c r="G140" s="47">
        <v>3420</v>
      </c>
      <c r="H140" s="144" t="s">
        <v>115</v>
      </c>
      <c r="I140" s="49">
        <v>3420</v>
      </c>
    </row>
    <row r="141" spans="1:9" ht="12.4" customHeight="1">
      <c r="A141" s="41"/>
      <c r="D141" s="46"/>
      <c r="F141" s="49"/>
      <c r="I141" s="49"/>
    </row>
    <row r="142" spans="1:9" ht="12.4" customHeight="1">
      <c r="A142" s="2" t="s">
        <v>342</v>
      </c>
      <c r="D142" s="46"/>
      <c r="F142" s="49"/>
      <c r="I142" s="49"/>
    </row>
    <row r="143" spans="1:9" ht="12.4" customHeight="1">
      <c r="A143" s="86" t="s">
        <v>343</v>
      </c>
      <c r="B143" s="12" t="s">
        <v>387</v>
      </c>
      <c r="D143" s="46">
        <v>151249</v>
      </c>
      <c r="E143" s="47">
        <v>73262</v>
      </c>
      <c r="F143" s="49">
        <v>77987</v>
      </c>
      <c r="G143" s="47">
        <v>159536</v>
      </c>
      <c r="H143" s="47">
        <v>71257</v>
      </c>
      <c r="I143" s="49">
        <v>88279</v>
      </c>
    </row>
    <row r="144" spans="1:9" ht="12.4" customHeight="1">
      <c r="A144" s="41"/>
      <c r="B144" s="87"/>
      <c r="D144" s="46"/>
      <c r="F144" s="49"/>
      <c r="I144" s="49"/>
    </row>
    <row r="145" spans="1:9" ht="12.4" customHeight="1">
      <c r="A145" s="2" t="s">
        <v>100</v>
      </c>
      <c r="D145" s="46"/>
      <c r="F145" s="49"/>
      <c r="I145" s="49"/>
    </row>
    <row r="146" spans="1:9" ht="12.4" customHeight="1">
      <c r="A146" s="41">
        <v>546</v>
      </c>
      <c r="B146" s="12" t="s">
        <v>182</v>
      </c>
      <c r="D146" s="46">
        <v>30117</v>
      </c>
      <c r="E146" s="47">
        <v>19339</v>
      </c>
      <c r="F146" s="49">
        <v>10778</v>
      </c>
      <c r="G146" s="47">
        <v>21707</v>
      </c>
      <c r="H146" s="47">
        <v>18656</v>
      </c>
      <c r="I146" s="49">
        <v>3051</v>
      </c>
    </row>
    <row r="147" spans="1:9" ht="12.4" customHeight="1">
      <c r="A147" s="41"/>
      <c r="D147" s="46"/>
      <c r="F147" s="49"/>
      <c r="I147" s="49"/>
    </row>
    <row r="148" spans="1:9" ht="12.4" customHeight="1">
      <c r="A148" s="2" t="s">
        <v>123</v>
      </c>
      <c r="D148" s="46"/>
      <c r="F148" s="49"/>
      <c r="I148" s="49"/>
    </row>
    <row r="149" spans="1:9" ht="12.4" customHeight="1">
      <c r="A149" s="2"/>
      <c r="B149" s="12" t="s">
        <v>111</v>
      </c>
      <c r="D149" s="46">
        <v>320654</v>
      </c>
      <c r="E149" s="47">
        <v>169234</v>
      </c>
      <c r="F149" s="48">
        <v>151420</v>
      </c>
      <c r="G149" s="47">
        <v>339047</v>
      </c>
      <c r="H149" s="47">
        <v>183862</v>
      </c>
      <c r="I149" s="48">
        <v>155185</v>
      </c>
    </row>
    <row r="150" spans="1:9" ht="12.4" customHeight="1">
      <c r="A150" s="41">
        <v>555</v>
      </c>
      <c r="B150" s="12" t="s">
        <v>185</v>
      </c>
      <c r="D150" s="46">
        <v>58835</v>
      </c>
      <c r="E150" s="47">
        <v>32838</v>
      </c>
      <c r="F150" s="49">
        <v>25997</v>
      </c>
      <c r="G150" s="47">
        <v>60630</v>
      </c>
      <c r="H150" s="47">
        <v>34944</v>
      </c>
      <c r="I150" s="49">
        <v>25686</v>
      </c>
    </row>
    <row r="151" spans="1:9" ht="12.4" customHeight="1">
      <c r="A151" s="41">
        <v>556</v>
      </c>
      <c r="B151" s="12" t="s">
        <v>51</v>
      </c>
      <c r="D151" s="46">
        <v>213599</v>
      </c>
      <c r="E151" s="47">
        <v>99766</v>
      </c>
      <c r="F151" s="49">
        <v>113833</v>
      </c>
      <c r="G151" s="47">
        <v>222426</v>
      </c>
      <c r="H151" s="47">
        <v>104702</v>
      </c>
      <c r="I151" s="49">
        <v>117724</v>
      </c>
    </row>
    <row r="152" spans="1:9" ht="12.4" customHeight="1">
      <c r="A152" s="41">
        <v>557</v>
      </c>
      <c r="B152" s="12" t="s">
        <v>405</v>
      </c>
      <c r="D152" s="46">
        <v>48220</v>
      </c>
      <c r="E152" s="47">
        <v>36630</v>
      </c>
      <c r="F152" s="49">
        <v>11590</v>
      </c>
      <c r="G152" s="47">
        <v>55991</v>
      </c>
      <c r="H152" s="47">
        <v>44216</v>
      </c>
      <c r="I152" s="49">
        <v>11775</v>
      </c>
    </row>
    <row r="153" spans="1:9" ht="12.4" customHeight="1">
      <c r="A153" s="41"/>
      <c r="D153" s="46"/>
      <c r="F153" s="48"/>
      <c r="I153" s="48"/>
    </row>
    <row r="154" spans="1:9" ht="12.4" customHeight="1">
      <c r="A154" s="2" t="s">
        <v>126</v>
      </c>
      <c r="B154" s="4"/>
      <c r="D154" s="46"/>
      <c r="F154" s="49"/>
      <c r="I154" s="49"/>
    </row>
    <row r="155" spans="1:9" ht="12.4" customHeight="1">
      <c r="A155" s="41">
        <v>563</v>
      </c>
      <c r="B155" s="12" t="s">
        <v>196</v>
      </c>
      <c r="D155" s="46">
        <v>46744</v>
      </c>
      <c r="E155" s="47">
        <v>27147</v>
      </c>
      <c r="F155" s="49">
        <v>19597</v>
      </c>
      <c r="G155" s="47">
        <v>42351</v>
      </c>
      <c r="H155" s="47">
        <v>26098</v>
      </c>
      <c r="I155" s="49">
        <v>16253</v>
      </c>
    </row>
    <row r="156" spans="1:9" ht="12.4" customHeight="1">
      <c r="A156" s="41"/>
      <c r="D156" s="46"/>
      <c r="F156" s="49"/>
      <c r="I156" s="49"/>
    </row>
    <row r="157" spans="1:9" ht="12.4" customHeight="1">
      <c r="A157" s="2" t="s">
        <v>128</v>
      </c>
      <c r="D157" s="46"/>
      <c r="F157" s="49"/>
      <c r="I157" s="49"/>
    </row>
    <row r="158" spans="1:9" ht="12.4" customHeight="1">
      <c r="A158" s="41">
        <v>566</v>
      </c>
      <c r="B158" s="12" t="s">
        <v>130</v>
      </c>
      <c r="D158" s="46">
        <v>31179</v>
      </c>
      <c r="E158" s="47">
        <v>13760</v>
      </c>
      <c r="F158" s="49">
        <v>17419</v>
      </c>
      <c r="G158" s="47">
        <v>31155</v>
      </c>
      <c r="H158" s="47">
        <v>14650</v>
      </c>
      <c r="I158" s="49">
        <v>16505</v>
      </c>
    </row>
    <row r="159" spans="1:9" ht="12.4" customHeight="1">
      <c r="A159" s="2"/>
      <c r="D159" s="46"/>
      <c r="F159" s="49"/>
      <c r="I159" s="49"/>
    </row>
    <row r="160" spans="1:9" ht="12.4" customHeight="1">
      <c r="A160" s="2" t="s">
        <v>116</v>
      </c>
      <c r="B160" s="4"/>
      <c r="D160" s="46"/>
      <c r="F160" s="49"/>
      <c r="I160" s="49"/>
    </row>
    <row r="161" spans="1:9" ht="12.4" customHeight="1">
      <c r="A161" s="41">
        <v>580</v>
      </c>
      <c r="B161" s="12" t="s">
        <v>162</v>
      </c>
      <c r="D161" s="46">
        <v>214166</v>
      </c>
      <c r="E161" s="50">
        <v>214166</v>
      </c>
      <c r="F161" s="49" t="s">
        <v>115</v>
      </c>
      <c r="G161" s="47">
        <v>224731</v>
      </c>
      <c r="H161" s="50">
        <v>224731</v>
      </c>
      <c r="I161" s="143" t="s">
        <v>115</v>
      </c>
    </row>
    <row r="162" spans="1:9" ht="12.4" customHeight="1">
      <c r="A162" s="41"/>
      <c r="D162" s="46"/>
      <c r="E162" s="50"/>
      <c r="F162" s="49"/>
      <c r="H162" s="50"/>
      <c r="I162" s="49"/>
    </row>
    <row r="163" spans="1:9" ht="12.4" customHeight="1">
      <c r="A163" s="41"/>
      <c r="D163" s="46"/>
      <c r="E163" s="50"/>
      <c r="F163" s="49"/>
      <c r="H163" s="50"/>
      <c r="I163" s="49"/>
    </row>
    <row r="164" spans="1:9" ht="12.4" customHeight="1">
      <c r="A164" s="2" t="s">
        <v>239</v>
      </c>
      <c r="D164" s="46"/>
      <c r="F164" s="49"/>
      <c r="I164" s="49"/>
    </row>
    <row r="165" spans="1:9" ht="12.4" customHeight="1">
      <c r="A165" s="2"/>
      <c r="D165" s="46"/>
      <c r="F165" s="49"/>
      <c r="I165" s="49"/>
    </row>
    <row r="166" spans="1:9" ht="12.4" customHeight="1">
      <c r="A166" s="2" t="s">
        <v>114</v>
      </c>
      <c r="B166" s="4"/>
      <c r="D166" s="46"/>
      <c r="F166" s="49"/>
      <c r="I166" s="49"/>
    </row>
    <row r="167" spans="1:9" ht="12.4" customHeight="1">
      <c r="A167" s="41">
        <v>601</v>
      </c>
      <c r="B167" s="12" t="s">
        <v>119</v>
      </c>
      <c r="D167" s="46"/>
      <c r="F167" s="49"/>
      <c r="I167" s="49"/>
    </row>
    <row r="168" spans="1:9" ht="12.4" customHeight="1">
      <c r="A168" s="41"/>
      <c r="B168" s="12" t="s">
        <v>242</v>
      </c>
      <c r="D168" s="55">
        <v>6142</v>
      </c>
      <c r="E168" s="47">
        <v>6142</v>
      </c>
      <c r="F168" s="56" t="s">
        <v>115</v>
      </c>
      <c r="G168" s="50">
        <v>5823</v>
      </c>
      <c r="H168" s="47">
        <v>5823</v>
      </c>
      <c r="I168" s="201" t="s">
        <v>115</v>
      </c>
    </row>
    <row r="169" spans="1:9" ht="12.4" customHeight="1">
      <c r="A169" s="41"/>
      <c r="B169" s="12" t="s">
        <v>243</v>
      </c>
      <c r="D169" s="55">
        <v>6170</v>
      </c>
      <c r="E169" s="47">
        <v>6170</v>
      </c>
      <c r="F169" s="56" t="s">
        <v>115</v>
      </c>
      <c r="G169" s="50">
        <v>6456</v>
      </c>
      <c r="H169" s="47">
        <v>6456</v>
      </c>
      <c r="I169" s="201" t="s">
        <v>115</v>
      </c>
    </row>
    <row r="170" spans="1:9" ht="12.4" customHeight="1">
      <c r="A170" s="41"/>
      <c r="B170" s="12" t="s">
        <v>244</v>
      </c>
      <c r="D170" s="55">
        <v>467</v>
      </c>
      <c r="E170" s="47">
        <v>467</v>
      </c>
      <c r="F170" s="56" t="s">
        <v>115</v>
      </c>
      <c r="G170" s="50">
        <v>694</v>
      </c>
      <c r="H170" s="47">
        <v>694</v>
      </c>
      <c r="I170" s="201" t="s">
        <v>115</v>
      </c>
    </row>
    <row r="171" spans="1:9" ht="12.4" customHeight="1">
      <c r="A171" s="41"/>
      <c r="B171" s="12" t="s">
        <v>357</v>
      </c>
      <c r="D171" s="46">
        <v>12779</v>
      </c>
      <c r="E171" s="47">
        <v>12779</v>
      </c>
      <c r="F171" s="56" t="s">
        <v>115</v>
      </c>
      <c r="G171" s="47">
        <v>12973</v>
      </c>
      <c r="H171" s="47">
        <v>12973</v>
      </c>
      <c r="I171" s="201" t="s">
        <v>115</v>
      </c>
    </row>
    <row r="172" spans="1:9" ht="12.4" customHeight="1">
      <c r="A172" s="41">
        <v>602</v>
      </c>
      <c r="B172" s="12" t="s">
        <v>246</v>
      </c>
      <c r="D172" s="46"/>
      <c r="F172" s="49"/>
      <c r="I172" s="49"/>
    </row>
    <row r="173" spans="1:9" ht="12.4" customHeight="1">
      <c r="A173" s="41"/>
      <c r="B173" s="12" t="s">
        <v>242</v>
      </c>
      <c r="D173" s="88" t="s">
        <v>616</v>
      </c>
      <c r="E173" s="57" t="s">
        <v>616</v>
      </c>
      <c r="F173" s="35" t="s">
        <v>115</v>
      </c>
      <c r="G173" s="204">
        <v>18</v>
      </c>
      <c r="H173" s="57">
        <v>18</v>
      </c>
      <c r="I173" s="35"/>
    </row>
    <row r="174" spans="1:9" ht="12.4" customHeight="1">
      <c r="A174" s="41"/>
      <c r="B174" s="12" t="s">
        <v>243</v>
      </c>
      <c r="D174" s="88" t="s">
        <v>616</v>
      </c>
      <c r="E174" s="57" t="s">
        <v>616</v>
      </c>
      <c r="F174" s="35" t="s">
        <v>115</v>
      </c>
      <c r="G174" s="204" t="s">
        <v>616</v>
      </c>
      <c r="H174" s="57" t="s">
        <v>616</v>
      </c>
      <c r="I174" s="35"/>
    </row>
    <row r="175" spans="1:9" ht="12.4" customHeight="1">
      <c r="A175" s="41"/>
      <c r="B175" s="12" t="s">
        <v>244</v>
      </c>
      <c r="D175" s="88"/>
      <c r="E175" s="57"/>
      <c r="F175" s="35"/>
      <c r="G175" s="204" t="s">
        <v>616</v>
      </c>
      <c r="H175" s="57" t="s">
        <v>616</v>
      </c>
      <c r="I175" s="35"/>
    </row>
    <row r="176" spans="1:9" ht="12.4" customHeight="1">
      <c r="A176" s="41"/>
      <c r="B176" s="12" t="s">
        <v>357</v>
      </c>
      <c r="D176" s="88" t="s">
        <v>616</v>
      </c>
      <c r="E176" s="57" t="s">
        <v>616</v>
      </c>
      <c r="F176" s="35" t="s">
        <v>115</v>
      </c>
      <c r="G176" s="57">
        <v>24</v>
      </c>
      <c r="H176" s="57">
        <v>24</v>
      </c>
      <c r="I176" s="35"/>
    </row>
    <row r="177" spans="1:9" ht="12.4" customHeight="1">
      <c r="A177" s="41">
        <v>606</v>
      </c>
      <c r="B177" s="12" t="s">
        <v>237</v>
      </c>
      <c r="D177" s="46"/>
      <c r="F177" s="35"/>
      <c r="G177" s="203" t="s">
        <v>438</v>
      </c>
      <c r="H177" s="203" t="s">
        <v>438</v>
      </c>
      <c r="I177" s="35"/>
    </row>
    <row r="178" spans="1:9" ht="12.4" customHeight="1">
      <c r="A178" s="41"/>
      <c r="B178" s="12" t="s">
        <v>247</v>
      </c>
      <c r="D178" s="55" t="s">
        <v>115</v>
      </c>
      <c r="E178" s="57" t="s">
        <v>115</v>
      </c>
      <c r="F178" s="48"/>
      <c r="G178" s="221" t="s">
        <v>115</v>
      </c>
      <c r="H178" s="221" t="s">
        <v>115</v>
      </c>
      <c r="I178" s="48"/>
    </row>
    <row r="179" spans="1:9" ht="12.75" customHeight="1">
      <c r="A179" s="2" t="s">
        <v>114</v>
      </c>
      <c r="D179" s="55"/>
      <c r="E179" s="57"/>
      <c r="F179" s="48"/>
      <c r="G179" s="50"/>
      <c r="H179" s="57"/>
      <c r="I179" s="48"/>
    </row>
    <row r="180" spans="1:9" ht="12.75" customHeight="1">
      <c r="A180" s="41">
        <v>624</v>
      </c>
      <c r="B180" s="12" t="s">
        <v>341</v>
      </c>
      <c r="D180" s="88" t="s">
        <v>438</v>
      </c>
      <c r="E180" s="57" t="s">
        <v>438</v>
      </c>
      <c r="F180" s="35" t="s">
        <v>115</v>
      </c>
      <c r="I180" s="35"/>
    </row>
    <row r="181" spans="1:9" ht="12.75" customHeight="1">
      <c r="A181" s="41"/>
      <c r="B181" s="12" t="s">
        <v>242</v>
      </c>
      <c r="D181" s="46">
        <v>3609</v>
      </c>
      <c r="E181" s="47">
        <v>3609</v>
      </c>
      <c r="F181" s="56" t="s">
        <v>115</v>
      </c>
      <c r="G181" s="47">
        <v>2845</v>
      </c>
      <c r="H181" s="47">
        <v>2845</v>
      </c>
      <c r="I181" s="201" t="s">
        <v>115</v>
      </c>
    </row>
    <row r="182" spans="1:9" ht="12.75" customHeight="1">
      <c r="A182" s="41"/>
      <c r="B182" s="12" t="s">
        <v>243</v>
      </c>
      <c r="D182" s="46">
        <v>3694</v>
      </c>
      <c r="E182" s="47">
        <v>3694</v>
      </c>
      <c r="F182" s="56" t="s">
        <v>115</v>
      </c>
      <c r="G182" s="47">
        <v>3256</v>
      </c>
      <c r="H182" s="47">
        <v>3256</v>
      </c>
      <c r="I182" s="201" t="s">
        <v>115</v>
      </c>
    </row>
    <row r="183" spans="1:9" ht="12.75" customHeight="1">
      <c r="A183" s="41"/>
      <c r="B183" s="12" t="s">
        <v>244</v>
      </c>
      <c r="D183" s="55" t="s">
        <v>616</v>
      </c>
      <c r="E183" s="50" t="s">
        <v>616</v>
      </c>
      <c r="F183" s="202" t="s">
        <v>115</v>
      </c>
      <c r="G183" s="47">
        <v>14</v>
      </c>
      <c r="H183" s="47">
        <v>14</v>
      </c>
      <c r="I183" s="201" t="s">
        <v>115</v>
      </c>
    </row>
    <row r="184" spans="1:9" ht="12.75" customHeight="1">
      <c r="A184" s="41"/>
      <c r="B184" s="12" t="s">
        <v>357</v>
      </c>
      <c r="D184" s="46">
        <v>7304</v>
      </c>
      <c r="E184" s="47">
        <v>7304</v>
      </c>
      <c r="F184" s="56" t="s">
        <v>115</v>
      </c>
      <c r="G184" s="47">
        <v>6115</v>
      </c>
      <c r="H184" s="47">
        <v>6115</v>
      </c>
      <c r="I184" s="201" t="s">
        <v>115</v>
      </c>
    </row>
    <row r="185" spans="1:9" ht="12.75" customHeight="1">
      <c r="A185" s="2"/>
      <c r="D185" s="46"/>
      <c r="F185" s="56"/>
      <c r="I185" s="56"/>
    </row>
    <row r="186" spans="1:9" ht="12.75" customHeight="1">
      <c r="A186" s="2" t="s">
        <v>342</v>
      </c>
      <c r="D186" s="46"/>
      <c r="F186" s="49"/>
      <c r="I186" s="49"/>
    </row>
    <row r="187" spans="1:9" ht="12.75" customHeight="1">
      <c r="A187" s="41">
        <v>640</v>
      </c>
      <c r="B187" s="12" t="s">
        <v>415</v>
      </c>
      <c r="D187" s="46">
        <v>84729</v>
      </c>
      <c r="E187" s="47">
        <v>64279</v>
      </c>
      <c r="F187" s="49">
        <v>20450</v>
      </c>
      <c r="G187" s="47">
        <v>88185</v>
      </c>
      <c r="H187" s="47">
        <v>64773</v>
      </c>
      <c r="I187" s="49">
        <v>23412</v>
      </c>
    </row>
    <row r="188" spans="1:9" ht="12.75" customHeight="1">
      <c r="A188" s="45"/>
      <c r="B188" s="12" t="s">
        <v>337</v>
      </c>
      <c r="D188" s="55">
        <v>75319</v>
      </c>
      <c r="E188" s="50">
        <v>64279</v>
      </c>
      <c r="F188" s="49">
        <v>11040</v>
      </c>
      <c r="G188" s="50">
        <v>77707</v>
      </c>
      <c r="H188" s="47">
        <v>64773</v>
      </c>
      <c r="I188" s="49">
        <v>12934</v>
      </c>
    </row>
    <row r="189" spans="1:9" ht="12.75" customHeight="1">
      <c r="A189" s="41"/>
      <c r="B189" s="12" t="s">
        <v>390</v>
      </c>
      <c r="D189" s="55">
        <v>9410</v>
      </c>
      <c r="E189" s="57" t="s">
        <v>115</v>
      </c>
      <c r="F189" s="49">
        <v>9410</v>
      </c>
      <c r="G189" s="50">
        <v>10478</v>
      </c>
      <c r="H189" s="221" t="s">
        <v>115</v>
      </c>
      <c r="I189" s="49">
        <v>10478</v>
      </c>
    </row>
    <row r="190" spans="1:9" ht="12.75" customHeight="1">
      <c r="A190" s="41">
        <v>642</v>
      </c>
      <c r="B190" s="12" t="s">
        <v>315</v>
      </c>
      <c r="D190" s="46">
        <v>982466</v>
      </c>
      <c r="E190" s="47">
        <v>982466</v>
      </c>
      <c r="F190" s="35" t="s">
        <v>115</v>
      </c>
      <c r="G190" s="47">
        <v>1015803</v>
      </c>
      <c r="H190" s="47">
        <v>1015803</v>
      </c>
      <c r="I190" s="201" t="s">
        <v>115</v>
      </c>
    </row>
    <row r="191" spans="1:9" ht="12.75" customHeight="1">
      <c r="A191" s="41"/>
      <c r="D191" s="46"/>
      <c r="F191" s="49"/>
      <c r="I191" s="49"/>
    </row>
    <row r="192" spans="1:9" ht="12.75" customHeight="1">
      <c r="A192" s="2" t="s">
        <v>123</v>
      </c>
      <c r="D192" s="46"/>
      <c r="F192" s="49"/>
      <c r="I192" s="49"/>
    </row>
    <row r="193" spans="1:9" ht="12.75" customHeight="1">
      <c r="A193" s="41">
        <v>651</v>
      </c>
      <c r="B193" s="12" t="s">
        <v>219</v>
      </c>
      <c r="D193" s="55">
        <v>17210</v>
      </c>
      <c r="E193" s="47">
        <v>17210</v>
      </c>
      <c r="F193" s="35" t="s">
        <v>115</v>
      </c>
      <c r="G193" s="50">
        <v>16346</v>
      </c>
      <c r="H193" s="47">
        <v>16346</v>
      </c>
      <c r="I193" s="201" t="s">
        <v>115</v>
      </c>
    </row>
    <row r="194" spans="1:9" ht="12.75" customHeight="1">
      <c r="A194" s="41"/>
      <c r="B194" s="12" t="s">
        <v>194</v>
      </c>
      <c r="D194" s="55">
        <v>1095</v>
      </c>
      <c r="E194" s="47">
        <v>1095</v>
      </c>
      <c r="F194" s="35" t="s">
        <v>115</v>
      </c>
      <c r="G194" s="50">
        <v>1098</v>
      </c>
      <c r="H194" s="47">
        <v>1098</v>
      </c>
      <c r="I194" s="201" t="s">
        <v>115</v>
      </c>
    </row>
    <row r="195" spans="1:9" ht="12.75" customHeight="1">
      <c r="A195" s="41"/>
      <c r="B195" s="12" t="s">
        <v>195</v>
      </c>
      <c r="D195" s="55">
        <v>16115</v>
      </c>
      <c r="E195" s="47">
        <v>16115</v>
      </c>
      <c r="F195" s="35" t="s">
        <v>115</v>
      </c>
      <c r="G195" s="50">
        <v>15248</v>
      </c>
      <c r="H195" s="47">
        <v>15248</v>
      </c>
      <c r="I195" s="201" t="s">
        <v>115</v>
      </c>
    </row>
    <row r="196" spans="1:9" ht="12.75" customHeight="1">
      <c r="A196" s="15" t="s">
        <v>46</v>
      </c>
      <c r="B196" s="12" t="s">
        <v>193</v>
      </c>
      <c r="D196" s="55">
        <v>1090054</v>
      </c>
      <c r="E196" s="50">
        <v>573681</v>
      </c>
      <c r="F196" s="49">
        <v>516373</v>
      </c>
      <c r="G196" s="50">
        <v>1112942</v>
      </c>
      <c r="H196" s="50">
        <v>568789</v>
      </c>
      <c r="I196" s="49">
        <v>544153</v>
      </c>
    </row>
    <row r="197" spans="1:9" ht="12.75" customHeight="1">
      <c r="A197" s="41"/>
      <c r="B197" s="12" t="s">
        <v>194</v>
      </c>
      <c r="D197" s="55">
        <v>78011</v>
      </c>
      <c r="E197" s="50">
        <v>74926</v>
      </c>
      <c r="F197" s="49">
        <v>3085</v>
      </c>
      <c r="G197" s="50">
        <v>77857</v>
      </c>
      <c r="H197" s="50">
        <v>74160</v>
      </c>
      <c r="I197" s="49">
        <v>3697</v>
      </c>
    </row>
    <row r="198" spans="1:9" ht="12.75" customHeight="1">
      <c r="A198" s="41"/>
      <c r="B198" s="12" t="s">
        <v>195</v>
      </c>
      <c r="D198" s="55">
        <v>1012066</v>
      </c>
      <c r="E198" s="47">
        <v>498778</v>
      </c>
      <c r="F198" s="49">
        <v>513288</v>
      </c>
      <c r="G198" s="50">
        <v>1035085</v>
      </c>
      <c r="H198" s="47">
        <v>494629</v>
      </c>
      <c r="I198" s="49">
        <v>540456</v>
      </c>
    </row>
    <row r="199" spans="1:9" ht="12.75" customHeight="1">
      <c r="A199" s="41"/>
      <c r="D199" s="46"/>
      <c r="F199" s="49"/>
      <c r="I199" s="49"/>
    </row>
    <row r="200" spans="1:9" ht="12.75" customHeight="1">
      <c r="A200" s="2" t="s">
        <v>126</v>
      </c>
      <c r="D200" s="46"/>
      <c r="F200" s="49"/>
      <c r="I200" s="49"/>
    </row>
    <row r="201" spans="1:9" ht="12.75" customHeight="1">
      <c r="A201" s="41">
        <v>663</v>
      </c>
      <c r="B201" s="12" t="s">
        <v>349</v>
      </c>
      <c r="D201" s="55">
        <v>580873</v>
      </c>
      <c r="E201" s="50">
        <v>354966</v>
      </c>
      <c r="F201" s="49">
        <v>225907</v>
      </c>
      <c r="G201" s="50">
        <v>516811</v>
      </c>
      <c r="H201" s="50">
        <v>330167</v>
      </c>
      <c r="I201" s="49">
        <v>186644</v>
      </c>
    </row>
    <row r="202" spans="1:9" ht="12.75" customHeight="1">
      <c r="A202" s="41"/>
      <c r="B202" s="12" t="s">
        <v>197</v>
      </c>
      <c r="D202" s="55">
        <v>98683</v>
      </c>
      <c r="E202" s="50">
        <v>73880</v>
      </c>
      <c r="F202" s="49">
        <v>24803</v>
      </c>
      <c r="G202" s="50">
        <v>103474</v>
      </c>
      <c r="H202" s="50">
        <v>77750</v>
      </c>
      <c r="I202" s="49">
        <v>25724</v>
      </c>
    </row>
    <row r="203" spans="1:9" ht="12.75" customHeight="1">
      <c r="A203" s="41"/>
      <c r="B203" s="12" t="s">
        <v>198</v>
      </c>
      <c r="D203" s="55">
        <v>482190</v>
      </c>
      <c r="E203" s="50">
        <v>281086</v>
      </c>
      <c r="F203" s="49">
        <v>201104</v>
      </c>
      <c r="G203" s="50">
        <v>413337</v>
      </c>
      <c r="H203" s="50">
        <v>252417</v>
      </c>
      <c r="I203" s="49">
        <v>160920</v>
      </c>
    </row>
    <row r="204" spans="1:9" ht="12.75" customHeight="1">
      <c r="A204" s="41"/>
      <c r="B204" s="5"/>
      <c r="D204" s="55"/>
      <c r="E204" s="50"/>
      <c r="F204" s="49"/>
      <c r="G204" s="50"/>
      <c r="H204" s="50"/>
      <c r="I204" s="49"/>
    </row>
    <row r="205" spans="1:9" ht="12.75" customHeight="1">
      <c r="A205" s="2" t="s">
        <v>116</v>
      </c>
      <c r="D205" s="46"/>
      <c r="F205" s="49"/>
      <c r="I205" s="49"/>
    </row>
    <row r="206" spans="1:9" ht="12.75" customHeight="1">
      <c r="A206" s="41">
        <v>680</v>
      </c>
      <c r="B206" s="12" t="s">
        <v>162</v>
      </c>
      <c r="D206" s="55">
        <v>624751</v>
      </c>
      <c r="E206" s="47">
        <v>624751</v>
      </c>
      <c r="F206" s="56" t="s">
        <v>115</v>
      </c>
      <c r="G206" s="50">
        <v>623144</v>
      </c>
      <c r="H206" s="47">
        <v>623144</v>
      </c>
      <c r="I206" s="201" t="s">
        <v>115</v>
      </c>
    </row>
    <row r="207" spans="1:9" ht="12.75" customHeight="1">
      <c r="A207" s="41"/>
      <c r="D207" s="55"/>
      <c r="F207" s="56"/>
      <c r="G207" s="50"/>
      <c r="I207" s="56"/>
    </row>
    <row r="208" spans="1:9" ht="12.75" customHeight="1">
      <c r="A208" s="41"/>
      <c r="D208" s="55"/>
      <c r="F208" s="56"/>
      <c r="G208" s="50"/>
      <c r="I208" s="56"/>
    </row>
    <row r="209" spans="1:9" ht="12.75" customHeight="1">
      <c r="A209" s="2" t="s">
        <v>200</v>
      </c>
      <c r="D209" s="46"/>
      <c r="F209" s="49"/>
      <c r="I209" s="49"/>
    </row>
    <row r="210" spans="1:9" ht="12.75" customHeight="1">
      <c r="A210" s="2"/>
      <c r="D210" s="46"/>
      <c r="F210" s="49"/>
      <c r="I210" s="49"/>
    </row>
    <row r="211" spans="1:9" ht="12.75" customHeight="1">
      <c r="A211" s="2" t="s">
        <v>114</v>
      </c>
      <c r="B211" s="4"/>
      <c r="D211" s="46"/>
      <c r="F211" s="49"/>
      <c r="I211" s="49"/>
    </row>
    <row r="212" spans="1:9" ht="12.75" customHeight="1">
      <c r="A212" s="41"/>
      <c r="B212" s="5" t="s">
        <v>538</v>
      </c>
      <c r="D212" s="46"/>
      <c r="F212" s="49"/>
      <c r="I212" s="49"/>
    </row>
    <row r="213" spans="1:9" ht="12.75" customHeight="1">
      <c r="A213" s="2" t="s">
        <v>139</v>
      </c>
      <c r="D213" s="46"/>
      <c r="F213" s="49"/>
      <c r="I213" s="49"/>
    </row>
    <row r="214" spans="1:9" ht="12.75" customHeight="1">
      <c r="A214" s="41">
        <v>708</v>
      </c>
      <c r="B214" s="12" t="s">
        <v>202</v>
      </c>
      <c r="D214" s="46">
        <v>60187</v>
      </c>
      <c r="E214" s="47">
        <v>60187</v>
      </c>
      <c r="F214" s="49" t="s">
        <v>115</v>
      </c>
      <c r="G214" s="47">
        <v>60879</v>
      </c>
      <c r="H214" s="47">
        <v>60879</v>
      </c>
      <c r="I214" s="49" t="s">
        <v>241</v>
      </c>
    </row>
    <row r="215" spans="1:9" ht="12.75" customHeight="1">
      <c r="A215" s="41" t="s">
        <v>203</v>
      </c>
      <c r="B215" s="12" t="s">
        <v>306</v>
      </c>
      <c r="D215" s="46">
        <v>137296</v>
      </c>
      <c r="E215" s="50">
        <v>37291</v>
      </c>
      <c r="F215" s="49">
        <v>100005</v>
      </c>
      <c r="G215" s="47">
        <v>132056</v>
      </c>
      <c r="H215" s="50">
        <v>47591</v>
      </c>
      <c r="I215" s="49">
        <v>84465</v>
      </c>
    </row>
    <row r="216" spans="1:9" ht="12.75" customHeight="1">
      <c r="A216" s="41">
        <v>729</v>
      </c>
      <c r="B216" s="12" t="s">
        <v>440</v>
      </c>
      <c r="D216" s="46">
        <v>920</v>
      </c>
      <c r="E216" s="50" t="s">
        <v>115</v>
      </c>
      <c r="F216" s="49">
        <v>920</v>
      </c>
      <c r="G216" s="47">
        <v>831</v>
      </c>
      <c r="H216" s="50" t="s">
        <v>241</v>
      </c>
      <c r="I216" s="49">
        <v>831</v>
      </c>
    </row>
    <row r="217" spans="1:9" ht="12.75" customHeight="1">
      <c r="A217" s="41"/>
      <c r="B217" s="5"/>
      <c r="D217" s="46"/>
      <c r="E217" s="50"/>
      <c r="F217" s="49"/>
      <c r="H217" s="50"/>
      <c r="I217" s="49"/>
    </row>
    <row r="218" spans="1:9" ht="12.75" customHeight="1">
      <c r="A218" s="2" t="s">
        <v>342</v>
      </c>
      <c r="D218" s="69"/>
      <c r="E218" s="67"/>
      <c r="F218" s="68"/>
      <c r="G218" s="67"/>
      <c r="H218" s="67"/>
      <c r="I218" s="68"/>
    </row>
    <row r="219" spans="1:9" ht="12.75" customHeight="1">
      <c r="A219" s="41">
        <v>725</v>
      </c>
      <c r="B219" s="12" t="s">
        <v>354</v>
      </c>
      <c r="D219" s="55">
        <v>9802</v>
      </c>
      <c r="E219" s="123">
        <v>5662</v>
      </c>
      <c r="F219" s="124">
        <v>4140</v>
      </c>
      <c r="G219" s="50">
        <v>10748</v>
      </c>
      <c r="H219" s="123">
        <v>6178</v>
      </c>
      <c r="I219" s="124">
        <v>4570</v>
      </c>
    </row>
    <row r="220" spans="1:9" ht="12.75" customHeight="1">
      <c r="A220" s="41">
        <v>740</v>
      </c>
      <c r="B220" s="12" t="s">
        <v>337</v>
      </c>
      <c r="D220" s="46">
        <v>151164</v>
      </c>
      <c r="E220" s="50">
        <v>116806</v>
      </c>
      <c r="F220" s="49">
        <v>34358</v>
      </c>
      <c r="G220" s="47">
        <v>129849</v>
      </c>
      <c r="H220" s="50">
        <v>129849</v>
      </c>
      <c r="I220" s="49" t="s">
        <v>241</v>
      </c>
    </row>
    <row r="221" spans="1:9" ht="12.6" customHeight="1">
      <c r="A221" s="41"/>
      <c r="D221" s="46"/>
      <c r="F221" s="49"/>
      <c r="I221" s="49"/>
    </row>
    <row r="222" spans="1:9" ht="12.6" customHeight="1">
      <c r="A222" s="2" t="s">
        <v>123</v>
      </c>
      <c r="D222" s="46"/>
      <c r="F222" s="49"/>
      <c r="I222" s="49"/>
    </row>
    <row r="223" spans="1:9" ht="12.6" customHeight="1">
      <c r="A223" s="41">
        <v>753</v>
      </c>
      <c r="B223" s="12" t="s">
        <v>193</v>
      </c>
      <c r="D223" s="55">
        <v>64102</v>
      </c>
      <c r="E223" s="50">
        <v>4459</v>
      </c>
      <c r="F223" s="49">
        <v>59643</v>
      </c>
      <c r="G223" s="50">
        <v>73380</v>
      </c>
      <c r="H223" s="50">
        <v>4571</v>
      </c>
      <c r="I223" s="49">
        <v>68809</v>
      </c>
    </row>
    <row r="224" spans="1:9" ht="12.6" customHeight="1">
      <c r="A224" s="41"/>
      <c r="D224" s="46"/>
      <c r="E224" s="50"/>
      <c r="F224" s="49"/>
      <c r="H224" s="50"/>
      <c r="I224" s="49"/>
    </row>
    <row r="225" spans="1:9" ht="12.6" customHeight="1">
      <c r="A225" s="2" t="s">
        <v>126</v>
      </c>
      <c r="D225" s="46"/>
      <c r="E225" s="50"/>
      <c r="F225" s="49"/>
      <c r="H225" s="50"/>
      <c r="I225" s="49"/>
    </row>
    <row r="226" spans="1:9" ht="12.6" customHeight="1">
      <c r="A226" s="41">
        <v>763</v>
      </c>
      <c r="B226" s="12" t="s">
        <v>196</v>
      </c>
      <c r="D226" s="55">
        <v>38809</v>
      </c>
      <c r="E226" s="50">
        <v>29586</v>
      </c>
      <c r="F226" s="49">
        <v>9223</v>
      </c>
      <c r="G226" s="50">
        <v>35518</v>
      </c>
      <c r="H226" s="50">
        <v>21224</v>
      </c>
      <c r="I226" s="49">
        <v>14294</v>
      </c>
    </row>
    <row r="227" spans="1:9" ht="12.6" customHeight="1">
      <c r="A227" s="41"/>
      <c r="D227" s="55"/>
      <c r="E227" s="50"/>
      <c r="F227" s="49"/>
      <c r="G227" s="50"/>
      <c r="H227" s="50"/>
      <c r="I227" s="49"/>
    </row>
    <row r="228" spans="1:9" ht="12.6" customHeight="1">
      <c r="A228" s="41"/>
      <c r="D228" s="55"/>
      <c r="E228" s="50"/>
      <c r="F228" s="49"/>
      <c r="G228" s="50"/>
      <c r="H228" s="50"/>
      <c r="I228" s="49"/>
    </row>
    <row r="229" spans="1:9" ht="12.6" customHeight="1">
      <c r="A229" s="2" t="s">
        <v>204</v>
      </c>
      <c r="D229" s="46"/>
      <c r="F229" s="49"/>
      <c r="I229" s="49"/>
    </row>
    <row r="230" spans="1:9" ht="12.6" customHeight="1">
      <c r="A230" s="2"/>
      <c r="D230" s="46"/>
      <c r="F230" s="49"/>
      <c r="I230" s="49"/>
    </row>
    <row r="231" spans="1:9" ht="12.6" customHeight="1">
      <c r="A231" s="2" t="s">
        <v>114</v>
      </c>
      <c r="D231" s="46"/>
      <c r="F231" s="49"/>
      <c r="I231" s="49"/>
    </row>
    <row r="232" spans="1:9" ht="12.6" customHeight="1">
      <c r="A232" s="41">
        <v>801</v>
      </c>
      <c r="B232" s="12" t="s">
        <v>119</v>
      </c>
      <c r="D232" s="46"/>
      <c r="F232" s="49"/>
      <c r="I232" s="49"/>
    </row>
    <row r="233" spans="1:9" ht="12.6" customHeight="1">
      <c r="A233" s="41"/>
      <c r="B233" s="5" t="s">
        <v>475</v>
      </c>
      <c r="D233" s="46"/>
      <c r="F233" s="49"/>
      <c r="I233" s="49"/>
    </row>
    <row r="234" spans="1:9" ht="12.6" customHeight="1">
      <c r="A234" s="41"/>
      <c r="B234" s="87" t="s">
        <v>424</v>
      </c>
      <c r="D234" s="46"/>
      <c r="F234" s="49"/>
      <c r="I234" s="49"/>
    </row>
    <row r="235" spans="1:9" ht="12.6" customHeight="1">
      <c r="A235" s="41">
        <v>802</v>
      </c>
      <c r="B235" s="12" t="s">
        <v>246</v>
      </c>
      <c r="C235" s="4"/>
      <c r="D235" s="46"/>
      <c r="F235" s="49"/>
      <c r="I235" s="49"/>
    </row>
    <row r="236" spans="1:9" ht="12.6" customHeight="1">
      <c r="A236" s="41"/>
      <c r="B236" s="12" t="s">
        <v>242</v>
      </c>
      <c r="D236" s="46">
        <v>26307</v>
      </c>
      <c r="E236" s="47">
        <v>26307</v>
      </c>
      <c r="F236" s="49" t="s">
        <v>241</v>
      </c>
      <c r="G236" s="47">
        <v>22200</v>
      </c>
      <c r="H236" s="47">
        <v>22200</v>
      </c>
      <c r="I236" s="49" t="s">
        <v>115</v>
      </c>
    </row>
    <row r="237" spans="1:9" ht="12.6" customHeight="1">
      <c r="A237" s="41"/>
      <c r="B237" s="12" t="s">
        <v>243</v>
      </c>
      <c r="D237" s="46">
        <v>36718</v>
      </c>
      <c r="E237" s="47">
        <v>36718</v>
      </c>
      <c r="F237" s="49" t="s">
        <v>241</v>
      </c>
      <c r="G237" s="47">
        <v>22752</v>
      </c>
      <c r="H237" s="47">
        <v>22752</v>
      </c>
      <c r="I237" s="49" t="s">
        <v>115</v>
      </c>
    </row>
    <row r="238" spans="1:9" ht="12.6" customHeight="1">
      <c r="A238" s="41"/>
      <c r="B238" s="12" t="s">
        <v>244</v>
      </c>
      <c r="D238" s="46">
        <v>138693</v>
      </c>
      <c r="E238" s="47">
        <v>138693</v>
      </c>
      <c r="F238" s="49" t="s">
        <v>241</v>
      </c>
      <c r="G238" s="47">
        <v>121833</v>
      </c>
      <c r="H238" s="47">
        <v>121833</v>
      </c>
      <c r="I238" s="49" t="s">
        <v>115</v>
      </c>
    </row>
    <row r="239" spans="1:9" ht="12.6" customHeight="1">
      <c r="A239" s="41"/>
      <c r="B239" s="12" t="s">
        <v>357</v>
      </c>
      <c r="D239" s="46">
        <f>SUM(D236:D238)</f>
        <v>201718</v>
      </c>
      <c r="E239" s="47">
        <v>201718</v>
      </c>
      <c r="F239" s="49" t="s">
        <v>241</v>
      </c>
      <c r="G239" s="47">
        <v>166785</v>
      </c>
      <c r="H239" s="47">
        <v>166785</v>
      </c>
      <c r="I239" s="49" t="s">
        <v>115</v>
      </c>
    </row>
    <row r="240" spans="1:9" ht="12.6" customHeight="1">
      <c r="A240" s="41">
        <v>824</v>
      </c>
      <c r="B240" s="12" t="s">
        <v>341</v>
      </c>
      <c r="C240" s="4"/>
      <c r="D240" s="45"/>
      <c r="E240" s="12"/>
      <c r="F240" s="49"/>
      <c r="G240" s="12"/>
      <c r="H240" s="12"/>
      <c r="I240" s="49"/>
    </row>
    <row r="241" spans="1:9" ht="12.6" customHeight="1">
      <c r="A241" s="41"/>
      <c r="B241" s="12" t="s">
        <v>242</v>
      </c>
      <c r="D241" s="46">
        <f>24521+1006</f>
        <v>25527</v>
      </c>
      <c r="E241" s="47">
        <v>25527</v>
      </c>
      <c r="F241" s="49" t="s">
        <v>241</v>
      </c>
      <c r="G241" s="47">
        <v>24062</v>
      </c>
      <c r="H241" s="47">
        <v>24062</v>
      </c>
      <c r="I241" s="49" t="s">
        <v>115</v>
      </c>
    </row>
    <row r="242" spans="1:9" ht="12.6" customHeight="1">
      <c r="A242" s="41"/>
      <c r="B242" s="12" t="s">
        <v>243</v>
      </c>
      <c r="D242" s="127">
        <f>74821+1005</f>
        <v>75826</v>
      </c>
      <c r="E242" s="116">
        <v>75826</v>
      </c>
      <c r="F242" s="49" t="s">
        <v>241</v>
      </c>
      <c r="G242" s="116">
        <v>68838</v>
      </c>
      <c r="H242" s="116">
        <v>68838</v>
      </c>
      <c r="I242" s="49" t="s">
        <v>115</v>
      </c>
    </row>
    <row r="243" spans="1:9" ht="12.6" customHeight="1">
      <c r="A243" s="41"/>
      <c r="B243" s="12" t="s">
        <v>244</v>
      </c>
      <c r="D243" s="127">
        <f>57962+46</f>
        <v>58008</v>
      </c>
      <c r="E243" s="116">
        <v>58008</v>
      </c>
      <c r="F243" s="49" t="s">
        <v>241</v>
      </c>
      <c r="G243" s="116">
        <v>51861</v>
      </c>
      <c r="H243" s="116">
        <v>51861</v>
      </c>
      <c r="I243" s="49" t="s">
        <v>115</v>
      </c>
    </row>
    <row r="244" spans="1:9" ht="12.6" customHeight="1">
      <c r="A244" s="41"/>
      <c r="B244" s="12" t="s">
        <v>357</v>
      </c>
      <c r="D244" s="46">
        <f>SUM(D241:D243)</f>
        <v>159361</v>
      </c>
      <c r="E244" s="47">
        <v>159361</v>
      </c>
      <c r="F244" s="49" t="s">
        <v>241</v>
      </c>
      <c r="G244" s="47">
        <v>144761</v>
      </c>
      <c r="H244" s="47">
        <v>144761</v>
      </c>
      <c r="I244" s="49" t="s">
        <v>115</v>
      </c>
    </row>
    <row r="245" spans="1:9" ht="12.6" customHeight="1">
      <c r="A245" s="2"/>
      <c r="B245" s="4"/>
      <c r="C245" s="4"/>
      <c r="D245" s="46"/>
      <c r="F245" s="56"/>
      <c r="I245" s="56"/>
    </row>
    <row r="246" spans="1:9" ht="12.6" customHeight="1">
      <c r="A246" s="2" t="s">
        <v>240</v>
      </c>
      <c r="D246" s="46"/>
      <c r="F246" s="49"/>
      <c r="I246" s="49"/>
    </row>
    <row r="247" spans="1:9" ht="12.6" customHeight="1">
      <c r="A247" s="41">
        <v>801</v>
      </c>
      <c r="B247" s="12" t="s">
        <v>119</v>
      </c>
      <c r="D247" s="46"/>
      <c r="F247" s="49"/>
      <c r="I247" s="49"/>
    </row>
    <row r="248" spans="1:9" ht="12.6" customHeight="1">
      <c r="A248" s="41"/>
      <c r="B248" s="12" t="s">
        <v>242</v>
      </c>
      <c r="D248" s="46">
        <v>47</v>
      </c>
      <c r="E248" s="47">
        <v>47</v>
      </c>
      <c r="F248" s="49" t="s">
        <v>241</v>
      </c>
      <c r="G248" s="47">
        <v>179</v>
      </c>
      <c r="H248" s="47">
        <v>179</v>
      </c>
      <c r="I248" s="49" t="s">
        <v>115</v>
      </c>
    </row>
    <row r="249" spans="1:9" ht="12.6" customHeight="1">
      <c r="A249" s="41"/>
      <c r="B249" s="12" t="s">
        <v>243</v>
      </c>
      <c r="D249" s="46">
        <v>133</v>
      </c>
      <c r="E249" s="47">
        <v>133</v>
      </c>
      <c r="F249" s="49" t="s">
        <v>241</v>
      </c>
      <c r="G249" s="47">
        <v>157</v>
      </c>
      <c r="H249" s="47">
        <v>157</v>
      </c>
      <c r="I249" s="49" t="s">
        <v>115</v>
      </c>
    </row>
    <row r="250" spans="1:9" ht="12.6" customHeight="1">
      <c r="A250" s="41"/>
      <c r="B250" s="12" t="s">
        <v>244</v>
      </c>
      <c r="D250" s="55" t="s">
        <v>115</v>
      </c>
      <c r="E250" s="50" t="s">
        <v>115</v>
      </c>
      <c r="F250" s="49" t="s">
        <v>241</v>
      </c>
      <c r="G250" s="50" t="s">
        <v>616</v>
      </c>
      <c r="H250" s="50" t="s">
        <v>616</v>
      </c>
      <c r="I250" s="49" t="s">
        <v>115</v>
      </c>
    </row>
    <row r="251" spans="1:9" ht="12.6" customHeight="1">
      <c r="A251" s="41"/>
      <c r="B251" s="12" t="s">
        <v>357</v>
      </c>
      <c r="D251" s="46">
        <v>180</v>
      </c>
      <c r="E251" s="47">
        <v>180</v>
      </c>
      <c r="F251" s="49" t="s">
        <v>241</v>
      </c>
      <c r="G251" s="47">
        <v>339</v>
      </c>
      <c r="H251" s="47">
        <v>339</v>
      </c>
      <c r="I251" s="49" t="s">
        <v>115</v>
      </c>
    </row>
    <row r="252" spans="1:9" ht="12.6" customHeight="1">
      <c r="A252" s="41">
        <v>802</v>
      </c>
      <c r="B252" s="12" t="s">
        <v>246</v>
      </c>
      <c r="D252" s="46"/>
      <c r="F252" s="49"/>
      <c r="I252" s="49"/>
    </row>
    <row r="253" spans="1:9" ht="12.6" customHeight="1">
      <c r="A253" s="41"/>
      <c r="B253" s="12" t="s">
        <v>242</v>
      </c>
      <c r="D253" s="46">
        <v>2033</v>
      </c>
      <c r="E253" s="47">
        <v>2033</v>
      </c>
      <c r="F253" s="49" t="s">
        <v>241</v>
      </c>
      <c r="G253" s="47">
        <v>1491</v>
      </c>
      <c r="H253" s="47">
        <v>1491</v>
      </c>
      <c r="I253" s="49" t="s">
        <v>115</v>
      </c>
    </row>
    <row r="254" spans="1:9" ht="12.6" customHeight="1">
      <c r="A254" s="41"/>
      <c r="B254" s="12" t="s">
        <v>243</v>
      </c>
      <c r="D254" s="46">
        <v>7472</v>
      </c>
      <c r="E254" s="47">
        <v>7472</v>
      </c>
      <c r="F254" s="49" t="s">
        <v>241</v>
      </c>
      <c r="G254" s="47">
        <v>5247</v>
      </c>
      <c r="H254" s="47">
        <v>5247</v>
      </c>
      <c r="I254" s="49" t="s">
        <v>115</v>
      </c>
    </row>
    <row r="255" spans="1:9" ht="12.6" customHeight="1">
      <c r="A255" s="41"/>
      <c r="B255" s="12" t="s">
        <v>244</v>
      </c>
      <c r="D255" s="55" t="s">
        <v>616</v>
      </c>
      <c r="E255" s="50" t="s">
        <v>616</v>
      </c>
      <c r="F255" s="49" t="s">
        <v>241</v>
      </c>
      <c r="G255" s="50" t="s">
        <v>115</v>
      </c>
      <c r="H255" s="50" t="s">
        <v>115</v>
      </c>
      <c r="I255" s="49" t="s">
        <v>115</v>
      </c>
    </row>
    <row r="256" spans="1:9" ht="12.6" customHeight="1">
      <c r="A256" s="41"/>
      <c r="B256" s="12" t="s">
        <v>357</v>
      </c>
      <c r="D256" s="46">
        <f>SUM(D253:D255)</f>
        <v>9505</v>
      </c>
      <c r="E256" s="47">
        <f>SUM(E253:E255)</f>
        <v>9505</v>
      </c>
      <c r="F256" s="49" t="s">
        <v>241</v>
      </c>
      <c r="G256" s="47">
        <v>6738</v>
      </c>
      <c r="H256" s="47">
        <v>6738</v>
      </c>
      <c r="I256" s="49" t="s">
        <v>115</v>
      </c>
    </row>
    <row r="257" spans="1:9" ht="12.6" customHeight="1">
      <c r="A257" s="41">
        <v>824</v>
      </c>
      <c r="B257" s="12" t="s">
        <v>341</v>
      </c>
      <c r="C257" s="4"/>
      <c r="D257" s="45"/>
      <c r="E257" s="12"/>
      <c r="F257" s="49"/>
      <c r="G257" s="12"/>
      <c r="H257" s="12"/>
      <c r="I257" s="49"/>
    </row>
    <row r="258" spans="1:9" ht="12.6" customHeight="1">
      <c r="A258" s="41"/>
      <c r="B258" s="12" t="s">
        <v>242</v>
      </c>
      <c r="D258" s="46">
        <v>279</v>
      </c>
      <c r="E258" s="47">
        <v>279</v>
      </c>
      <c r="F258" s="49" t="s">
        <v>241</v>
      </c>
      <c r="G258" s="47">
        <v>254</v>
      </c>
      <c r="H258" s="47">
        <v>254</v>
      </c>
      <c r="I258" s="49" t="s">
        <v>115</v>
      </c>
    </row>
    <row r="259" spans="1:9" ht="12.6" customHeight="1">
      <c r="A259" s="41"/>
      <c r="B259" s="12" t="s">
        <v>243</v>
      </c>
      <c r="D259" s="46">
        <v>811</v>
      </c>
      <c r="E259" s="47">
        <v>811</v>
      </c>
      <c r="F259" s="49" t="s">
        <v>241</v>
      </c>
      <c r="G259" s="47">
        <v>734</v>
      </c>
      <c r="H259" s="47">
        <v>734</v>
      </c>
      <c r="I259" s="49" t="s">
        <v>115</v>
      </c>
    </row>
    <row r="260" spans="1:9" ht="12.6" customHeight="1">
      <c r="A260" s="41"/>
      <c r="B260" s="12" t="s">
        <v>244</v>
      </c>
      <c r="D260" s="46">
        <v>147</v>
      </c>
      <c r="E260" s="47">
        <v>147</v>
      </c>
      <c r="F260" s="49" t="s">
        <v>241</v>
      </c>
      <c r="G260" s="47">
        <v>119</v>
      </c>
      <c r="H260" s="47">
        <v>119</v>
      </c>
      <c r="I260" s="49" t="s">
        <v>115</v>
      </c>
    </row>
    <row r="261" spans="1:9" ht="12.6" customHeight="1">
      <c r="A261" s="41"/>
      <c r="B261" s="12" t="s">
        <v>357</v>
      </c>
      <c r="D261" s="46">
        <f>SUM(D258:D260)</f>
        <v>1237</v>
      </c>
      <c r="E261" s="47">
        <f>SUM(E258:E260)</f>
        <v>1237</v>
      </c>
      <c r="F261" s="49" t="s">
        <v>241</v>
      </c>
      <c r="G261" s="47">
        <v>1107</v>
      </c>
      <c r="H261" s="47">
        <v>1107</v>
      </c>
      <c r="I261" s="49" t="s">
        <v>115</v>
      </c>
    </row>
    <row r="262" spans="1:9" ht="12.6" customHeight="1">
      <c r="A262" s="41"/>
      <c r="D262" s="46"/>
      <c r="F262" s="35"/>
      <c r="I262" s="35"/>
    </row>
    <row r="263" spans="1:9" ht="12.6" customHeight="1">
      <c r="A263" s="41"/>
      <c r="D263" s="46"/>
      <c r="F263" s="35"/>
      <c r="I263" s="35"/>
    </row>
    <row r="264" spans="1:9" ht="12.6" customHeight="1">
      <c r="A264" s="2" t="s">
        <v>213</v>
      </c>
      <c r="D264" s="46"/>
      <c r="F264" s="49"/>
      <c r="I264" s="49"/>
    </row>
    <row r="265" spans="1:9" ht="12.6" customHeight="1">
      <c r="A265" s="41"/>
      <c r="D265" s="46"/>
      <c r="F265" s="49"/>
      <c r="I265" s="49"/>
    </row>
    <row r="266" spans="1:9" ht="12.6" customHeight="1">
      <c r="A266" s="2" t="s">
        <v>114</v>
      </c>
      <c r="D266" s="46"/>
      <c r="F266" s="49"/>
      <c r="I266" s="49"/>
    </row>
    <row r="267" spans="1:9" ht="12.6" customHeight="1">
      <c r="A267" s="2"/>
      <c r="B267" s="5" t="s">
        <v>423</v>
      </c>
      <c r="D267" s="46"/>
      <c r="F267" s="49"/>
      <c r="I267" s="49"/>
    </row>
    <row r="268" spans="1:9" ht="12.6" customHeight="1">
      <c r="A268" s="2"/>
      <c r="B268" s="5" t="s">
        <v>424</v>
      </c>
      <c r="D268" s="46"/>
      <c r="F268" s="49"/>
      <c r="I268" s="49"/>
    </row>
    <row r="269" spans="1:9" ht="12.6" customHeight="1">
      <c r="A269" s="41">
        <v>901</v>
      </c>
      <c r="B269" s="12" t="s">
        <v>119</v>
      </c>
      <c r="D269" s="46"/>
      <c r="F269" s="49"/>
      <c r="I269" s="49"/>
    </row>
    <row r="270" spans="1:9" ht="12.6" customHeight="1">
      <c r="A270" s="41"/>
      <c r="B270" s="12" t="s">
        <v>242</v>
      </c>
      <c r="D270" s="46">
        <v>32531</v>
      </c>
      <c r="E270" s="47">
        <v>32531</v>
      </c>
      <c r="F270" s="49" t="s">
        <v>115</v>
      </c>
      <c r="G270" s="47">
        <v>31381</v>
      </c>
      <c r="H270" s="47">
        <v>31381</v>
      </c>
      <c r="I270" s="143" t="s">
        <v>115</v>
      </c>
    </row>
    <row r="271" spans="1:9" ht="12.6" customHeight="1">
      <c r="A271" s="41"/>
      <c r="B271" s="12" t="s">
        <v>243</v>
      </c>
      <c r="D271" s="46">
        <v>50056</v>
      </c>
      <c r="E271" s="47">
        <v>50056</v>
      </c>
      <c r="F271" s="49" t="s">
        <v>115</v>
      </c>
      <c r="G271" s="47">
        <v>49474</v>
      </c>
      <c r="H271" s="47">
        <v>49474</v>
      </c>
      <c r="I271" s="143" t="s">
        <v>115</v>
      </c>
    </row>
    <row r="272" spans="1:9" ht="12.6" customHeight="1">
      <c r="A272" s="41"/>
      <c r="B272" s="12" t="s">
        <v>244</v>
      </c>
      <c r="D272" s="46">
        <v>38306</v>
      </c>
      <c r="E272" s="47">
        <v>38306</v>
      </c>
      <c r="F272" s="49" t="s">
        <v>115</v>
      </c>
      <c r="G272" s="47">
        <v>33532</v>
      </c>
      <c r="H272" s="47">
        <v>33532</v>
      </c>
      <c r="I272" s="143" t="s">
        <v>115</v>
      </c>
    </row>
    <row r="273" spans="1:9" ht="12.6" customHeight="1">
      <c r="A273" s="41"/>
      <c r="B273" s="12" t="s">
        <v>357</v>
      </c>
      <c r="D273" s="46">
        <v>120893</v>
      </c>
      <c r="E273" s="47">
        <v>120893</v>
      </c>
      <c r="F273" s="49" t="s">
        <v>115</v>
      </c>
      <c r="G273" s="47">
        <v>114387</v>
      </c>
      <c r="H273" s="47">
        <v>114387</v>
      </c>
      <c r="I273" s="143" t="s">
        <v>115</v>
      </c>
    </row>
    <row r="274" spans="1:9" ht="12.75" customHeight="1">
      <c r="A274" s="41"/>
      <c r="D274" s="46"/>
      <c r="F274" s="49"/>
      <c r="I274" s="49"/>
    </row>
    <row r="275" spans="1:9" ht="12.75" customHeight="1">
      <c r="A275" s="2" t="s">
        <v>342</v>
      </c>
      <c r="D275" s="46"/>
      <c r="F275" s="49"/>
      <c r="I275" s="49"/>
    </row>
    <row r="276" spans="1:9" ht="12.75" customHeight="1">
      <c r="A276" s="41">
        <v>942</v>
      </c>
      <c r="B276" s="12" t="s">
        <v>315</v>
      </c>
      <c r="D276" s="46">
        <v>112880</v>
      </c>
      <c r="E276" s="47">
        <v>112880</v>
      </c>
      <c r="F276" s="49" t="s">
        <v>115</v>
      </c>
      <c r="G276" s="47">
        <v>110588</v>
      </c>
      <c r="H276" s="47">
        <v>110588</v>
      </c>
      <c r="I276" s="143" t="s">
        <v>115</v>
      </c>
    </row>
    <row r="277" spans="1:9" ht="12.75" customHeight="1">
      <c r="A277" s="41">
        <v>945</v>
      </c>
      <c r="B277" s="12" t="s">
        <v>0</v>
      </c>
      <c r="D277" s="46">
        <v>8058</v>
      </c>
      <c r="E277" s="47">
        <v>109</v>
      </c>
      <c r="F277" s="48">
        <v>7949</v>
      </c>
      <c r="G277" s="47">
        <v>8104</v>
      </c>
      <c r="H277" s="47">
        <v>150</v>
      </c>
      <c r="I277" s="48">
        <v>7954</v>
      </c>
    </row>
    <row r="278" spans="1:9" ht="12.75" customHeight="1">
      <c r="A278" s="41">
        <v>949</v>
      </c>
      <c r="B278" s="12" t="s">
        <v>1</v>
      </c>
      <c r="D278" s="46">
        <v>14004</v>
      </c>
      <c r="E278" s="47">
        <v>13891</v>
      </c>
      <c r="F278" s="48">
        <v>113</v>
      </c>
      <c r="G278" s="47">
        <v>13971</v>
      </c>
      <c r="H278" s="47">
        <v>13809</v>
      </c>
      <c r="I278" s="48">
        <v>162</v>
      </c>
    </row>
    <row r="279" spans="1:9" ht="12.75" customHeight="1">
      <c r="A279" s="41"/>
      <c r="D279" s="46"/>
      <c r="F279" s="48"/>
      <c r="I279" s="48"/>
    </row>
    <row r="280" spans="1:9" ht="12.6" customHeight="1">
      <c r="A280" s="2" t="s">
        <v>100</v>
      </c>
      <c r="D280" s="46"/>
      <c r="F280" s="49"/>
      <c r="I280" s="49"/>
    </row>
    <row r="281" spans="1:9" ht="12.6" customHeight="1">
      <c r="A281" s="41">
        <v>921</v>
      </c>
      <c r="B281" s="12" t="s">
        <v>101</v>
      </c>
      <c r="D281" s="46">
        <v>11495</v>
      </c>
      <c r="E281" s="47">
        <v>11495</v>
      </c>
      <c r="F281" s="49" t="s">
        <v>115</v>
      </c>
      <c r="G281" s="47">
        <v>12943</v>
      </c>
      <c r="H281" s="47">
        <v>12943</v>
      </c>
      <c r="I281" s="143" t="s">
        <v>115</v>
      </c>
    </row>
    <row r="282" spans="1:9" ht="12.6" customHeight="1">
      <c r="A282" s="41">
        <v>947</v>
      </c>
      <c r="B282" s="12" t="s">
        <v>216</v>
      </c>
      <c r="D282" s="46">
        <v>40641</v>
      </c>
      <c r="E282" s="47">
        <v>26290</v>
      </c>
      <c r="F282" s="48">
        <v>14351</v>
      </c>
      <c r="G282" s="47">
        <v>40272</v>
      </c>
      <c r="H282" s="272">
        <v>26621</v>
      </c>
      <c r="I282" s="48">
        <v>13651</v>
      </c>
    </row>
    <row r="283" spans="1:9" ht="12.6" customHeight="1">
      <c r="A283" s="41">
        <v>949</v>
      </c>
      <c r="B283" s="12" t="s">
        <v>218</v>
      </c>
      <c r="D283" s="46">
        <v>27071</v>
      </c>
      <c r="E283" s="47">
        <f>13891+6657+3247</f>
        <v>23795</v>
      </c>
      <c r="F283" s="48">
        <f>113+3163</f>
        <v>3276</v>
      </c>
      <c r="G283" s="47">
        <v>24905</v>
      </c>
      <c r="H283" s="47">
        <f>6400+2585+13809</f>
        <v>22794</v>
      </c>
      <c r="I283" s="48">
        <f>162+1949</f>
        <v>2111</v>
      </c>
    </row>
    <row r="284" spans="1:9" ht="12.6" customHeight="1">
      <c r="A284" s="41">
        <v>950</v>
      </c>
      <c r="B284" s="12" t="s">
        <v>206</v>
      </c>
      <c r="D284" s="46">
        <v>92449</v>
      </c>
      <c r="E284" s="47">
        <v>92449</v>
      </c>
      <c r="F284" s="49" t="s">
        <v>115</v>
      </c>
      <c r="G284" s="47">
        <v>87203</v>
      </c>
      <c r="H284" s="47">
        <v>87203</v>
      </c>
      <c r="I284" s="143" t="s">
        <v>115</v>
      </c>
    </row>
    <row r="285" spans="1:9" ht="12.6" customHeight="1">
      <c r="A285" s="3"/>
      <c r="B285" s="5"/>
      <c r="D285" s="46"/>
      <c r="F285" s="49"/>
      <c r="I285" s="49"/>
    </row>
    <row r="286" spans="1:9" ht="12.6" customHeight="1">
      <c r="A286" s="2" t="s">
        <v>123</v>
      </c>
      <c r="D286" s="46"/>
      <c r="F286" s="49"/>
      <c r="I286" s="49"/>
    </row>
    <row r="287" spans="1:9" ht="12.6" customHeight="1">
      <c r="A287" s="41">
        <v>951</v>
      </c>
      <c r="B287" s="22" t="s">
        <v>219</v>
      </c>
      <c r="D287" s="46"/>
      <c r="F287" s="49"/>
      <c r="I287" s="49"/>
    </row>
    <row r="288" spans="1:9" ht="12.6" customHeight="1">
      <c r="A288" s="2"/>
      <c r="B288" s="101" t="s">
        <v>220</v>
      </c>
      <c r="D288" s="46">
        <v>869082</v>
      </c>
      <c r="E288" s="47">
        <v>869082</v>
      </c>
      <c r="F288" s="49" t="s">
        <v>115</v>
      </c>
      <c r="G288" s="47">
        <v>880330</v>
      </c>
      <c r="H288" s="47">
        <v>880330</v>
      </c>
      <c r="I288" s="143" t="s">
        <v>115</v>
      </c>
    </row>
    <row r="289" spans="1:9" ht="12.6" customHeight="1">
      <c r="A289" s="41">
        <v>952</v>
      </c>
      <c r="B289" s="12" t="s">
        <v>183</v>
      </c>
      <c r="D289" s="46"/>
      <c r="F289" s="49"/>
      <c r="I289" s="49"/>
    </row>
    <row r="290" spans="1:9" ht="12.6" customHeight="1">
      <c r="A290" s="41"/>
      <c r="B290" s="87" t="s">
        <v>222</v>
      </c>
      <c r="D290" s="46">
        <v>121113</v>
      </c>
      <c r="E290" s="47">
        <v>121113</v>
      </c>
      <c r="F290" s="49" t="s">
        <v>115</v>
      </c>
      <c r="G290" s="47">
        <v>109526</v>
      </c>
      <c r="H290" s="47">
        <v>109526</v>
      </c>
      <c r="I290" s="143" t="s">
        <v>115</v>
      </c>
    </row>
    <row r="291" spans="1:9" ht="12.6" customHeight="1">
      <c r="A291" s="41">
        <v>953</v>
      </c>
      <c r="B291" s="12" t="s">
        <v>193</v>
      </c>
      <c r="D291" s="46">
        <v>150791</v>
      </c>
      <c r="E291" s="47">
        <v>59471</v>
      </c>
      <c r="F291" s="48">
        <v>91320</v>
      </c>
      <c r="G291" s="47">
        <v>151594</v>
      </c>
      <c r="H291" s="47">
        <v>59387</v>
      </c>
      <c r="I291" s="48">
        <v>92207</v>
      </c>
    </row>
    <row r="292" spans="1:9" ht="15" customHeight="1">
      <c r="A292" s="41"/>
      <c r="B292" s="12" t="s">
        <v>155</v>
      </c>
      <c r="D292" s="46">
        <v>15430</v>
      </c>
      <c r="E292" s="47">
        <v>5882</v>
      </c>
      <c r="F292" s="48">
        <v>9548</v>
      </c>
      <c r="G292" s="47">
        <v>9143</v>
      </c>
      <c r="H292" s="47">
        <v>29</v>
      </c>
      <c r="I292" s="48">
        <v>9114</v>
      </c>
    </row>
    <row r="293" spans="1:9" ht="15" customHeight="1">
      <c r="A293" s="41">
        <v>957</v>
      </c>
      <c r="B293" s="12" t="s">
        <v>529</v>
      </c>
      <c r="D293" s="46">
        <v>433892</v>
      </c>
      <c r="E293" s="47">
        <v>75345</v>
      </c>
      <c r="F293" s="48">
        <v>358547</v>
      </c>
      <c r="G293" s="47">
        <v>429885</v>
      </c>
      <c r="H293" s="47">
        <v>75637</v>
      </c>
      <c r="I293" s="48">
        <v>354248</v>
      </c>
    </row>
    <row r="294" spans="1:9" ht="12.6" customHeight="1">
      <c r="A294" s="41"/>
      <c r="B294" s="12" t="s">
        <v>530</v>
      </c>
      <c r="D294" s="55">
        <v>908140</v>
      </c>
      <c r="E294" s="50">
        <f>309341+598799</f>
        <v>908140</v>
      </c>
      <c r="F294" s="143" t="s">
        <v>115</v>
      </c>
      <c r="G294" s="47">
        <v>738345</v>
      </c>
      <c r="H294" s="47">
        <f>344613+393732</f>
        <v>738345</v>
      </c>
      <c r="I294" s="143" t="s">
        <v>115</v>
      </c>
    </row>
    <row r="295" spans="1:9" ht="12.6" customHeight="1">
      <c r="A295" s="41"/>
      <c r="B295" s="12" t="s">
        <v>531</v>
      </c>
      <c r="D295" s="70" t="s">
        <v>180</v>
      </c>
      <c r="E295" s="71" t="s">
        <v>180</v>
      </c>
      <c r="F295" s="68" t="s">
        <v>180</v>
      </c>
      <c r="G295" s="47">
        <v>2547</v>
      </c>
      <c r="H295" s="47">
        <v>2487</v>
      </c>
      <c r="I295" s="48">
        <v>60</v>
      </c>
    </row>
    <row r="296" spans="1:9" ht="14.25" customHeight="1">
      <c r="A296" s="41"/>
      <c r="B296" s="12" t="s">
        <v>532</v>
      </c>
      <c r="D296" s="46">
        <v>1342032</v>
      </c>
      <c r="E296" s="47">
        <f>75345+309341+598799</f>
        <v>983485</v>
      </c>
      <c r="F296" s="48">
        <v>358547</v>
      </c>
      <c r="G296" s="47">
        <v>1170777</v>
      </c>
      <c r="H296" s="47">
        <v>816469</v>
      </c>
      <c r="I296" s="48">
        <v>354308</v>
      </c>
    </row>
    <row r="297" spans="1:9" ht="12.6" customHeight="1">
      <c r="A297" s="41" t="s">
        <v>226</v>
      </c>
      <c r="B297" s="12" t="s">
        <v>227</v>
      </c>
      <c r="D297" s="46"/>
      <c r="F297" s="49"/>
      <c r="I297" s="49"/>
    </row>
    <row r="298" spans="1:9" ht="12.6" customHeight="1">
      <c r="A298" s="41"/>
      <c r="B298" s="12" t="s">
        <v>228</v>
      </c>
      <c r="D298" s="46">
        <v>590764</v>
      </c>
      <c r="E298" s="47">
        <v>18297</v>
      </c>
      <c r="F298" s="48">
        <f>204537+367930</f>
        <v>572467</v>
      </c>
      <c r="G298" s="47">
        <v>626158</v>
      </c>
      <c r="H298" s="47">
        <v>20813</v>
      </c>
      <c r="I298" s="48">
        <v>605345</v>
      </c>
    </row>
    <row r="299" spans="1:9" ht="12.6" customHeight="1">
      <c r="A299" s="41"/>
      <c r="D299" s="55"/>
      <c r="E299" s="50"/>
      <c r="F299" s="49"/>
      <c r="G299" s="50"/>
      <c r="H299" s="50"/>
      <c r="I299" s="49"/>
    </row>
    <row r="300" spans="1:9" ht="12.6" customHeight="1">
      <c r="A300" s="2" t="s">
        <v>126</v>
      </c>
      <c r="D300" s="55"/>
      <c r="E300" s="50"/>
      <c r="F300" s="49"/>
      <c r="G300" s="50"/>
      <c r="H300" s="50"/>
      <c r="I300" s="49"/>
    </row>
    <row r="301" spans="1:9" ht="12.6" customHeight="1">
      <c r="A301" s="41">
        <v>963</v>
      </c>
      <c r="B301" s="12" t="s">
        <v>495</v>
      </c>
      <c r="D301" s="46"/>
      <c r="F301" s="49"/>
      <c r="I301" s="49"/>
    </row>
    <row r="302" spans="1:9" ht="12.6" customHeight="1">
      <c r="A302" s="41"/>
      <c r="B302" s="87" t="s">
        <v>486</v>
      </c>
      <c r="D302" s="46">
        <v>1956</v>
      </c>
      <c r="E302" s="50" t="s">
        <v>241</v>
      </c>
      <c r="F302" s="49">
        <v>1956</v>
      </c>
      <c r="G302" s="144" t="s">
        <v>115</v>
      </c>
      <c r="H302" s="144" t="s">
        <v>115</v>
      </c>
      <c r="I302" s="143" t="s">
        <v>115</v>
      </c>
    </row>
    <row r="303" spans="1:9" ht="12.6" customHeight="1">
      <c r="A303" s="41"/>
      <c r="B303" s="5" t="s">
        <v>487</v>
      </c>
      <c r="D303" s="70"/>
      <c r="E303" s="71"/>
      <c r="F303" s="68"/>
      <c r="G303" s="71"/>
      <c r="H303" s="71"/>
      <c r="I303" s="68"/>
    </row>
    <row r="304" spans="1:9" ht="12.6" customHeight="1">
      <c r="A304" s="2" t="s">
        <v>116</v>
      </c>
      <c r="D304" s="55"/>
      <c r="E304" s="50"/>
      <c r="F304" s="49"/>
      <c r="G304" s="50"/>
      <c r="H304" s="50"/>
      <c r="I304" s="49"/>
    </row>
    <row r="305" spans="1:9" ht="12.6" customHeight="1">
      <c r="A305" s="41">
        <v>987</v>
      </c>
      <c r="B305" s="12" t="s">
        <v>229</v>
      </c>
      <c r="D305" s="55"/>
      <c r="E305" s="50"/>
      <c r="F305" s="49"/>
      <c r="G305" s="50"/>
      <c r="H305" s="50"/>
      <c r="I305" s="49"/>
    </row>
    <row r="306" spans="1:9" ht="12.6" customHeight="1">
      <c r="A306" s="41"/>
      <c r="B306" s="12" t="s">
        <v>251</v>
      </c>
      <c r="D306" s="46">
        <v>982</v>
      </c>
      <c r="E306" s="47">
        <v>982</v>
      </c>
      <c r="F306" s="48" t="s">
        <v>115</v>
      </c>
      <c r="G306" s="47">
        <v>916</v>
      </c>
      <c r="H306" s="47">
        <v>916</v>
      </c>
      <c r="I306" s="143" t="s">
        <v>115</v>
      </c>
    </row>
    <row r="307" spans="1:9" ht="12.6" customHeight="1">
      <c r="A307" s="41"/>
      <c r="B307" s="12" t="s">
        <v>16</v>
      </c>
      <c r="D307" s="46">
        <v>5792</v>
      </c>
      <c r="E307" s="47">
        <v>5792</v>
      </c>
      <c r="F307" s="48" t="s">
        <v>115</v>
      </c>
      <c r="G307" s="47">
        <v>3879</v>
      </c>
      <c r="H307" s="47">
        <v>3879</v>
      </c>
      <c r="I307" s="143" t="s">
        <v>115</v>
      </c>
    </row>
    <row r="308" spans="1:9" ht="12.6" customHeight="1">
      <c r="A308" s="2"/>
      <c r="D308" s="46"/>
      <c r="F308" s="49"/>
      <c r="I308" s="49"/>
    </row>
    <row r="309" spans="1:9" ht="12.6" customHeight="1">
      <c r="A309" s="2" t="s">
        <v>131</v>
      </c>
      <c r="D309" s="46"/>
      <c r="F309" s="49"/>
      <c r="I309" s="49"/>
    </row>
    <row r="310" spans="1:9" ht="12.6" customHeight="1">
      <c r="A310" s="41">
        <v>971</v>
      </c>
      <c r="B310" s="12" t="s">
        <v>99</v>
      </c>
      <c r="D310" s="46">
        <v>45224</v>
      </c>
      <c r="E310" s="47">
        <v>45224</v>
      </c>
      <c r="F310" s="48" t="s">
        <v>115</v>
      </c>
      <c r="G310" s="47">
        <v>38535</v>
      </c>
      <c r="H310" s="47">
        <v>38535</v>
      </c>
      <c r="I310" s="143" t="s">
        <v>115</v>
      </c>
    </row>
    <row r="311" spans="1:9" ht="12.6" customHeight="1">
      <c r="A311" s="41">
        <v>976</v>
      </c>
      <c r="B311" s="12" t="s">
        <v>189</v>
      </c>
      <c r="D311" s="46">
        <v>4411</v>
      </c>
      <c r="E311" s="47">
        <v>4411</v>
      </c>
      <c r="F311" s="49" t="s">
        <v>115</v>
      </c>
      <c r="G311" s="47">
        <v>5624</v>
      </c>
      <c r="H311" s="47">
        <v>5624</v>
      </c>
      <c r="I311" s="143" t="s">
        <v>115</v>
      </c>
    </row>
    <row r="312" spans="1:9" ht="12.6" customHeight="1">
      <c r="A312" s="14"/>
      <c r="D312" s="46"/>
      <c r="F312" s="49"/>
      <c r="I312" s="49"/>
    </row>
    <row r="313" spans="1:9" ht="12.6" customHeight="1">
      <c r="A313" s="2" t="s">
        <v>230</v>
      </c>
      <c r="D313" s="46"/>
      <c r="F313" s="49"/>
      <c r="I313" s="49"/>
    </row>
    <row r="314" spans="1:9" ht="12.6" customHeight="1">
      <c r="A314" s="41">
        <v>923</v>
      </c>
      <c r="B314" s="12" t="s">
        <v>36</v>
      </c>
      <c r="D314" s="55">
        <v>1410</v>
      </c>
      <c r="E314" s="50">
        <v>1410</v>
      </c>
      <c r="F314" s="49" t="s">
        <v>115</v>
      </c>
      <c r="G314" s="50">
        <v>1513</v>
      </c>
      <c r="H314" s="50">
        <v>1513</v>
      </c>
      <c r="I314" s="143" t="s">
        <v>115</v>
      </c>
    </row>
    <row r="315" spans="1:9" ht="12.6" customHeight="1">
      <c r="A315" s="41" t="s">
        <v>231</v>
      </c>
      <c r="B315" s="12" t="s">
        <v>232</v>
      </c>
      <c r="D315" s="70" t="s">
        <v>180</v>
      </c>
      <c r="E315" s="71" t="s">
        <v>180</v>
      </c>
      <c r="F315" s="68" t="s">
        <v>180</v>
      </c>
      <c r="G315" s="71" t="s">
        <v>180</v>
      </c>
      <c r="H315" s="71" t="s">
        <v>180</v>
      </c>
      <c r="I315" s="68" t="s">
        <v>180</v>
      </c>
    </row>
    <row r="316" spans="1:9" ht="12.6" customHeight="1">
      <c r="A316" s="41" t="s">
        <v>233</v>
      </c>
      <c r="B316" s="12" t="s">
        <v>307</v>
      </c>
      <c r="D316" s="46"/>
      <c r="F316" s="49"/>
      <c r="I316" s="49"/>
    </row>
    <row r="317" spans="1:9" ht="12.6" customHeight="1">
      <c r="A317" s="41"/>
      <c r="B317" s="12" t="s">
        <v>251</v>
      </c>
      <c r="D317" s="46">
        <v>2258</v>
      </c>
      <c r="E317" s="47">
        <v>2258</v>
      </c>
      <c r="F317" s="49" t="s">
        <v>115</v>
      </c>
      <c r="G317" s="47">
        <v>1906</v>
      </c>
      <c r="H317" s="47">
        <v>1906</v>
      </c>
      <c r="I317" s="143" t="s">
        <v>115</v>
      </c>
    </row>
    <row r="318" spans="1:9" ht="12.6" customHeight="1">
      <c r="A318" s="41"/>
      <c r="B318" s="12" t="s">
        <v>16</v>
      </c>
      <c r="D318" s="46">
        <v>4892</v>
      </c>
      <c r="E318" s="47">
        <v>4892</v>
      </c>
      <c r="F318" s="49" t="s">
        <v>115</v>
      </c>
      <c r="G318" s="47">
        <v>6562</v>
      </c>
      <c r="H318" s="47">
        <v>6562</v>
      </c>
      <c r="I318" s="143"/>
    </row>
    <row r="319" spans="1:9" ht="12.6" customHeight="1">
      <c r="A319" s="41"/>
      <c r="D319" s="46"/>
      <c r="F319" s="49"/>
      <c r="I319" s="49"/>
    </row>
    <row r="320" spans="1:9" ht="12.6" customHeight="1">
      <c r="A320" s="41"/>
      <c r="D320" s="46"/>
      <c r="F320" s="49"/>
      <c r="I320" s="49"/>
    </row>
    <row r="321" spans="1:9" ht="12.6" customHeight="1">
      <c r="A321" s="2" t="s">
        <v>304</v>
      </c>
      <c r="D321" s="46"/>
      <c r="F321" s="49"/>
      <c r="I321" s="49"/>
    </row>
    <row r="322" spans="1:9" ht="12.6" customHeight="1">
      <c r="A322" s="2"/>
      <c r="D322" s="46"/>
      <c r="F322" s="49"/>
      <c r="I322" s="49"/>
    </row>
    <row r="323" spans="1:9" ht="12.6" customHeight="1">
      <c r="A323" s="2" t="s">
        <v>100</v>
      </c>
      <c r="D323" s="46"/>
      <c r="F323" s="49"/>
      <c r="I323" s="49"/>
    </row>
    <row r="324" spans="1:9" ht="12.6" customHeight="1">
      <c r="A324" s="106">
        <v>1121</v>
      </c>
      <c r="B324" s="12" t="s">
        <v>101</v>
      </c>
      <c r="D324" s="55" t="s">
        <v>180</v>
      </c>
      <c r="E324" s="50" t="s">
        <v>180</v>
      </c>
      <c r="F324" s="49" t="s">
        <v>241</v>
      </c>
      <c r="G324" s="50" t="s">
        <v>180</v>
      </c>
      <c r="H324" s="50" t="s">
        <v>180</v>
      </c>
      <c r="I324" s="49" t="s">
        <v>115</v>
      </c>
    </row>
    <row r="325" spans="1:9" ht="12.6" customHeight="1">
      <c r="A325" s="106">
        <v>1148</v>
      </c>
      <c r="B325" s="12" t="s">
        <v>428</v>
      </c>
      <c r="D325" s="55">
        <v>335</v>
      </c>
      <c r="E325" s="50">
        <v>335</v>
      </c>
      <c r="F325" s="49" t="s">
        <v>241</v>
      </c>
      <c r="G325" s="255" t="s">
        <v>537</v>
      </c>
      <c r="H325" s="255" t="s">
        <v>537</v>
      </c>
      <c r="I325" s="49" t="s">
        <v>115</v>
      </c>
    </row>
    <row r="326" spans="1:9" ht="12.6" customHeight="1">
      <c r="A326" s="106"/>
      <c r="B326" s="93" t="s">
        <v>476</v>
      </c>
      <c r="D326" s="55"/>
      <c r="E326" s="50"/>
      <c r="F326" s="49"/>
      <c r="G326" s="50"/>
      <c r="H326" s="50"/>
      <c r="I326" s="49"/>
    </row>
    <row r="327" spans="1:9" ht="12.6" customHeight="1">
      <c r="A327" s="15" t="s">
        <v>234</v>
      </c>
      <c r="B327" s="12" t="s">
        <v>235</v>
      </c>
      <c r="D327" s="55" t="s">
        <v>180</v>
      </c>
      <c r="E327" s="50" t="s">
        <v>180</v>
      </c>
      <c r="F327" s="49" t="s">
        <v>241</v>
      </c>
      <c r="G327" s="50" t="s">
        <v>180</v>
      </c>
      <c r="H327" s="50" t="s">
        <v>180</v>
      </c>
      <c r="I327" s="49" t="s">
        <v>115</v>
      </c>
    </row>
    <row r="328" spans="1:9" ht="12.6" customHeight="1">
      <c r="A328" s="15" t="s">
        <v>236</v>
      </c>
      <c r="B328" s="12" t="s">
        <v>206</v>
      </c>
      <c r="D328" s="46">
        <v>117422</v>
      </c>
      <c r="E328" s="47">
        <v>96554</v>
      </c>
      <c r="F328" s="49">
        <v>20868</v>
      </c>
      <c r="G328" s="47">
        <v>116187</v>
      </c>
      <c r="H328" s="47">
        <v>92745</v>
      </c>
      <c r="I328" s="49">
        <v>23442</v>
      </c>
    </row>
    <row r="329" spans="1:9" ht="12.75" customHeight="1">
      <c r="A329" s="222"/>
      <c r="B329" s="220" t="s">
        <v>590</v>
      </c>
      <c r="C329" s="51"/>
      <c r="D329" s="52"/>
      <c r="E329" s="53"/>
      <c r="F329" s="54"/>
      <c r="G329" s="53"/>
      <c r="H329" s="53"/>
      <c r="I329" s="54"/>
    </row>
  </sheetData>
  <customSheetViews>
    <customSheetView guid="{334FAC76-A57E-4D32-B99D-D8AF2CDD286E}" scale="98" showPageBreaks="1" showGridLines="0" showRuler="0" topLeftCell="A296">
      <selection activeCell="M292" sqref="M292"/>
      <rowBreaks count="3" manualBreakCount="3">
        <brk id="87" max="16383" man="1"/>
        <brk id="176" max="16383" man="1"/>
        <brk id="280" max="16383" man="1"/>
      </rowBreaks>
      <pageMargins left="0.78740157480314965" right="0.78740157480314965" top="0.98425196850393704" bottom="0.59055118110236227" header="0.51181102362204722" footer="0.51181102362204722"/>
      <pageSetup paperSize="9" scale="56" firstPageNumber="7" orientation="portrait" useFirstPageNumber="1" r:id="rId1"/>
      <headerFooter alignWithMargins="0">
        <oddHeader>&amp;L&amp;"Arial,Lihavoitu"KOKO KAUPUNKI
Suoritteet&amp;C&amp;12&amp;P</oddHeader>
      </headerFooter>
    </customSheetView>
    <customSheetView guid="{6EF33418-FA88-44FB-8E4D-E916CC606730}" showPageBreaks="1" showGridLines="0" showRuler="0" topLeftCell="A268">
      <selection activeCell="M176" sqref="M176"/>
      <pageMargins left="0.78740157480314965" right="0.78740157480314965" top="0.98425196850393704" bottom="0.59055118110236227" header="0.51181102362204722" footer="0.51181102362204722"/>
      <pageSetup paperSize="9" scale="96" firstPageNumber="7" orientation="portrait" useFirstPageNumber="1" r:id="rId2"/>
      <headerFooter alignWithMargins="0">
        <oddHeader>&amp;L&amp;"Arial,Lihavoitu"KOKO KAUPUNKI
Suoritteet&amp;C&amp;12&amp;P</oddHeader>
      </headerFooter>
    </customSheetView>
    <customSheetView guid="{E9D8435D-1357-4DC0-9C1D-CD0CECD4050A}" showPageBreaks="1" showGridLines="0" showRuler="0" topLeftCell="A244">
      <selection activeCell="G266" sqref="G266"/>
      <rowBreaks count="1" manualBreakCount="1">
        <brk id="61" max="16383" man="1"/>
      </rowBreaks>
      <pageMargins left="0.78740157480314965" right="0.78740157480314965" top="0.98425196850393704" bottom="0.59055118110236227" header="0.51181102362204722" footer="0.51181102362204722"/>
      <pageSetup paperSize="9" scale="96" firstPageNumber="7" orientation="portrait" useFirstPageNumber="1" r:id="rId3"/>
      <headerFooter alignWithMargins="0">
        <oddHeader>&amp;L&amp;"Arial,Lihavoitu"KOKO KAUPUNKI
Suoritteet&amp;C&amp;12&amp;P</oddHeader>
      </headerFooter>
    </customSheetView>
    <customSheetView guid="{D0E6D7FE-7B4A-4CDD-B8A6-552C4FE1AA9A}" showPageBreaks="1" showGridLines="0" showRuler="0">
      <pane ySplit="4" topLeftCell="A107" activePane="bottomLeft"/>
      <selection pane="bottomLeft" activeCell="M120" sqref="M120"/>
      <pageMargins left="0.78740157480314965" right="0.78740157480314965" top="0.98425196850393704" bottom="0.59055118110236227" header="0.51181102362204722" footer="0.51181102362204722"/>
      <pageSetup paperSize="9" scale="96" firstPageNumber="8" orientation="portrait" useFirstPageNumber="1" horizontalDpi="300" r:id="rId4"/>
      <headerFooter alignWithMargins="0">
        <oddHeader>&amp;L&amp;"Arial,Lihavoitu"KOKO KAUPUNKI
Suoritteet&amp;C&amp;12&amp;P</oddHeader>
      </headerFooter>
    </customSheetView>
    <customSheetView guid="{7F3F07B6-A4CE-4289-8E41-A85BECD19C7A}" showPageBreaks="1" showGridLines="0" showRuler="0">
      <pane ySplit="4" topLeftCell="A322" activePane="bottomLeft"/>
      <selection pane="bottomLeft" activeCell="J26" sqref="J26:K26"/>
      <pageMargins left="0.78740157480314965" right="0.78740157480314965" top="0.98425196850393704" bottom="0.59055118110236227" header="0.51181102362204722" footer="0.51181102362204722"/>
      <pageSetup paperSize="9" scale="96" firstPageNumber="8" orientation="portrait" useFirstPageNumber="1" r:id="rId5"/>
      <headerFooter alignWithMargins="0">
        <oddHeader>&amp;L&amp;"Arial,Lihavoitu"KOKO KAUPUNKI
Suoritteet&amp;C&amp;12&amp;P</oddHeader>
      </headerFooter>
    </customSheetView>
    <customSheetView guid="{1E5DD3EF-5970-4D1E-872F-4E76A3C977A9}" showGridLines="0" showRuler="0">
      <pane ySplit="2" topLeftCell="A54" activePane="bottomLeft" state="frozen"/>
      <selection pane="bottomLeft" activeCell="H69" sqref="H69"/>
      <pageMargins left="0.78740157480314965" right="0.78740157480314965" top="0.98425196850393704" bottom="0.59055118110236227" header="0.51181102362204722" footer="0.51181102362204722"/>
      <pageSetup paperSize="9" scale="96" firstPageNumber="7" orientation="portrait" useFirstPageNumber="1" r:id="rId6"/>
      <headerFooter alignWithMargins="0">
        <oddHeader>&amp;L&amp;"Arial,Lihavoitu"KOKO KAUPUNKI
Suoritteet&amp;C&amp;12&amp;P</oddHeader>
      </headerFooter>
    </customSheetView>
    <customSheetView guid="{BD37F809-4984-4590-997E-6EA1E4187FE5}" scale="90" showPageBreaks="1" showGridLines="0" showRuler="0">
      <selection activeCell="H35" sqref="H35"/>
      <pageMargins left="0.78740157480314965" right="0.78740157480314965" top="0.98425196850393704" bottom="0.59055118110236227" header="0.51181102362204722" footer="0.51181102362204722"/>
      <pageSetup paperSize="9" scale="96" firstPageNumber="8" orientation="portrait" useFirstPageNumber="1" horizontalDpi="300" r:id="rId7"/>
      <headerFooter alignWithMargins="0">
        <oddHeader>&amp;L&amp;"Arial,Lihavoitu"KOKO KAUPUNKI
Suoritteet&amp;C&amp;12&amp;P</oddHeader>
      </headerFooter>
    </customSheetView>
    <customSheetView guid="{3A8ECBB0-1CB4-410B-B903-DCAA77825D57}" showGridLines="0" showRuler="0">
      <selection activeCell="G13" sqref="G13"/>
      <pageMargins left="0.78740157480314965" right="0.78740157480314965" top="0.98425196850393704" bottom="0.59055118110236227" header="0.51181102362204722" footer="0.51181102362204722"/>
      <pageSetup paperSize="9" scale="96" firstPageNumber="8" orientation="portrait" useFirstPageNumber="1" horizontalDpi="300" r:id="rId8"/>
      <headerFooter alignWithMargins="0">
        <oddHeader>&amp;L&amp;"Arial,Lihavoitu"KOKO KAUPUNKI
Suoritteet&amp;C&amp;12&amp;P</oddHeader>
      </headerFooter>
    </customSheetView>
    <customSheetView guid="{98DF4F80-3A27-49B9-AB34-5D15D5FFF75A}" showPageBreaks="1" showGridLines="0" showRuler="0">
      <pane ySplit="3" topLeftCell="A340" activePane="bottomLeft" state="frozen"/>
      <selection pane="bottomLeft" activeCell="J359" sqref="J359"/>
      <pageMargins left="0.78740157480314965" right="0.78740157480314965" top="0.98425196850393704" bottom="0.59055118110236227" header="0.51181102362204722" footer="0.51181102362204722"/>
      <pageSetup paperSize="9" scale="96" firstPageNumber="8" orientation="portrait" useFirstPageNumber="1" horizontalDpi="300" r:id="rId9"/>
      <headerFooter alignWithMargins="0">
        <oddHeader>&amp;L&amp;"Arial,Lihavoitu"KOKO KAUPUNKI
Suoritteet&amp;C&amp;12&amp;P</oddHeader>
      </headerFooter>
    </customSheetView>
    <customSheetView guid="{89826D40-5A93-46DE-A5D4-80981AF6BDA2}" showPageBreaks="1" showGridLines="0" showRuler="0" topLeftCell="A355">
      <selection activeCell="G375" sqref="G375"/>
      <pageMargins left="0.78740157480314965" right="0.78740157480314965" top="0.98425196850393704" bottom="0.59055118110236227" header="0.51181102362204722" footer="0.51181102362204722"/>
      <pageSetup paperSize="9" scale="96" firstPageNumber="8" orientation="portrait" useFirstPageNumber="1" r:id="rId10"/>
      <headerFooter alignWithMargins="0">
        <oddHeader>&amp;L&amp;"Arial,Lihavoitu"KOKO KAUPUNKI
Suoritteet&amp;C&amp;12&amp;P</oddHeader>
      </headerFooter>
    </customSheetView>
    <customSheetView guid="{CD742125-E64B-4672-86BA-40A0799566BA}" showPageBreaks="1" showGridLines="0" showRuler="0">
      <selection activeCell="L15" sqref="L15"/>
      <pageMargins left="0.78740157480314965" right="0.78740157480314965" top="0.98425196850393704" bottom="0.59055118110236227" header="0.51181102362204722" footer="0.51181102362204722"/>
      <pageSetup paperSize="9" scale="96" firstPageNumber="8" orientation="portrait" useFirstPageNumber="1" horizontalDpi="300" r:id="rId11"/>
      <headerFooter alignWithMargins="0">
        <oddHeader>&amp;L&amp;"Arial,Lihavoitu"KOKO KAUPUNKI
Suoritteet&amp;C&amp;12&amp;P</oddHeader>
      </headerFooter>
    </customSheetView>
    <customSheetView guid="{AF20526F-EA42-45C9-8FB4-EAB83CB180DD}" showPageBreaks="1" showGridLines="0" showRuler="0" topLeftCell="A184">
      <selection activeCell="G226" sqref="G226"/>
      <pageMargins left="0.78740157480314965" right="0.78740157480314965" top="0.98425196850393704" bottom="0.59055118110236227" header="0.51181102362204722" footer="0.51181102362204722"/>
      <pageSetup paperSize="9" scale="96" firstPageNumber="8" orientation="portrait" useFirstPageNumber="1" horizontalDpi="300" r:id="rId12"/>
      <headerFooter alignWithMargins="0">
        <oddHeader>&amp;L&amp;"Arial,Lihavoitu"KOKO KAUPUNKI
Suoritteet&amp;C&amp;12&amp;P</oddHeader>
      </headerFooter>
    </customSheetView>
    <customSheetView guid="{5964723E-6490-41C1-9477-FB8BF8B6D140}" showPageBreaks="1" showGridLines="0" showRuler="0" topLeftCell="A210">
      <selection activeCell="G264" sqref="G264:I267"/>
      <pageMargins left="0.78740157480314965" right="0.78740157480314965" top="0.98425196850393704" bottom="0.59055118110236227" header="0.51181102362204722" footer="0.51181102362204722"/>
      <pageSetup paperSize="9" scale="96" firstPageNumber="8" orientation="portrait" useFirstPageNumber="1" horizontalDpi="300" r:id="rId13"/>
      <headerFooter alignWithMargins="0">
        <oddHeader>&amp;L&amp;"Arial,Lihavoitu"KOKO KAUPUNKI
Suoritteet&amp;C&amp;12&amp;P</oddHeader>
      </headerFooter>
    </customSheetView>
    <customSheetView guid="{A4C8D53C-6523-40FA-A0E5-A68F21DD2C60}" showPageBreaks="1" showGridLines="0" showRuler="0" topLeftCell="A51">
      <selection activeCell="I54" sqref="I54"/>
      <pageMargins left="0.78740157480314965" right="0.78740157480314965" top="0.98425196850393704" bottom="0.59055118110236227" header="0.51181102362204722" footer="0.51181102362204722"/>
      <pageSetup paperSize="9" scale="96" firstPageNumber="8" orientation="portrait" useFirstPageNumber="1" horizontalDpi="300" r:id="rId14"/>
      <headerFooter alignWithMargins="0">
        <oddHeader>&amp;L&amp;"Arial,Lihavoitu"KOKO KAUPUNKI
Suoritteet&amp;C&amp;12&amp;P</oddHeader>
      </headerFooter>
    </customSheetView>
    <customSheetView guid="{27CF5BBD-6BD0-4CBF-B69F-43767042D491}" showPageBreaks="1" showGridLines="0" showRuler="0" topLeftCell="A244">
      <selection activeCell="G270" sqref="G270"/>
      <pageMargins left="0.78740157480314965" right="0.78740157480314965" top="0.98425196850393704" bottom="0.59055118110236227" header="0.51181102362204722" footer="0.51181102362204722"/>
      <pageSetup paperSize="9" scale="96" firstPageNumber="8" orientation="portrait" useFirstPageNumber="1" horizontalDpi="300" r:id="rId15"/>
      <headerFooter alignWithMargins="0">
        <oddHeader>&amp;L&amp;"Arial,Lihavoitu"KOKO KAUPUNKI
Suoritteet&amp;C&amp;12&amp;P</oddHeader>
      </headerFooter>
    </customSheetView>
    <customSheetView guid="{B55403BD-70DF-40C3-AA25-C8E2C59CD23B}" showPageBreaks="1" showGridLines="0" showRuler="0" topLeftCell="A76">
      <selection activeCell="Q67" sqref="Q67"/>
      <pageMargins left="0.78740157480314965" right="0.78740157480314965" top="0.98425196850393704" bottom="0.59055118110236227" header="0.51181102362204722" footer="0.51181102362204722"/>
      <pageSetup paperSize="9" scale="96" firstPageNumber="8" orientation="portrait" useFirstPageNumber="1" horizontalDpi="300" r:id="rId16"/>
      <headerFooter alignWithMargins="0">
        <oddHeader>&amp;L&amp;"Arial,Lihavoitu"KOKO KAUPUNKI
Suoritteet&amp;C&amp;12&amp;P</oddHeader>
      </headerFooter>
    </customSheetView>
    <customSheetView guid="{BBB5DDBE-2F5A-4634-98DD-3397C9C0AC2B}" showPageBreaks="1" showGridLines="0" showRuler="0">
      <selection activeCell="J54" sqref="J54"/>
      <pageMargins left="0.78740157480314965" right="0.78740157480314965" top="0.98425196850393704" bottom="0.59055118110236227" header="0.51181102362204722" footer="0.51181102362204722"/>
      <pageSetup paperSize="9" scale="96" firstPageNumber="8" orientation="portrait" useFirstPageNumber="1" horizontalDpi="300" r:id="rId17"/>
      <headerFooter alignWithMargins="0">
        <oddHeader>&amp;L&amp;"Arial,Lihavoitu"KOKO KAUPUNKI
Suoritteet&amp;C&amp;12&amp;P</oddHeader>
      </headerFooter>
    </customSheetView>
    <customSheetView guid="{58EC2664-05A7-4FE5-B4E9-931202836515}" showGridLines="0" showRuler="0" topLeftCell="A340">
      <selection activeCell="B361" sqref="B361"/>
      <pageMargins left="0.78740157480314965" right="0.78740157480314965" top="0.98425196850393704" bottom="0.59055118110236227" header="0.51181102362204722" footer="0.51181102362204722"/>
      <pageSetup paperSize="9" scale="96" firstPageNumber="8" orientation="portrait" useFirstPageNumber="1" horizontalDpi="300" r:id="rId18"/>
      <headerFooter alignWithMargins="0">
        <oddHeader>&amp;L&amp;"Arial,Lihavoitu"KOKO KAUPUNKI
Suoritteet&amp;C&amp;12&amp;P</oddHeader>
      </headerFooter>
    </customSheetView>
    <customSheetView guid="{1B11A7CD-6306-4B98-9F41-C7E424102C6C}" showPageBreaks="1" showGridLines="0" showRuler="0">
      <selection activeCell="K23" sqref="K23"/>
      <pageMargins left="0.78740157480314965" right="0.78740157480314965" top="0.98425196850393704" bottom="0.59055118110236227" header="0.51181102362204722" footer="0.51181102362204722"/>
      <pageSetup paperSize="9" scale="96" firstPageNumber="8" orientation="portrait" useFirstPageNumber="1" horizontalDpi="300" r:id="rId19"/>
      <headerFooter alignWithMargins="0">
        <oddHeader>&amp;L&amp;"Arial,Lihavoitu"KOKO KAUPUNKI
Suoritteet&amp;C&amp;12&amp;P</oddHeader>
      </headerFooter>
    </customSheetView>
    <customSheetView guid="{B3922338-8BAF-45B0-B08F-79305D140D28}" showPageBreaks="1" showGridLines="0" showRuler="0" topLeftCell="A301">
      <selection activeCell="J322" sqref="J322"/>
      <pageMargins left="0.78740157480314965" right="0.78740157480314965" top="0.98425196850393704" bottom="0.59055118110236227" header="0.51181102362204722" footer="0.51181102362204722"/>
      <pageSetup paperSize="9" scale="96" firstPageNumber="8" orientation="portrait" useFirstPageNumber="1" horizontalDpi="300" r:id="rId20"/>
      <headerFooter alignWithMargins="0">
        <oddHeader>&amp;L&amp;"Arial,Lihavoitu"KOKO KAUPUNKI
Suoritteet&amp;C&amp;12&amp;P</oddHeader>
      </headerFooter>
    </customSheetView>
    <customSheetView guid="{FBF9D45E-10AE-4F4C-A24D-CC23FE10CBCA}" showPageBreaks="1" showGridLines="0" showRuler="0" topLeftCell="A199">
      <selection activeCell="N99" sqref="N99"/>
      <pageMargins left="0.78740157480314965" right="0.78740157480314965" top="0.98425196850393704" bottom="0.59055118110236227" header="0.51181102362204722" footer="0.51181102362204722"/>
      <pageSetup paperSize="9" scale="96" firstPageNumber="8" orientation="portrait" useFirstPageNumber="1" horizontalDpi="300" r:id="rId21"/>
      <headerFooter alignWithMargins="0">
        <oddHeader>&amp;L&amp;"Arial,Lihavoitu"KOKO KAUPUNKI
Suoritteet&amp;C&amp;12&amp;P</oddHeader>
      </headerFooter>
    </customSheetView>
    <customSheetView guid="{84CA6BBE-BC44-4054-8A99-3368B2028592}" showGridLines="0" showRuler="0" topLeftCell="A206">
      <selection activeCell="J82" sqref="J82"/>
      <pageMargins left="0.78740157480314965" right="0.78740157480314965" top="0.98425196850393704" bottom="0.59055118110236227" header="0.51181102362204722" footer="0.51181102362204722"/>
      <pageSetup paperSize="9" scale="96" firstPageNumber="8" orientation="portrait" useFirstPageNumber="1" horizontalDpi="300" r:id="rId22"/>
      <headerFooter alignWithMargins="0">
        <oddHeader>&amp;L&amp;"Arial,Lihavoitu"KOKO KAUPUNKI
Suoritteet&amp;C&amp;12&amp;P</oddHeader>
      </headerFooter>
    </customSheetView>
    <customSheetView guid="{8C09BE92-B110-4AA6-97F0-7D9CFBD1BC51}" showPageBreaks="1" showGridLines="0" showRuler="0" topLeftCell="A169">
      <selection activeCell="B95" sqref="B95:B96"/>
      <pageMargins left="0.78740157480314965" right="0.78740157480314965" top="0.98425196850393704" bottom="0.59055118110236227" header="0.51181102362204722" footer="0.51181102362204722"/>
      <pageSetup paperSize="9" scale="96" firstPageNumber="8" orientation="portrait" useFirstPageNumber="1" horizontalDpi="300" r:id="rId23"/>
      <headerFooter alignWithMargins="0">
        <oddHeader>&amp;L&amp;"Arial,Lihavoitu"KOKO KAUPUNKI
Suoritteet&amp;C&amp;12&amp;P</oddHeader>
      </headerFooter>
    </customSheetView>
    <customSheetView guid="{E8725092-8740-4F96-97EF-6F4AFDA2F708}" showPageBreaks="1" showGridLines="0" showRuler="0" topLeftCell="A262">
      <selection activeCell="G276" sqref="G276:H283"/>
      <pageMargins left="0.78740157480314965" right="0.78740157480314965" top="0.98425196850393704" bottom="0.59055118110236227" header="0.51181102362204722" footer="0.51181102362204722"/>
      <pageSetup paperSize="9" scale="96" firstPageNumber="8" orientation="portrait" useFirstPageNumber="1" r:id="rId24"/>
      <headerFooter alignWithMargins="0">
        <oddHeader>&amp;L&amp;"Arial,Lihavoitu"KOKO KAUPUNKI
Suoritteet&amp;C&amp;12&amp;P</oddHeader>
      </headerFooter>
    </customSheetView>
    <customSheetView guid="{CEE58B9A-B7C7-4ACF-9CEC-00B4271B9A74}" showGridLines="0" showRuler="0" topLeftCell="A265">
      <selection activeCell="E272" sqref="E272"/>
      <colBreaks count="3" manualBreakCount="3">
        <brk id="9" max="388" man="1"/>
        <brk id="26" max="1048575" man="1"/>
        <brk id="43" max="1048575" man="1"/>
      </colBreaks>
      <pageMargins left="0.78740157480314965" right="0.78740157480314965" top="0.98425196850393704" bottom="0.59055118110236227" header="0.51181102362204722" footer="0.51181102362204722"/>
      <pageSetup paperSize="9" scale="53" firstPageNumber="8" orientation="portrait" useFirstPageNumber="1" horizontalDpi="300" r:id="rId25"/>
      <headerFooter alignWithMargins="0">
        <oddHeader>&amp;L&amp;"Arial,Lihavoitu"KOKO KAUPUNKI
Suoritteet&amp;C&amp;12&amp;P</oddHeader>
      </headerFooter>
    </customSheetView>
    <customSheetView guid="{2DCD264F-56EA-4436-A0C2-F9547DF2B0C8}" showPageBreaks="1" showGridLines="0" showRuler="0">
      <selection activeCell="K14" sqref="K14"/>
      <pageMargins left="0.78740157480314965" right="0.78740157480314965" top="0.98425196850393704" bottom="0.59055118110236227" header="0.51181102362204722" footer="0.51181102362204722"/>
      <pageSetup paperSize="9" scale="96" firstPageNumber="8" orientation="portrait" useFirstPageNumber="1" horizontalDpi="300" r:id="rId26"/>
      <headerFooter alignWithMargins="0">
        <oddHeader>&amp;L&amp;"Arial,Lihavoitu"KOKO KAUPUNKI
Suoritteet&amp;C&amp;12&amp;P</oddHeader>
      </headerFooter>
    </customSheetView>
    <customSheetView guid="{0F357347-0509-47AA-96F0-BB1B3FAD68A1}" showPageBreaks="1" showGridLines="0" showRuler="0" topLeftCell="A136">
      <selection activeCell="I158" sqref="I158"/>
      <pageMargins left="0.78740157480314965" right="0.78740157480314965" top="0.98425196850393704" bottom="0.59055118110236227" header="0.51181102362204722" footer="0.51181102362204722"/>
      <pageSetup paperSize="9" scale="96" firstPageNumber="8" orientation="portrait" useFirstPageNumber="1" horizontalDpi="300" r:id="rId27"/>
      <headerFooter alignWithMargins="0">
        <oddHeader>&amp;L&amp;"Arial,Lihavoitu"KOKO KAUPUNKI
Suoritteet&amp;C&amp;12&amp;P</oddHeader>
      </headerFooter>
    </customSheetView>
    <customSheetView guid="{8F109A73-9AB9-46E1-94EA-D41ECD58F71F}" showPageBreaks="1" showGridLines="0" showRuler="0" topLeftCell="A82">
      <selection activeCell="M43" sqref="M43"/>
      <pageMargins left="0.78740157480314965" right="0.78740157480314965" top="0.98425196850393704" bottom="0.59055118110236227" header="0.51181102362204722" footer="0.51181102362204722"/>
      <pageSetup paperSize="9" scale="96" firstPageNumber="8" orientation="portrait" useFirstPageNumber="1" horizontalDpi="300" r:id="rId28"/>
      <headerFooter alignWithMargins="0">
        <oddHeader>&amp;L&amp;"Arial,Lihavoitu"KOKO KAUPUNKI
Suoritteet&amp;C&amp;12&amp;P</oddHeader>
      </headerFooter>
    </customSheetView>
    <customSheetView guid="{1E48BEC3-8D95-4C28-9275-1C74C6AC64CE}" showPageBreaks="1" showGridLines="0" showRuler="0" topLeftCell="A148">
      <selection activeCell="A165" sqref="A165"/>
      <pageMargins left="0.78740157480314965" right="0.78740157480314965" top="0.98425196850393704" bottom="0.59055118110236227" header="0.51181102362204722" footer="0.51181102362204722"/>
      <pageSetup paperSize="9" scale="96" firstPageNumber="8" orientation="portrait" useFirstPageNumber="1" horizontalDpi="300" r:id="rId29"/>
      <headerFooter alignWithMargins="0">
        <oddHeader>&amp;L&amp;"Arial,Lihavoitu"KOKO KAUPUNKI
Suoritteet&amp;C&amp;12&amp;P</oddHeader>
      </headerFooter>
    </customSheetView>
    <customSheetView guid="{E7BC3159-902B-4018-A222-A11CFAAB614D}" showPageBreaks="1" showGridLines="0" showRuler="0" topLeftCell="A292">
      <selection activeCell="K170" sqref="K170"/>
      <pageMargins left="0.78740157480314965" right="0.78740157480314965" top="0.98425196850393704" bottom="0.59055118110236227" header="0.51181102362204722" footer="0.51181102362204722"/>
      <pageSetup paperSize="9" scale="96" firstPageNumber="8" orientation="portrait" useFirstPageNumber="1" horizontalDpi="300" r:id="rId30"/>
      <headerFooter alignWithMargins="0">
        <oddHeader>&amp;L&amp;"Arial,Lihavoitu"KOKO KAUPUNKI
Suoritteet&amp;C&amp;12&amp;P</oddHeader>
      </headerFooter>
    </customSheetView>
    <customSheetView guid="{D1A29F3A-ADEC-492C-BEFA-18A8379765E2}" showPageBreaks="1" showGridLines="0" showRuler="0" topLeftCell="A201">
      <selection activeCell="B218" sqref="B218"/>
      <pageMargins left="0.78740157480314965" right="0.78740157480314965" top="0.98425196850393704" bottom="0.59055118110236227" header="0.51181102362204722" footer="0.51181102362204722"/>
      <pageSetup paperSize="9" scale="96" firstPageNumber="8" orientation="portrait" useFirstPageNumber="1" r:id="rId31"/>
      <headerFooter alignWithMargins="0">
        <oddHeader>&amp;L&amp;"Arial,Lihavoitu"KOKO KAUPUNKI
Suoritteet&amp;C&amp;12&amp;P</oddHeader>
      </headerFooter>
    </customSheetView>
    <customSheetView guid="{B16CB3F1-F8C8-4A8B-8D34-03B1762D301A}" showPageBreaks="1" showGridLines="0" showRuler="0">
      <selection activeCell="F300" sqref="F300"/>
      <pageMargins left="0.78740157480314965" right="0.78740157480314965" top="0.98425196850393704" bottom="0.59055118110236227" header="0.51181102362204722" footer="0.51181102362204722"/>
      <pageSetup paperSize="9" scale="96" firstPageNumber="8" orientation="portrait" useFirstPageNumber="1" horizontalDpi="300" r:id="rId32"/>
      <headerFooter alignWithMargins="0">
        <oddHeader>&amp;L&amp;"Arial,Lihavoitu"KOKO KAUPUNKI
Suoritteet&amp;C&amp;12&amp;P</oddHeader>
      </headerFooter>
    </customSheetView>
    <customSheetView guid="{24D68F87-5BE1-47C0-8CFE-7C91D963547E}" showPageBreaks="1" showGridLines="0" showRuler="0">
      <selection activeCell="J1" sqref="J1"/>
      <pageMargins left="0.78740157480314965" right="0.78740157480314965" top="0.98425196850393704" bottom="0.59055118110236227" header="0.51181102362204722" footer="0.51181102362204722"/>
      <pageSetup paperSize="9" scale="96" firstPageNumber="7" orientation="portrait" useFirstPageNumber="1" r:id="rId33"/>
      <headerFooter alignWithMargins="0">
        <oddHeader>&amp;L&amp;"Arial,Lihavoitu"KOKO KAUPUNKI
Suoritteet&amp;C&amp;12&amp;P</oddHeader>
      </headerFooter>
    </customSheetView>
    <customSheetView guid="{669B2726-6F59-479C-8DA1-DBA65BB6A293}" showPageBreaks="1" showGridLines="0" showRuler="0" topLeftCell="A343">
      <selection activeCell="M152" sqref="M152"/>
      <colBreaks count="3" manualBreakCount="3">
        <brk id="9" max="388" man="1"/>
        <brk id="26" max="1048575" man="1"/>
        <brk id="43" max="1048575" man="1"/>
      </colBreaks>
      <pageMargins left="0.78740157480314965" right="0.78740157480314965" top="0.98425196850393704" bottom="0.59055118110236227" header="0.51181102362204722" footer="0.51181102362204722"/>
      <pageSetup paperSize="9" scale="53" firstPageNumber="8" orientation="portrait" useFirstPageNumber="1" horizontalDpi="300" r:id="rId34"/>
      <headerFooter alignWithMargins="0">
        <oddHeader>&amp;L&amp;"Arial,Lihavoitu"KOKO KAUPUNKI
Suoritteet&amp;C&amp;12&amp;P</oddHeader>
      </headerFooter>
    </customSheetView>
    <customSheetView guid="{017ABE52-F553-4C67-A674-374CD35572E7}" showPageBreaks="1" showGridLines="0" showRuler="0">
      <pane ySplit="2" topLeftCell="A308" activePane="bottomLeft" state="frozen"/>
      <selection pane="bottomLeft" activeCell="O342" sqref="O342:P342"/>
      <pageMargins left="0.78740157480314965" right="0.78740157480314965" top="0.98425196850393704" bottom="0.59055118110236227" header="0.51181102362204722" footer="0.51181102362204722"/>
      <pageSetup paperSize="9" scale="96" firstPageNumber="7" orientation="portrait" useFirstPageNumber="1" r:id="rId35"/>
      <headerFooter alignWithMargins="0">
        <oddHeader>&amp;L&amp;"Arial,Lihavoitu"KOKO KAUPUNKI
Suoritteet&amp;C&amp;12&amp;P</oddHeader>
      </headerFooter>
    </customSheetView>
    <customSheetView guid="{4AE1EA96-D20F-4F46-8743-92802E2B7F86}" showPageBreaks="1" showGridLines="0" showRuler="0" topLeftCell="A208">
      <selection activeCell="F336" sqref="F336"/>
      <rowBreaks count="1" manualBreakCount="1">
        <brk id="61" max="16383" man="1"/>
      </rowBreaks>
      <pageMargins left="0.78740157480314965" right="0.78740157480314965" top="0.98425196850393704" bottom="0.59055118110236227" header="0.51181102362204722" footer="0.51181102362204722"/>
      <pageSetup paperSize="9" scale="96" firstPageNumber="7" orientation="portrait" useFirstPageNumber="1" r:id="rId36"/>
      <headerFooter alignWithMargins="0">
        <oddHeader>&amp;L&amp;"Arial,Lihavoitu"KOKO KAUPUNKI
Suoritteet&amp;C&amp;12&amp;P</oddHeader>
      </headerFooter>
    </customSheetView>
    <customSheetView guid="{A7F03C41-20CF-4E65-9158-C11DE5EB82EA}" showPageBreaks="1" showGridLines="0" showRuler="0" topLeftCell="A58">
      <selection activeCell="L87" sqref="L87"/>
      <pageMargins left="0.78740157480314965" right="0.78740157480314965" top="0.98425196850393704" bottom="0.59055118110236227" header="0.51181102362204722" footer="0.51181102362204722"/>
      <pageSetup paperSize="9" scale="96" firstPageNumber="8" orientation="portrait" useFirstPageNumber="1" r:id="rId37"/>
      <headerFooter alignWithMargins="0">
        <oddHeader>&amp;L&amp;"Arial,Lihavoitu"KOKO KAUPUNKI
Suoritteet&amp;C&amp;12&amp;P</oddHeader>
      </headerFooter>
    </customSheetView>
    <customSheetView guid="{ED2CEC82-401A-4CFA-8397-0B86AFDB9DDA}" showPageBreaks="1" showGridLines="0" showRuler="0">
      <pane ySplit="3" topLeftCell="A4" activePane="bottomLeft" state="frozen"/>
      <selection pane="bottomLeft" activeCell="A4" sqref="A4"/>
      <pageMargins left="0.78740157480314965" right="0.78740157480314965" top="0.98425196850393704" bottom="0.59055118110236227" header="0.51181102362204722" footer="0.51181102362204722"/>
      <pageSetup paperSize="9" scale="96" firstPageNumber="8" orientation="portrait" useFirstPageNumber="1" r:id="rId38"/>
      <headerFooter alignWithMargins="0">
        <oddHeader>&amp;L&amp;"Arial,Lihavoitu"KOKO KAUPUNKI
Suoritteet&amp;C&amp;12&amp;P</oddHeader>
      </headerFooter>
    </customSheetView>
  </customSheetViews>
  <phoneticPr fontId="0" type="noConversion"/>
  <printOptions gridLinesSet="0"/>
  <pageMargins left="0.78740157480314965" right="0.78740157480314965" top="0.98425196850393704" bottom="0.59055118110236227" header="0.51181102362204722" footer="0.51181102362204722"/>
  <pageSetup paperSize="9" scale="96" firstPageNumber="8" orientation="portrait" useFirstPageNumber="1" r:id="rId39"/>
  <headerFooter alignWithMargins="0">
    <oddHeader>&amp;L&amp;"Arial,Lihavoitu"KOKO KAUPUNKI
Suoritteet&amp;C&amp;12&amp;P</oddHeader>
  </headerFooter>
  <legacyDrawing r:id="rId4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I73"/>
  <sheetViews>
    <sheetView showGridLines="0" showRuler="0" zoomScaleNormal="100" workbookViewId="0">
      <pane ySplit="3" topLeftCell="A4" activePane="bottomLeft" state="frozen"/>
      <selection pane="bottomLeft"/>
    </sheetView>
  </sheetViews>
  <sheetFormatPr defaultColWidth="9.140625" defaultRowHeight="12.75" customHeight="1"/>
  <cols>
    <col min="1" max="1" width="9.140625" style="36"/>
    <col min="2" max="2" width="10.42578125" style="22" customWidth="1"/>
    <col min="3" max="3" width="14.28515625" style="22" customWidth="1"/>
    <col min="4" max="4" width="10.85546875" style="22" customWidth="1"/>
    <col min="5" max="6" width="7.85546875" style="22" customWidth="1"/>
    <col min="7" max="7" width="10.85546875" style="22" customWidth="1"/>
    <col min="8" max="9" width="7.85546875" style="22" customWidth="1"/>
    <col min="10" max="16384" width="9.140625" style="22"/>
  </cols>
  <sheetData>
    <row r="1" spans="1:9" ht="12.75" customHeight="1">
      <c r="A1" s="18"/>
      <c r="B1" s="19"/>
      <c r="C1" s="19"/>
      <c r="D1" s="131">
        <v>2015</v>
      </c>
      <c r="E1" s="20"/>
      <c r="F1" s="21"/>
      <c r="G1" s="131">
        <v>2016</v>
      </c>
      <c r="H1" s="20"/>
      <c r="I1" s="21"/>
    </row>
    <row r="2" spans="1:9" ht="12.75" customHeight="1">
      <c r="A2" s="23"/>
      <c r="D2" s="24" t="s">
        <v>108</v>
      </c>
      <c r="E2" s="25" t="s">
        <v>109</v>
      </c>
      <c r="F2" s="26" t="s">
        <v>110</v>
      </c>
      <c r="G2" s="24" t="s">
        <v>108</v>
      </c>
      <c r="H2" s="25" t="s">
        <v>109</v>
      </c>
      <c r="I2" s="26" t="s">
        <v>110</v>
      </c>
    </row>
    <row r="3" spans="1:9" ht="12.75" customHeight="1">
      <c r="A3" s="23"/>
      <c r="D3" s="24" t="s">
        <v>111</v>
      </c>
      <c r="E3" s="25" t="s">
        <v>112</v>
      </c>
      <c r="F3" s="26" t="s">
        <v>113</v>
      </c>
      <c r="G3" s="24" t="s">
        <v>111</v>
      </c>
      <c r="H3" s="25" t="s">
        <v>112</v>
      </c>
      <c r="I3" s="26" t="s">
        <v>113</v>
      </c>
    </row>
    <row r="4" spans="1:9" ht="12.75" customHeight="1">
      <c r="A4" s="6" t="s">
        <v>117</v>
      </c>
      <c r="D4" s="27"/>
      <c r="F4" s="28"/>
      <c r="I4" s="28"/>
    </row>
    <row r="5" spans="1:9" ht="12.75" customHeight="1">
      <c r="A5" s="23"/>
      <c r="D5" s="27"/>
      <c r="F5" s="28"/>
      <c r="I5" s="28"/>
    </row>
    <row r="6" spans="1:9" ht="12.75" customHeight="1">
      <c r="A6" s="6" t="s">
        <v>123</v>
      </c>
      <c r="D6" s="27"/>
      <c r="F6" s="28"/>
      <c r="I6" s="28"/>
    </row>
    <row r="7" spans="1:9" ht="12.75" customHeight="1">
      <c r="A7" s="23">
        <v>252</v>
      </c>
      <c r="B7" s="22" t="s">
        <v>183</v>
      </c>
      <c r="D7" s="27">
        <v>302</v>
      </c>
      <c r="E7" s="22">
        <v>302</v>
      </c>
      <c r="F7" s="121" t="s">
        <v>115</v>
      </c>
      <c r="G7" s="22">
        <v>302</v>
      </c>
      <c r="H7" s="22">
        <v>302</v>
      </c>
      <c r="I7" s="121" t="s">
        <v>115</v>
      </c>
    </row>
    <row r="8" spans="1:9" ht="12.75" customHeight="1">
      <c r="A8" s="23"/>
      <c r="B8" s="119" t="s">
        <v>568</v>
      </c>
      <c r="C8" s="12"/>
      <c r="D8" s="27"/>
      <c r="F8" s="28"/>
      <c r="I8" s="28"/>
    </row>
    <row r="9" spans="1:9" ht="12.75" customHeight="1">
      <c r="A9" s="23">
        <v>257</v>
      </c>
      <c r="B9" s="22" t="s">
        <v>225</v>
      </c>
      <c r="D9" s="27">
        <v>52</v>
      </c>
      <c r="E9" s="120" t="s">
        <v>115</v>
      </c>
      <c r="F9" s="121">
        <v>52</v>
      </c>
      <c r="G9" s="197">
        <v>47.290410958904111</v>
      </c>
      <c r="H9" s="120" t="s">
        <v>115</v>
      </c>
      <c r="I9" s="196">
        <f>17261/366</f>
        <v>47.161202185792348</v>
      </c>
    </row>
    <row r="10" spans="1:9" ht="12.75" customHeight="1">
      <c r="A10" s="23"/>
      <c r="B10" s="101" t="s">
        <v>452</v>
      </c>
      <c r="C10" s="12"/>
      <c r="D10" s="27"/>
      <c r="F10" s="32"/>
      <c r="G10" s="27"/>
      <c r="I10" s="32"/>
    </row>
    <row r="11" spans="1:9" ht="12.75" customHeight="1">
      <c r="A11" s="23"/>
      <c r="B11" s="101" t="s">
        <v>468</v>
      </c>
      <c r="C11" s="87"/>
      <c r="D11" s="27"/>
      <c r="F11" s="32"/>
      <c r="G11" s="27"/>
      <c r="I11" s="32"/>
    </row>
    <row r="12" spans="1:9" ht="12.75" customHeight="1">
      <c r="A12" s="23"/>
      <c r="D12" s="27"/>
      <c r="F12" s="28"/>
      <c r="I12" s="28"/>
    </row>
    <row r="13" spans="1:9" ht="12.75" customHeight="1">
      <c r="A13" s="6" t="s">
        <v>126</v>
      </c>
      <c r="D13" s="27"/>
      <c r="F13" s="28"/>
      <c r="I13" s="28"/>
    </row>
    <row r="14" spans="1:9" s="11" customFormat="1" ht="12.75" customHeight="1">
      <c r="A14" s="23">
        <v>263</v>
      </c>
      <c r="B14" s="22" t="s">
        <v>196</v>
      </c>
      <c r="C14" s="22"/>
      <c r="D14" s="27">
        <v>544</v>
      </c>
      <c r="E14" s="22">
        <v>304</v>
      </c>
      <c r="F14" s="28">
        <v>240</v>
      </c>
      <c r="G14" s="199">
        <f>SUM(H14:I14)</f>
        <v>526.01092896174862</v>
      </c>
      <c r="H14" s="271">
        <v>298</v>
      </c>
      <c r="I14" s="198">
        <f>83452/366</f>
        <v>228.01092896174865</v>
      </c>
    </row>
    <row r="15" spans="1:9" ht="12.75" customHeight="1">
      <c r="A15" s="23"/>
      <c r="B15" s="119"/>
      <c r="D15" s="27"/>
      <c r="F15" s="28"/>
      <c r="I15" s="28"/>
    </row>
    <row r="16" spans="1:9" ht="12.75" customHeight="1">
      <c r="A16" s="6" t="s">
        <v>128</v>
      </c>
      <c r="D16" s="27"/>
      <c r="F16" s="28"/>
      <c r="I16" s="28"/>
    </row>
    <row r="17" spans="1:9" ht="12.75" customHeight="1">
      <c r="A17" s="23">
        <v>266</v>
      </c>
      <c r="B17" s="22" t="s">
        <v>130</v>
      </c>
      <c r="D17" s="27">
        <v>884</v>
      </c>
      <c r="E17" s="22">
        <v>774</v>
      </c>
      <c r="F17" s="32">
        <v>110</v>
      </c>
      <c r="G17" s="199">
        <f>SUM(H17:I17)</f>
        <v>884.7267759562842</v>
      </c>
      <c r="H17" s="199">
        <v>752</v>
      </c>
      <c r="I17" s="200">
        <f>48578/366</f>
        <v>132.72677595628414</v>
      </c>
    </row>
    <row r="18" spans="1:9" ht="12.75" customHeight="1">
      <c r="A18" s="23"/>
      <c r="D18" s="27"/>
      <c r="F18" s="28"/>
      <c r="I18" s="28"/>
    </row>
    <row r="19" spans="1:9" ht="12.75" customHeight="1">
      <c r="A19" s="23"/>
      <c r="D19" s="27"/>
      <c r="F19" s="28"/>
      <c r="I19" s="28"/>
    </row>
    <row r="20" spans="1:9" ht="12.75" customHeight="1">
      <c r="A20" s="6" t="s">
        <v>148</v>
      </c>
      <c r="D20" s="27"/>
      <c r="F20" s="28"/>
      <c r="I20" s="28"/>
    </row>
    <row r="21" spans="1:9" ht="12.75" customHeight="1">
      <c r="A21" s="23"/>
      <c r="D21" s="27"/>
      <c r="F21" s="28"/>
      <c r="I21" s="28"/>
    </row>
    <row r="22" spans="1:9" ht="12.75" customHeight="1">
      <c r="A22" s="6" t="s">
        <v>123</v>
      </c>
      <c r="D22" s="27"/>
      <c r="F22" s="28"/>
      <c r="I22" s="28"/>
    </row>
    <row r="23" spans="1:9" ht="12.75" customHeight="1">
      <c r="A23" s="23">
        <v>453</v>
      </c>
      <c r="B23" s="22" t="s">
        <v>193</v>
      </c>
      <c r="D23" s="27">
        <v>394</v>
      </c>
      <c r="E23" s="22">
        <v>38</v>
      </c>
      <c r="F23" s="28">
        <v>356</v>
      </c>
      <c r="G23" s="22">
        <v>388</v>
      </c>
      <c r="H23" s="22">
        <v>39</v>
      </c>
      <c r="I23" s="28">
        <v>349</v>
      </c>
    </row>
    <row r="24" spans="1:9" ht="12.75" customHeight="1">
      <c r="A24" s="23"/>
      <c r="D24" s="27"/>
      <c r="F24" s="28"/>
      <c r="I24" s="28"/>
    </row>
    <row r="25" spans="1:9" ht="12.75" customHeight="1">
      <c r="A25" s="23"/>
      <c r="D25" s="27"/>
      <c r="F25" s="28"/>
      <c r="I25" s="28"/>
    </row>
    <row r="26" spans="1:9" ht="12.75" customHeight="1">
      <c r="A26" s="6" t="s">
        <v>176</v>
      </c>
      <c r="B26" s="7"/>
      <c r="D26" s="27"/>
      <c r="F26" s="28"/>
      <c r="I26" s="28"/>
    </row>
    <row r="27" spans="1:9" ht="12.75" customHeight="1">
      <c r="A27" s="23"/>
      <c r="D27" s="27"/>
      <c r="F27" s="28"/>
      <c r="I27" s="28"/>
    </row>
    <row r="28" spans="1:9" ht="12.75" customHeight="1">
      <c r="A28" s="6" t="s">
        <v>123</v>
      </c>
      <c r="D28" s="27"/>
      <c r="F28" s="28"/>
      <c r="I28" s="28"/>
    </row>
    <row r="29" spans="1:9" ht="12.75" customHeight="1">
      <c r="A29" s="6"/>
      <c r="B29" s="22" t="s">
        <v>111</v>
      </c>
      <c r="D29" s="126">
        <v>914</v>
      </c>
      <c r="E29" s="125">
        <v>499</v>
      </c>
      <c r="F29" s="32">
        <v>415</v>
      </c>
      <c r="G29" s="125">
        <v>948</v>
      </c>
      <c r="H29" s="125">
        <v>524</v>
      </c>
      <c r="I29" s="32">
        <v>424</v>
      </c>
    </row>
    <row r="30" spans="1:9" ht="12.75" customHeight="1">
      <c r="A30" s="23">
        <v>555</v>
      </c>
      <c r="B30" s="22" t="s">
        <v>185</v>
      </c>
      <c r="D30" s="126">
        <v>172</v>
      </c>
      <c r="E30" s="125">
        <v>101</v>
      </c>
      <c r="F30" s="32">
        <v>71</v>
      </c>
      <c r="G30" s="125">
        <v>170</v>
      </c>
      <c r="H30" s="125">
        <v>100</v>
      </c>
      <c r="I30" s="32">
        <v>70</v>
      </c>
    </row>
    <row r="31" spans="1:9" ht="12.75" customHeight="1">
      <c r="A31" s="23">
        <v>556</v>
      </c>
      <c r="B31" s="22" t="s">
        <v>238</v>
      </c>
      <c r="D31" s="126">
        <v>602</v>
      </c>
      <c r="E31" s="125">
        <v>290</v>
      </c>
      <c r="F31" s="32">
        <v>312</v>
      </c>
      <c r="G31" s="125">
        <v>614</v>
      </c>
      <c r="H31" s="125">
        <v>292</v>
      </c>
      <c r="I31" s="32">
        <v>322</v>
      </c>
    </row>
    <row r="32" spans="1:9" ht="12.75" customHeight="1">
      <c r="A32" s="23">
        <v>557</v>
      </c>
      <c r="B32" s="22" t="s">
        <v>405</v>
      </c>
      <c r="D32" s="126">
        <v>140</v>
      </c>
      <c r="E32" s="125">
        <v>108</v>
      </c>
      <c r="F32" s="32">
        <v>32</v>
      </c>
      <c r="G32" s="125">
        <v>164</v>
      </c>
      <c r="H32" s="125">
        <v>132</v>
      </c>
      <c r="I32" s="32">
        <v>32</v>
      </c>
    </row>
    <row r="33" spans="1:9" ht="12.75" customHeight="1">
      <c r="A33" s="23"/>
      <c r="D33" s="27"/>
      <c r="F33" s="28"/>
      <c r="I33" s="28"/>
    </row>
    <row r="34" spans="1:9" ht="12.75" customHeight="1">
      <c r="A34" s="6" t="s">
        <v>126</v>
      </c>
      <c r="B34" s="7"/>
      <c r="D34" s="27"/>
      <c r="F34" s="28"/>
      <c r="I34" s="28"/>
    </row>
    <row r="35" spans="1:9" ht="12.75" customHeight="1">
      <c r="A35" s="23">
        <v>563</v>
      </c>
      <c r="B35" s="22" t="s">
        <v>196</v>
      </c>
      <c r="D35" s="27">
        <v>130</v>
      </c>
      <c r="E35" s="22">
        <v>76</v>
      </c>
      <c r="F35" s="28">
        <v>54</v>
      </c>
      <c r="G35" s="22">
        <v>113</v>
      </c>
      <c r="H35" s="22">
        <v>69</v>
      </c>
      <c r="I35" s="28">
        <v>44</v>
      </c>
    </row>
    <row r="36" spans="1:9" ht="12.75" customHeight="1">
      <c r="A36" s="6"/>
      <c r="D36" s="27"/>
      <c r="F36" s="28"/>
      <c r="I36" s="28"/>
    </row>
    <row r="37" spans="1:9" ht="12.75" customHeight="1">
      <c r="A37" s="6" t="s">
        <v>128</v>
      </c>
      <c r="B37" s="7"/>
      <c r="D37" s="27"/>
      <c r="F37" s="28"/>
      <c r="I37" s="28"/>
    </row>
    <row r="38" spans="1:9" ht="12.75" customHeight="1">
      <c r="A38" s="23">
        <v>566</v>
      </c>
      <c r="B38" s="22" t="s">
        <v>130</v>
      </c>
      <c r="D38" s="27">
        <v>86</v>
      </c>
      <c r="E38" s="22">
        <v>39</v>
      </c>
      <c r="F38" s="28">
        <v>47</v>
      </c>
      <c r="G38" s="22">
        <v>85</v>
      </c>
      <c r="H38" s="22">
        <v>40</v>
      </c>
      <c r="I38" s="28">
        <v>45</v>
      </c>
    </row>
    <row r="39" spans="1:9" ht="12.75" customHeight="1">
      <c r="A39" s="23"/>
      <c r="D39" s="27"/>
      <c r="F39" s="28"/>
      <c r="I39" s="28"/>
    </row>
    <row r="40" spans="1:9" ht="12.75" customHeight="1">
      <c r="A40" s="23"/>
      <c r="D40" s="27"/>
      <c r="F40" s="28"/>
      <c r="I40" s="28"/>
    </row>
    <row r="41" spans="1:9" ht="12.75" customHeight="1">
      <c r="A41" s="6" t="s">
        <v>239</v>
      </c>
      <c r="D41" s="27"/>
      <c r="F41" s="28"/>
      <c r="I41" s="28"/>
    </row>
    <row r="42" spans="1:9" ht="12.75" customHeight="1">
      <c r="A42" s="23"/>
      <c r="D42" s="27"/>
      <c r="F42" s="28"/>
      <c r="I42" s="28"/>
    </row>
    <row r="43" spans="1:9" ht="12.75" customHeight="1">
      <c r="A43" s="6" t="s">
        <v>342</v>
      </c>
      <c r="D43" s="27"/>
      <c r="F43" s="28"/>
      <c r="I43" s="28"/>
    </row>
    <row r="44" spans="1:9" ht="12.75" customHeight="1">
      <c r="A44" s="23">
        <v>640</v>
      </c>
      <c r="B44" s="22" t="s">
        <v>337</v>
      </c>
      <c r="D44" s="27">
        <v>309</v>
      </c>
      <c r="E44" s="22">
        <v>268</v>
      </c>
      <c r="F44" s="28">
        <v>41</v>
      </c>
      <c r="G44" s="22">
        <v>322</v>
      </c>
      <c r="H44" s="22">
        <v>268</v>
      </c>
      <c r="I44" s="28">
        <v>54</v>
      </c>
    </row>
    <row r="45" spans="1:9" ht="12.75" customHeight="1">
      <c r="A45" s="23"/>
      <c r="D45" s="132"/>
      <c r="E45" s="29"/>
      <c r="F45" s="30"/>
      <c r="G45" s="29"/>
      <c r="H45" s="29"/>
      <c r="I45" s="30"/>
    </row>
    <row r="46" spans="1:9" ht="12.75" customHeight="1">
      <c r="A46" s="6" t="s">
        <v>123</v>
      </c>
      <c r="D46" s="132"/>
      <c r="E46" s="29"/>
      <c r="F46" s="30"/>
      <c r="G46" s="29"/>
      <c r="H46" s="29"/>
      <c r="I46" s="30"/>
    </row>
    <row r="47" spans="1:9" ht="12.75" customHeight="1">
      <c r="A47" s="15" t="s">
        <v>45</v>
      </c>
      <c r="B47" s="12" t="s">
        <v>219</v>
      </c>
      <c r="C47" s="12"/>
      <c r="D47" s="134">
        <v>50</v>
      </c>
      <c r="E47" s="29">
        <v>50</v>
      </c>
      <c r="F47" s="142" t="s">
        <v>241</v>
      </c>
      <c r="G47" s="75">
        <v>46</v>
      </c>
      <c r="H47" s="29">
        <v>46</v>
      </c>
      <c r="I47" s="143" t="s">
        <v>115</v>
      </c>
    </row>
    <row r="48" spans="1:9" ht="12.75" customHeight="1">
      <c r="A48" s="15" t="s">
        <v>46</v>
      </c>
      <c r="B48" s="12" t="s">
        <v>193</v>
      </c>
      <c r="C48" s="12"/>
      <c r="D48" s="132">
        <v>3018</v>
      </c>
      <c r="E48" s="29">
        <v>1561</v>
      </c>
      <c r="F48" s="49">
        <v>1457</v>
      </c>
      <c r="G48" s="29">
        <v>2602</v>
      </c>
      <c r="H48" s="29">
        <v>1546</v>
      </c>
      <c r="I48" s="49">
        <v>1056</v>
      </c>
    </row>
    <row r="49" spans="1:9" ht="12.75" customHeight="1">
      <c r="A49" s="27"/>
      <c r="D49" s="132"/>
      <c r="E49" s="29"/>
      <c r="F49" s="30"/>
      <c r="G49" s="29"/>
      <c r="H49" s="29"/>
      <c r="I49" s="30"/>
    </row>
    <row r="50" spans="1:9" ht="12.75" customHeight="1">
      <c r="A50" s="6" t="s">
        <v>126</v>
      </c>
      <c r="D50" s="132"/>
      <c r="E50" s="29"/>
      <c r="F50" s="30"/>
      <c r="G50" s="29"/>
      <c r="H50" s="29"/>
      <c r="I50" s="30"/>
    </row>
    <row r="51" spans="1:9" ht="12.75" customHeight="1">
      <c r="A51" s="23">
        <v>663</v>
      </c>
      <c r="B51" s="22" t="s">
        <v>346</v>
      </c>
      <c r="D51" s="132">
        <v>1584</v>
      </c>
      <c r="E51" s="29">
        <v>956</v>
      </c>
      <c r="F51" s="30">
        <v>628</v>
      </c>
      <c r="G51" s="29">
        <v>1533</v>
      </c>
      <c r="H51" s="29">
        <v>882</v>
      </c>
      <c r="I51" s="30">
        <v>651</v>
      </c>
    </row>
    <row r="52" spans="1:9" ht="12.75" customHeight="1">
      <c r="A52" s="23"/>
      <c r="B52" s="110"/>
      <c r="D52" s="133"/>
      <c r="E52" s="111"/>
      <c r="F52" s="112"/>
      <c r="G52" s="111"/>
      <c r="H52" s="111"/>
      <c r="I52" s="112"/>
    </row>
    <row r="53" spans="1:9" ht="12.75" customHeight="1">
      <c r="A53" s="23"/>
      <c r="D53" s="132"/>
      <c r="E53" s="29"/>
      <c r="F53" s="30"/>
      <c r="G53" s="29"/>
      <c r="H53" s="29"/>
      <c r="I53" s="30"/>
    </row>
    <row r="54" spans="1:9" ht="12.75" customHeight="1">
      <c r="A54" s="6" t="s">
        <v>200</v>
      </c>
      <c r="B54" s="7"/>
      <c r="C54" s="7"/>
      <c r="D54" s="132"/>
      <c r="E54" s="29"/>
      <c r="F54" s="30"/>
      <c r="G54" s="29"/>
      <c r="H54" s="29"/>
      <c r="I54" s="30"/>
    </row>
    <row r="55" spans="1:9" ht="12.75" customHeight="1">
      <c r="A55" s="23"/>
      <c r="D55" s="132"/>
      <c r="E55" s="29"/>
      <c r="F55" s="30"/>
      <c r="G55" s="29"/>
      <c r="H55" s="29"/>
      <c r="I55" s="30"/>
    </row>
    <row r="56" spans="1:9" ht="12.75" customHeight="1">
      <c r="A56" s="6" t="s">
        <v>123</v>
      </c>
      <c r="D56" s="132"/>
      <c r="E56" s="29"/>
      <c r="F56" s="30"/>
      <c r="G56" s="29"/>
      <c r="H56" s="29"/>
      <c r="I56" s="30"/>
    </row>
    <row r="57" spans="1:9" ht="12.75" customHeight="1">
      <c r="A57" s="23">
        <v>753</v>
      </c>
      <c r="B57" s="22" t="s">
        <v>193</v>
      </c>
      <c r="D57" s="132">
        <v>178</v>
      </c>
      <c r="E57" s="29">
        <v>15</v>
      </c>
      <c r="F57" s="30">
        <v>163</v>
      </c>
      <c r="G57" s="29">
        <v>203</v>
      </c>
      <c r="H57" s="29">
        <v>15</v>
      </c>
      <c r="I57" s="30">
        <v>188</v>
      </c>
    </row>
    <row r="58" spans="1:9" ht="12.75" customHeight="1">
      <c r="A58" s="23"/>
      <c r="D58" s="132"/>
      <c r="E58" s="29"/>
      <c r="F58" s="30"/>
      <c r="G58" s="29"/>
      <c r="H58" s="29"/>
      <c r="I58" s="30"/>
    </row>
    <row r="59" spans="1:9" ht="12.75" customHeight="1">
      <c r="A59" s="6" t="s">
        <v>126</v>
      </c>
      <c r="D59" s="132"/>
      <c r="E59" s="29"/>
      <c r="F59" s="30"/>
      <c r="G59" s="29"/>
      <c r="H59" s="29"/>
      <c r="I59" s="30"/>
    </row>
    <row r="60" spans="1:9" ht="12.75" customHeight="1">
      <c r="A60" s="23">
        <v>763</v>
      </c>
      <c r="B60" s="22" t="s">
        <v>196</v>
      </c>
      <c r="D60" s="132">
        <v>141</v>
      </c>
      <c r="E60" s="29">
        <v>116</v>
      </c>
      <c r="F60" s="30">
        <v>25</v>
      </c>
      <c r="G60" s="29">
        <v>116</v>
      </c>
      <c r="H60" s="29">
        <v>77</v>
      </c>
      <c r="I60" s="30">
        <v>39</v>
      </c>
    </row>
    <row r="61" spans="1:9" ht="12.75" customHeight="1">
      <c r="A61" s="23"/>
      <c r="D61" s="132"/>
      <c r="E61" s="29"/>
      <c r="F61" s="30"/>
      <c r="G61" s="29"/>
      <c r="H61" s="29"/>
      <c r="I61" s="30"/>
    </row>
    <row r="62" spans="1:9" ht="12.75" customHeight="1">
      <c r="A62" s="23"/>
      <c r="D62" s="132"/>
      <c r="E62" s="29"/>
      <c r="F62" s="30"/>
      <c r="G62" s="29"/>
      <c r="H62" s="29"/>
      <c r="I62" s="30"/>
    </row>
    <row r="63" spans="1:9" ht="12.75" customHeight="1">
      <c r="A63" s="6" t="s">
        <v>213</v>
      </c>
      <c r="B63" s="7"/>
      <c r="D63" s="132"/>
      <c r="E63" s="29"/>
      <c r="F63" s="30"/>
      <c r="G63" s="29"/>
      <c r="H63" s="29"/>
      <c r="I63" s="30"/>
    </row>
    <row r="64" spans="1:9" ht="12.75" customHeight="1">
      <c r="A64" s="6"/>
      <c r="B64" s="7"/>
      <c r="D64" s="132"/>
      <c r="E64" s="29"/>
      <c r="F64" s="30"/>
      <c r="G64" s="29"/>
      <c r="H64" s="29"/>
      <c r="I64" s="30"/>
    </row>
    <row r="65" spans="1:9" ht="12.75" customHeight="1">
      <c r="A65" s="6" t="s">
        <v>123</v>
      </c>
      <c r="D65" s="132"/>
      <c r="E65" s="29"/>
      <c r="F65" s="30"/>
      <c r="G65" s="29"/>
      <c r="H65" s="29"/>
      <c r="I65" s="30"/>
    </row>
    <row r="66" spans="1:9" ht="12.75" customHeight="1">
      <c r="A66" s="23">
        <v>951</v>
      </c>
      <c r="B66" s="22" t="s">
        <v>219</v>
      </c>
      <c r="D66" s="132"/>
      <c r="E66" s="29"/>
      <c r="F66" s="30"/>
      <c r="G66" s="29"/>
      <c r="H66" s="29"/>
      <c r="I66" s="30"/>
    </row>
    <row r="67" spans="1:9" ht="12.75" customHeight="1">
      <c r="A67" s="6"/>
      <c r="B67" s="101" t="s">
        <v>220</v>
      </c>
      <c r="D67" s="134">
        <v>2427</v>
      </c>
      <c r="E67" s="75">
        <v>2427</v>
      </c>
      <c r="F67" s="31" t="s">
        <v>115</v>
      </c>
      <c r="G67" s="75">
        <v>2443</v>
      </c>
      <c r="H67" s="75">
        <v>2443</v>
      </c>
      <c r="I67" s="145" t="s">
        <v>115</v>
      </c>
    </row>
    <row r="68" spans="1:9" ht="12.75" customHeight="1">
      <c r="A68" s="23">
        <v>952</v>
      </c>
      <c r="B68" s="22" t="s">
        <v>252</v>
      </c>
      <c r="D68" s="132"/>
      <c r="E68" s="29"/>
      <c r="F68" s="30"/>
      <c r="G68" s="29"/>
      <c r="H68" s="29"/>
      <c r="I68" s="30"/>
    </row>
    <row r="69" spans="1:9" ht="12.75" customHeight="1">
      <c r="A69" s="23"/>
      <c r="B69" s="101" t="s">
        <v>222</v>
      </c>
      <c r="D69" s="134">
        <v>377</v>
      </c>
      <c r="E69" s="75">
        <v>377</v>
      </c>
      <c r="F69" s="31" t="s">
        <v>115</v>
      </c>
      <c r="G69" s="75">
        <v>340</v>
      </c>
      <c r="H69" s="75">
        <v>340</v>
      </c>
      <c r="I69" s="145" t="s">
        <v>115</v>
      </c>
    </row>
    <row r="70" spans="1:9" ht="12.75" customHeight="1">
      <c r="A70" s="23">
        <v>953</v>
      </c>
      <c r="B70" s="22" t="s">
        <v>193</v>
      </c>
      <c r="D70" s="132">
        <v>414</v>
      </c>
      <c r="E70" s="29">
        <v>164</v>
      </c>
      <c r="F70" s="31">
        <v>250</v>
      </c>
      <c r="G70" s="29">
        <v>416</v>
      </c>
      <c r="H70" s="29">
        <v>164</v>
      </c>
      <c r="I70" s="31">
        <v>252</v>
      </c>
    </row>
    <row r="71" spans="1:9" ht="12.75" customHeight="1">
      <c r="A71" s="23">
        <v>957</v>
      </c>
      <c r="B71" s="22" t="s">
        <v>225</v>
      </c>
      <c r="D71" s="132">
        <v>2981</v>
      </c>
      <c r="E71" s="29">
        <f>209+944+846</f>
        <v>1999</v>
      </c>
      <c r="F71" s="30">
        <v>982</v>
      </c>
      <c r="G71" s="29">
        <v>2854</v>
      </c>
      <c r="H71" s="29">
        <f>209+1091+586</f>
        <v>1886</v>
      </c>
      <c r="I71" s="30">
        <v>968</v>
      </c>
    </row>
    <row r="72" spans="1:9" ht="12.75" customHeight="1">
      <c r="A72" s="23" t="s">
        <v>226</v>
      </c>
      <c r="B72" s="22" t="s">
        <v>227</v>
      </c>
      <c r="D72" s="132"/>
      <c r="E72" s="29"/>
      <c r="F72" s="30"/>
      <c r="G72" s="29"/>
      <c r="H72" s="29"/>
      <c r="I72" s="30"/>
    </row>
    <row r="73" spans="1:9" ht="12.75" customHeight="1">
      <c r="A73" s="33"/>
      <c r="B73" s="34" t="s">
        <v>228</v>
      </c>
      <c r="C73" s="34"/>
      <c r="D73" s="135">
        <v>1624</v>
      </c>
      <c r="E73" s="76">
        <v>56</v>
      </c>
      <c r="F73" s="77">
        <v>1568</v>
      </c>
      <c r="G73" s="140">
        <v>1722</v>
      </c>
      <c r="H73" s="76">
        <v>59</v>
      </c>
      <c r="I73" s="77">
        <v>1663</v>
      </c>
    </row>
  </sheetData>
  <customSheetViews>
    <customSheetView guid="{334FAC76-A57E-4D32-B99D-D8AF2CDD286E}" showPageBreaks="1" showGridLines="0" showRuler="0" topLeftCell="A16">
      <selection activeCell="G70" sqref="G70:I70"/>
      <pageMargins left="0.78740157480314965" right="0.78740157480314965" top="0.98425196850393704" bottom="0.59055118110236227" header="0.51181102362204722" footer="0.51181102362204722"/>
      <pageSetup paperSize="9" firstPageNumber="14" orientation="portrait" useFirstPageNumber="1" r:id="rId1"/>
      <headerFooter alignWithMargins="0">
        <oddHeader>&amp;L&amp;"Arial,Lihavoitu"KOKO KAUPUNKI
Paikat 31.12&amp;C&amp;12&amp;P</oddHeader>
      </headerFooter>
    </customSheetView>
    <customSheetView guid="{6EF33418-FA88-44FB-8E4D-E916CC606730}" showPageBreaks="1" showGridLines="0" showRuler="0" topLeftCell="A46">
      <selection activeCell="E85" sqref="E85"/>
      <pageMargins left="0.78740157480314965" right="0.78740157480314965" top="0.98425196850393704" bottom="0.59055118110236227" header="0.51181102362204722" footer="0.51181102362204722"/>
      <pageSetup paperSize="9" firstPageNumber="14" orientation="portrait" useFirstPageNumber="1" r:id="rId2"/>
      <headerFooter alignWithMargins="0">
        <oddHeader>&amp;L&amp;"Arial,Lihavoitu"KOKO KAUPUNKI
Paikat 31.12&amp;C&amp;12&amp;P</oddHeader>
      </headerFooter>
    </customSheetView>
    <customSheetView guid="{E9D8435D-1357-4DC0-9C1D-CD0CECD4050A}" showPageBreaks="1" showGridLines="0" showRuler="0" topLeftCell="A43">
      <selection activeCell="G68" sqref="G68"/>
      <pageMargins left="0.78740157480314965" right="0.78740157480314965" top="0.98425196850393704" bottom="0.59055118110236227" header="0.51181102362204722" footer="0.51181102362204722"/>
      <pageSetup paperSize="9" firstPageNumber="13" orientation="portrait" useFirstPageNumber="1" r:id="rId3"/>
      <headerFooter alignWithMargins="0">
        <oddHeader>&amp;L&amp;"Arial,Lihavoitu"KOKO KAUPUNKI
Paikat 31.12&amp;C&amp;12&amp;P</oddHeader>
      </headerFooter>
    </customSheetView>
    <customSheetView guid="{D0E6D7FE-7B4A-4CDD-B8A6-552C4FE1AA9A}" showPageBreaks="1" showGridLines="0" showRuler="0" topLeftCell="A10">
      <selection activeCell="L28" sqref="L28"/>
      <pageMargins left="0.78740157480314965" right="0.78740157480314965" top="0.98425196850393704" bottom="0.59055118110236227" header="0.51181102362204722" footer="0.51181102362204722"/>
      <pageSetup paperSize="9" firstPageNumber="14" orientation="portrait" useFirstPageNumber="1" horizontalDpi="300" r:id="rId4"/>
      <headerFooter alignWithMargins="0">
        <oddHeader>&amp;L&amp;"Arial,Lihavoitu"KOKO KAUPUNKI
Paikat 31.12&amp;C&amp;12&amp;P</oddHeader>
      </headerFooter>
    </customSheetView>
    <customSheetView guid="{7F3F07B6-A4CE-4289-8E41-A85BECD19C7A}" showPageBreaks="1" showGridLines="0" showRuler="0">
      <selection activeCell="L15" sqref="L15"/>
      <pageMargins left="0.78740157480314965" right="0.78740157480314965" top="0.98425196850393704" bottom="0.59055118110236227" header="0.51181102362204722" footer="0.51181102362204722"/>
      <pageSetup paperSize="9" firstPageNumber="14" orientation="portrait" useFirstPageNumber="1" horizontalDpi="300" r:id="rId5"/>
      <headerFooter alignWithMargins="0">
        <oddHeader>&amp;L&amp;"Arial,Lihavoitu"KOKO KAUPUNKI
Paikat 31.12&amp;C&amp;12&amp;P</oddHeader>
      </headerFooter>
    </customSheetView>
    <customSheetView guid="{1E5DD3EF-5970-4D1E-872F-4E76A3C977A9}" showGridLines="0" showRuler="0" topLeftCell="A16">
      <selection activeCell="H42" sqref="H42"/>
      <pageMargins left="0.78740157480314965" right="0.78740157480314965" top="0.98425196850393704" bottom="0.59055118110236227" header="0.51181102362204722" footer="0.51181102362204722"/>
      <pageSetup paperSize="9" firstPageNumber="14" orientation="portrait" useFirstPageNumber="1" r:id="rId6"/>
      <headerFooter alignWithMargins="0">
        <oddHeader>&amp;L&amp;"Arial,Lihavoitu"KOKO KAUPUNKI
Paikat 31.12&amp;C&amp;12&amp;P</oddHeader>
      </headerFooter>
    </customSheetView>
    <customSheetView guid="{BD37F809-4984-4590-997E-6EA1E4187FE5}" showPageBreaks="1" showGridLines="0" showRuler="0" topLeftCell="B1">
      <selection activeCell="H19" sqref="H19"/>
      <pageMargins left="0.78740157480314965" right="0.78740157480314965" top="0.98425196850393704" bottom="0.59055118110236227" header="0.51181102362204722" footer="0.51181102362204722"/>
      <pageSetup paperSize="9" firstPageNumber="14" orientation="portrait" useFirstPageNumber="1" horizontalDpi="300" r:id="rId7"/>
      <headerFooter alignWithMargins="0">
        <oddHeader>&amp;L&amp;"Arial,Lihavoitu"KOKO KAUPUNKI
Paikat 31.12&amp;C&amp;12&amp;P</oddHeader>
      </headerFooter>
    </customSheetView>
    <customSheetView guid="{3A8ECBB0-1CB4-410B-B903-DCAA77825D57}" showGridLines="0" showRuler="0">
      <selection activeCell="K20" sqref="K20"/>
      <pageMargins left="0.78740157480314965" right="0.78740157480314965" top="0.98425196850393704" bottom="0.59055118110236227" header="0.51181102362204722" footer="0.51181102362204722"/>
      <pageSetup paperSize="9" firstPageNumber="14" orientation="portrait" useFirstPageNumber="1" horizontalDpi="300" r:id="rId8"/>
      <headerFooter alignWithMargins="0">
        <oddHeader>&amp;L&amp;"Arial,Lihavoitu"KOKO KAUPUNKI
Paikat 31.12&amp;C&amp;12&amp;P</oddHeader>
      </headerFooter>
    </customSheetView>
    <customSheetView guid="{98DF4F80-3A27-49B9-AB34-5D15D5FFF75A}" showPageBreaks="1" showGridLines="0" showRuler="0" topLeftCell="A52">
      <selection activeCell="K69" sqref="K69"/>
      <pageMargins left="0.78740157480314965" right="0.78740157480314965" top="0.98425196850393704" bottom="0.59055118110236227" header="0.51181102362204722" footer="0.51181102362204722"/>
      <pageSetup paperSize="9" firstPageNumber="14" orientation="portrait" useFirstPageNumber="1" horizontalDpi="300" r:id="rId9"/>
      <headerFooter alignWithMargins="0">
        <oddHeader>&amp;L&amp;"Arial,Lihavoitu"KOKO KAUPUNKI
Paikat 31.12&amp;C&amp;12&amp;P</oddHeader>
      </headerFooter>
    </customSheetView>
    <customSheetView guid="{89826D40-5A93-46DE-A5D4-80981AF6BDA2}" showPageBreaks="1" showGridLines="0" showRuler="0">
      <selection activeCell="E21" sqref="E21"/>
      <rowBreaks count="4" manualBreakCount="4">
        <brk id="57" max="16383" man="1"/>
        <brk id="58" max="16383" man="1"/>
        <brk id="113" max="16383" man="1"/>
        <brk id="117" max="16383" man="1"/>
      </rowBreaks>
      <pageMargins left="0.78740157480314965" right="0.78740157480314965" top="0.98425196850393704" bottom="0.59055118110236227" header="0.51181102362204722" footer="0.51181102362204722"/>
      <pageSetup paperSize="9" firstPageNumber="15" orientation="portrait" useFirstPageNumber="1" r:id="rId10"/>
      <headerFooter alignWithMargins="0">
        <oddHeader>&amp;L&amp;"Arial,Lihavoitu"KOKO KAUPUNKI
Paikat 31.12&amp;C&amp;12&amp;P</oddHeader>
      </headerFooter>
    </customSheetView>
    <customSheetView guid="{CD742125-E64B-4672-86BA-40A0799566BA}" showPageBreaks="1" showGridLines="0" showRuler="0">
      <selection activeCell="H44" sqref="H44"/>
      <pageMargins left="0.78740157480314965" right="0.78740157480314965" top="0.98425196850393704" bottom="0.59055118110236227" header="0.51181102362204722" footer="0.51181102362204722"/>
      <pageSetup paperSize="9" firstPageNumber="14" orientation="portrait" useFirstPageNumber="1" horizontalDpi="300" r:id="rId11"/>
      <headerFooter alignWithMargins="0">
        <oddHeader>&amp;L&amp;"Arial,Lihavoitu"KOKO KAUPUNKI
Paikat 31.12&amp;C&amp;12&amp;P</oddHeader>
      </headerFooter>
    </customSheetView>
    <customSheetView guid="{AF20526F-EA42-45C9-8FB4-EAB83CB180DD}" showPageBreaks="1" showGridLines="0" showRuler="0" topLeftCell="A16">
      <pageMargins left="0.78740157480314965" right="0.78740157480314965" top="0.98425196850393704" bottom="0.59055118110236227" header="0.51181102362204722" footer="0.51181102362204722"/>
      <pageSetup paperSize="9" firstPageNumber="15" orientation="portrait" useFirstPageNumber="1" horizontalDpi="300" r:id="rId12"/>
      <headerFooter alignWithMargins="0">
        <oddHeader>&amp;L&amp;"Arial,Lihavoitu"KOKO KAUPUNKI
Paikat 31.12&amp;C&amp;12&amp;P</oddHeader>
      </headerFooter>
    </customSheetView>
    <customSheetView guid="{5964723E-6490-41C1-9477-FB8BF8B6D140}" showPageBreaks="1" showGridLines="0" showRuler="0">
      <pane ySplit="2" topLeftCell="A66" activePane="bottomLeft" state="frozen"/>
      <selection pane="bottomLeft" activeCell="G104" sqref="G104"/>
      <pageMargins left="0.78740157480314965" right="0.78740157480314965" top="0.98425196850393704" bottom="0.59055118110236227" header="0.51181102362204722" footer="0.51181102362204722"/>
      <pageSetup paperSize="9" firstPageNumber="15" orientation="portrait" useFirstPageNumber="1" horizontalDpi="300" r:id="rId13"/>
      <headerFooter alignWithMargins="0">
        <oddHeader>&amp;L&amp;"Arial,Lihavoitu"KOKO KAUPUNKI
Paikat 31.12&amp;C&amp;12&amp;P</oddHeader>
      </headerFooter>
    </customSheetView>
    <customSheetView guid="{A4C8D53C-6523-40FA-A0E5-A68F21DD2C60}" showPageBreaks="1" showGridLines="0" showRuler="0" topLeftCell="A4">
      <selection activeCell="G23" sqref="G23"/>
      <pageMargins left="0.78740157480314965" right="0.78740157480314965" top="0.98425196850393704" bottom="0.59055118110236227" header="0.51181102362204722" footer="0.51181102362204722"/>
      <pageSetup paperSize="9" firstPageNumber="14" orientation="portrait" useFirstPageNumber="1" horizontalDpi="300" r:id="rId14"/>
      <headerFooter alignWithMargins="0">
        <oddHeader>&amp;L&amp;"Arial,Lihavoitu"KOKO KAUPUNKI
Paikat 31.12&amp;C&amp;12&amp;P</oddHeader>
      </headerFooter>
    </customSheetView>
    <customSheetView guid="{27CF5BBD-6BD0-4CBF-B69F-43767042D491}" showPageBreaks="1" showGridLines="0" showRuler="0">
      <selection activeCell="L86" sqref="L86"/>
      <pageMargins left="0.78740157480314965" right="0.78740157480314965" top="0.98425196850393704" bottom="0.59055118110236227" header="0.51181102362204722" footer="0.51181102362204722"/>
      <pageSetup paperSize="9" firstPageNumber="14" orientation="portrait" useFirstPageNumber="1" horizontalDpi="300" r:id="rId15"/>
      <headerFooter alignWithMargins="0">
        <oddHeader>&amp;L&amp;"Arial,Lihavoitu"KOKO KAUPUNKI
Paikat 31.12&amp;C&amp;12&amp;P</oddHeader>
      </headerFooter>
    </customSheetView>
    <customSheetView guid="{B55403BD-70DF-40C3-AA25-C8E2C59CD23B}" showPageBreaks="1" showGridLines="0" showRuler="0">
      <selection activeCell="G32" sqref="G32"/>
      <pageMargins left="0.78740157480314965" right="0.78740157480314965" top="0.98425196850393704" bottom="0.59055118110236227" header="0.51181102362204722" footer="0.51181102362204722"/>
      <pageSetup paperSize="9" firstPageNumber="14" orientation="portrait" useFirstPageNumber="1" horizontalDpi="300" r:id="rId16"/>
      <headerFooter alignWithMargins="0">
        <oddHeader>&amp;L&amp;"Arial,Lihavoitu"KOKO KAUPUNKI
Paikat 31.12&amp;C&amp;12&amp;P</oddHeader>
      </headerFooter>
    </customSheetView>
    <customSheetView guid="{BBB5DDBE-2F5A-4634-98DD-3397C9C0AC2B}" showPageBreaks="1" showGridLines="0" showRuler="0" topLeftCell="A16">
      <selection activeCell="N6" sqref="N6"/>
      <pageMargins left="0.78740157480314965" right="0.78740157480314965" top="0.98425196850393704" bottom="0.59055118110236227" header="0.51181102362204722" footer="0.51181102362204722"/>
      <pageSetup paperSize="9" firstPageNumber="14" orientation="portrait" useFirstPageNumber="1" horizontalDpi="300" r:id="rId17"/>
      <headerFooter alignWithMargins="0">
        <oddHeader>&amp;L&amp;"Arial,Lihavoitu"KOKO KAUPUNKI
Paikat 31.12&amp;C&amp;12&amp;P</oddHeader>
      </headerFooter>
    </customSheetView>
    <customSheetView guid="{58EC2664-05A7-4FE5-B4E9-931202836515}" showGridLines="0" showRuler="0" topLeftCell="A79">
      <selection activeCell="I100" sqref="I100"/>
      <pageMargins left="0.78740157480314965" right="0.78740157480314965" top="0.98425196850393704" bottom="0.59055118110236227" header="0.51181102362204722" footer="0.51181102362204722"/>
      <pageSetup paperSize="9" firstPageNumber="15" orientation="portrait" useFirstPageNumber="1" horizontalDpi="300" r:id="rId18"/>
      <headerFooter alignWithMargins="0">
        <oddHeader>&amp;L&amp;"Arial,Lihavoitu"KOKO KAUPUNKI
Paikat 31.12&amp;C&amp;12&amp;P</oddHeader>
      </headerFooter>
    </customSheetView>
    <customSheetView guid="{1B11A7CD-6306-4B98-9F41-C7E424102C6C}" showPageBreaks="1" showGridLines="0" showRuler="0">
      <selection activeCell="J17" sqref="J17"/>
      <pageMargins left="0.78740157480314965" right="0.78740157480314965" top="0.98425196850393704" bottom="0.59055118110236227" header="0.51181102362204722" footer="0.51181102362204722"/>
      <pageSetup paperSize="9" firstPageNumber="14" orientation="portrait" useFirstPageNumber="1" horizontalDpi="300" r:id="rId19"/>
      <headerFooter alignWithMargins="0">
        <oddHeader>&amp;L&amp;"Arial,Lihavoitu"KOKO KAUPUNKI
Paikat 31.12&amp;C&amp;12&amp;P</oddHeader>
      </headerFooter>
    </customSheetView>
    <customSheetView guid="{B3922338-8BAF-45B0-B08F-79305D140D28}" showPageBreaks="1" showGridLines="0" showRuler="0" topLeftCell="A82">
      <selection activeCell="K102" sqref="K102"/>
      <pageMargins left="0.78740157480314965" right="0.78740157480314965" top="0.98425196850393704" bottom="0.59055118110236227" header="0.51181102362204722" footer="0.51181102362204722"/>
      <pageSetup paperSize="9" firstPageNumber="14" orientation="portrait" useFirstPageNumber="1" horizontalDpi="300" r:id="rId20"/>
      <headerFooter alignWithMargins="0">
        <oddHeader>&amp;L&amp;"Arial,Lihavoitu"KOKO KAUPUNKI
Paikat 31.12&amp;C&amp;12&amp;P</oddHeader>
      </headerFooter>
    </customSheetView>
    <customSheetView guid="{FBF9D45E-10AE-4F4C-A24D-CC23FE10CBCA}" showPageBreaks="1" showGridLines="0" showRuler="0">
      <selection activeCell="I44" sqref="I44"/>
      <pageMargins left="0.78740157480314965" right="0.78740157480314965" top="0.98425196850393704" bottom="0.59055118110236227" header="0.51181102362204722" footer="0.51181102362204722"/>
      <pageSetup paperSize="9" firstPageNumber="15" orientation="portrait" useFirstPageNumber="1" horizontalDpi="300" r:id="rId21"/>
      <headerFooter alignWithMargins="0">
        <oddHeader>&amp;L&amp;"Arial,Lihavoitu"KOKO KAUPUNKI
Paikat 31.12&amp;C&amp;12&amp;P</oddHeader>
      </headerFooter>
    </customSheetView>
    <customSheetView guid="{84CA6BBE-BC44-4054-8A99-3368B2028592}" showGridLines="0" showRuler="0" topLeftCell="A53">
      <selection activeCell="J65" sqref="J65"/>
      <pageMargins left="0.78740157480314965" right="0.78740157480314965" top="0.98425196850393704" bottom="0.59055118110236227" header="0.51181102362204722" footer="0.51181102362204722"/>
      <pageSetup paperSize="9" firstPageNumber="14" orientation="portrait" useFirstPageNumber="1" horizontalDpi="300" r:id="rId22"/>
      <headerFooter alignWithMargins="0">
        <oddHeader>&amp;L&amp;"Arial,Lihavoitu"KOKO KAUPUNKI
Paikat 31.12&amp;C&amp;12&amp;P</oddHeader>
      </headerFooter>
    </customSheetView>
    <customSheetView guid="{8C09BE92-B110-4AA6-97F0-7D9CFBD1BC51}" showPageBreaks="1" showGridLines="0" showRuler="0" topLeftCell="A40">
      <selection activeCell="M84" sqref="M84"/>
      <pageMargins left="0.78740157480314965" right="0.78740157480314965" top="0.98425196850393704" bottom="0.59055118110236227" header="0.51181102362204722" footer="0.51181102362204722"/>
      <pageSetup paperSize="9" firstPageNumber="14" orientation="portrait" useFirstPageNumber="1" horizontalDpi="300" r:id="rId23"/>
      <headerFooter alignWithMargins="0">
        <oddHeader>&amp;L&amp;"Arial,Lihavoitu"KOKO KAUPUNKI
Paikat 31.12&amp;C&amp;12&amp;P</oddHeader>
      </headerFooter>
    </customSheetView>
    <customSheetView guid="{E8725092-8740-4F96-97EF-6F4AFDA2F708}" showGridLines="0" showRuler="0">
      <pane ySplit="2" topLeftCell="A12" activePane="bottomLeft" state="frozen"/>
      <selection pane="bottomLeft" activeCell="O75" sqref="O75"/>
      <pageMargins left="0.78740157480314965" right="0.78740157480314965" top="0.98425196850393704" bottom="0.59055118110236227" header="0.51181102362204722" footer="0.51181102362204722"/>
      <pageSetup paperSize="9" firstPageNumber="15" orientation="portrait" useFirstPageNumber="1" horizontalDpi="300" r:id="rId24"/>
      <headerFooter alignWithMargins="0">
        <oddHeader>&amp;L&amp;"Arial,Lihavoitu"KOKO KAUPUNKI
Paikat 31.12&amp;C&amp;12&amp;P</oddHeader>
      </headerFooter>
    </customSheetView>
    <customSheetView guid="{CEE58B9A-B7C7-4ACF-9CEC-00B4271B9A74}" showGridLines="0" showRuler="0" topLeftCell="A25">
      <selection activeCell="G38" sqref="G38"/>
      <pageMargins left="0.78740157480314965" right="0.78740157480314965" top="0.98425196850393704" bottom="0.59055118110236227" header="0.51181102362204722" footer="0.51181102362204722"/>
      <pageSetup paperSize="9" firstPageNumber="15" orientation="portrait" useFirstPageNumber="1" horizontalDpi="300" r:id="rId25"/>
      <headerFooter alignWithMargins="0">
        <oddHeader>&amp;L&amp;"Arial,Lihavoitu"KOKO KAUPUNKI
Paikat 31.12&amp;C&amp;12&amp;P</oddHeader>
      </headerFooter>
    </customSheetView>
    <customSheetView guid="{2DCD264F-56EA-4436-A0C2-F9547DF2B0C8}" showPageBreaks="1" showGridLines="0" showRuler="0">
      <selection activeCell="L16" sqref="L16"/>
      <pageMargins left="0.78740157480314965" right="0.78740157480314965" top="0.98425196850393704" bottom="0.59055118110236227" header="0.51181102362204722" footer="0.51181102362204722"/>
      <pageSetup paperSize="9" firstPageNumber="14" orientation="portrait" useFirstPageNumber="1" horizontalDpi="300" r:id="rId26"/>
      <headerFooter alignWithMargins="0">
        <oddHeader>&amp;L&amp;"Arial,Lihavoitu"KOKO KAUPUNKI
Paikat 31.12&amp;C&amp;12&amp;P</oddHeader>
      </headerFooter>
    </customSheetView>
    <customSheetView guid="{0F357347-0509-47AA-96F0-BB1B3FAD68A1}" showPageBreaks="1" showGridLines="0" showRuler="0" topLeftCell="A61">
      <selection activeCell="N57" sqref="N57"/>
      <pageMargins left="0.78740157480314965" right="0.78740157480314965" top="0.98425196850393704" bottom="0.59055118110236227" header="0.51181102362204722" footer="0.51181102362204722"/>
      <pageSetup paperSize="9" firstPageNumber="14" orientation="portrait" useFirstPageNumber="1" horizontalDpi="300" r:id="rId27"/>
      <headerFooter alignWithMargins="0">
        <oddHeader>&amp;L&amp;"Arial,Lihavoitu"KOKO KAUPUNKI
Paikat 31.12&amp;C&amp;12&amp;P</oddHeader>
      </headerFooter>
    </customSheetView>
    <customSheetView guid="{8F109A73-9AB9-46E1-94EA-D41ECD58F71F}" showPageBreaks="1" showGridLines="0" showRuler="0" topLeftCell="A25">
      <selection activeCell="M29" sqref="M29"/>
      <pageMargins left="0.78740157480314965" right="0.78740157480314965" top="0.98425196850393704" bottom="0.59055118110236227" header="0.51181102362204722" footer="0.51181102362204722"/>
      <pageSetup paperSize="9" firstPageNumber="15" orientation="portrait" useFirstPageNumber="1" horizontalDpi="300" r:id="rId28"/>
      <headerFooter alignWithMargins="0">
        <oddHeader>&amp;L&amp;"Arial,Lihavoitu"KOKO KAUPUNKI
Paikat 31.12&amp;C&amp;12&amp;P</oddHeader>
      </headerFooter>
    </customSheetView>
    <customSheetView guid="{1E48BEC3-8D95-4C28-9275-1C74C6AC64CE}" showPageBreaks="1" showGridLines="0" showRuler="0">
      <pane ySplit="2" topLeftCell="A54" activePane="bottomLeft" state="frozen"/>
      <selection pane="bottomLeft" activeCell="A63" sqref="A63"/>
      <pageMargins left="0.78740157480314965" right="0.78740157480314965" top="0.98425196850393704" bottom="0.59055118110236227" header="0.51181102362204722" footer="0.51181102362204722"/>
      <pageSetup paperSize="9" firstPageNumber="15" orientation="portrait" useFirstPageNumber="1" horizontalDpi="300" r:id="rId29"/>
      <headerFooter alignWithMargins="0">
        <oddHeader>&amp;L&amp;"Arial,Lihavoitu"KOKO KAUPUNKI
Paikat 31.12&amp;C&amp;12&amp;P</oddHeader>
      </headerFooter>
    </customSheetView>
    <customSheetView guid="{E7BC3159-902B-4018-A222-A11CFAAB614D}" showPageBreaks="1" showGridLines="0" showRuler="0" topLeftCell="A31">
      <selection activeCell="I71" sqref="I71"/>
      <pageMargins left="0.78740157480314965" right="0.78740157480314965" top="0.98425196850393704" bottom="0.59055118110236227" header="0.51181102362204722" footer="0.51181102362204722"/>
      <pageSetup paperSize="9" firstPageNumber="14" orientation="portrait" useFirstPageNumber="1" horizontalDpi="300" r:id="rId30"/>
      <headerFooter alignWithMargins="0">
        <oddHeader>&amp;L&amp;"Arial,Lihavoitu"KOKO KAUPUNKI
Paikat 31.12&amp;C&amp;12&amp;P</oddHeader>
      </headerFooter>
    </customSheetView>
    <customSheetView guid="{D1A29F3A-ADEC-492C-BEFA-18A8379765E2}" showPageBreaks="1" showGridLines="0" showRuler="0">
      <selection activeCell="D6" sqref="D6"/>
      <pageMargins left="0.78740157480314965" right="0.78740157480314965" top="0.98425196850393704" bottom="0.59055118110236227" header="0.51181102362204722" footer="0.51181102362204722"/>
      <pageSetup paperSize="9" firstPageNumber="15" orientation="portrait" useFirstPageNumber="1" r:id="rId31"/>
      <headerFooter alignWithMargins="0">
        <oddHeader>&amp;L&amp;"Arial,Lihavoitu"KOKO KAUPUNKI
Paikat 31.12&amp;C&amp;12&amp;P</oddHeader>
      </headerFooter>
    </customSheetView>
    <customSheetView guid="{B16CB3F1-F8C8-4A8B-8D34-03B1762D301A}" showPageBreaks="1" showGridLines="0" showRuler="0" topLeftCell="A16">
      <selection activeCell="K7" sqref="K7"/>
      <pageMargins left="0.78740157480314965" right="0.78740157480314965" top="0.98425196850393704" bottom="0.59055118110236227" header="0.51181102362204722" footer="0.51181102362204722"/>
      <pageSetup paperSize="9" firstPageNumber="15" orientation="portrait" useFirstPageNumber="1" horizontalDpi="300" r:id="rId32"/>
      <headerFooter alignWithMargins="0">
        <oddHeader>&amp;L&amp;"Arial,Lihavoitu"KOKO KAUPUNKI
Paikat 31.12&amp;C&amp;12&amp;P</oddHeader>
      </headerFooter>
    </customSheetView>
    <customSheetView guid="{24D68F87-5BE1-47C0-8CFE-7C91D963547E}" showPageBreaks="1" showGridLines="0" showRuler="0">
      <selection activeCell="H15" sqref="H15"/>
      <pageMargins left="0.78740157480314965" right="0.78740157480314965" top="0.98425196850393704" bottom="0.59055118110236227" header="0.51181102362204722" footer="0.51181102362204722"/>
      <pageSetup paperSize="9" firstPageNumber="13" orientation="portrait" useFirstPageNumber="1" r:id="rId33"/>
      <headerFooter alignWithMargins="0">
        <oddHeader>&amp;L&amp;"Arial,Lihavoitu"KOKO KAUPUNKI
Paikat 31.12&amp;C&amp;12&amp;P</oddHeader>
      </headerFooter>
    </customSheetView>
    <customSheetView guid="{669B2726-6F59-479C-8DA1-DBA65BB6A293}" showPageBreaks="1" showGridLines="0" showRuler="0">
      <selection activeCell="G36" sqref="G36"/>
      <pageMargins left="0.78740157480314965" right="0.78740157480314965" top="0.98425196850393704" bottom="0.59055118110236227" header="0.51181102362204722" footer="0.51181102362204722"/>
      <pageSetup paperSize="9" firstPageNumber="15" orientation="portrait" useFirstPageNumber="1" horizontalDpi="300" r:id="rId34"/>
      <headerFooter alignWithMargins="0">
        <oddHeader>&amp;L&amp;"Arial,Lihavoitu"KOKO KAUPUNKI
Paikat 31.12&amp;C&amp;12&amp;P</oddHeader>
      </headerFooter>
    </customSheetView>
    <customSheetView guid="{017ABE52-F553-4C67-A674-374CD35572E7}" showPageBreaks="1" showGridLines="0" showRuler="0" topLeftCell="A46">
      <selection activeCell="N64" sqref="N64"/>
      <pageMargins left="0.78740157480314965" right="0.78740157480314965" top="0.98425196850393704" bottom="0.59055118110236227" header="0.51181102362204722" footer="0.51181102362204722"/>
      <pageSetup paperSize="9" firstPageNumber="14" orientation="portrait" useFirstPageNumber="1" r:id="rId35"/>
      <headerFooter alignWithMargins="0">
        <oddHeader>&amp;L&amp;"Arial,Lihavoitu"KOKO KAUPUNKI
Paikat 31.12&amp;C&amp;12&amp;P</oddHeader>
      </headerFooter>
    </customSheetView>
    <customSheetView guid="{4AE1EA96-D20F-4F46-8743-92802E2B7F86}" showPageBreaks="1" showGridLines="0" showRuler="0" topLeftCell="A16">
      <selection activeCell="G49" sqref="G49"/>
      <pageMargins left="0.78740157480314965" right="0.78740157480314965" top="0.98425196850393704" bottom="0.59055118110236227" header="0.51181102362204722" footer="0.51181102362204722"/>
      <pageSetup paperSize="9" firstPageNumber="13" orientation="portrait" useFirstPageNumber="1" r:id="rId36"/>
      <headerFooter alignWithMargins="0">
        <oddHeader>&amp;L&amp;"Arial,Lihavoitu"KOKO KAUPUNKI
Paikat 31.12&amp;C&amp;12&amp;P</oddHeader>
      </headerFooter>
    </customSheetView>
    <customSheetView guid="{A7F03C41-20CF-4E65-9158-C11DE5EB82EA}" showPageBreaks="1" showGridLines="0" showRuler="0" topLeftCell="A37">
      <selection activeCell="L21" sqref="L21"/>
      <pageMargins left="0.78740157480314965" right="0.78740157480314965" top="0.98425196850393704" bottom="0.59055118110236227" header="0.51181102362204722" footer="0.51181102362204722"/>
      <pageSetup paperSize="9" firstPageNumber="14" orientation="portrait" useFirstPageNumber="1" horizontalDpi="300" r:id="rId37"/>
      <headerFooter alignWithMargins="0">
        <oddHeader>&amp;L&amp;"Arial,Lihavoitu"KOKO KAUPUNKI
Paikat 31.12&amp;C&amp;12&amp;P</oddHeader>
      </headerFooter>
    </customSheetView>
    <customSheetView guid="{ED2CEC82-401A-4CFA-8397-0B86AFDB9DDA}" showPageBreaks="1" showGridLines="0" showRuler="0">
      <pane ySplit="3" topLeftCell="A4" activePane="bottomLeft" state="frozen"/>
      <selection pane="bottomLeft" activeCell="A4" sqref="A4"/>
      <pageMargins left="0.78740157480314965" right="0.78740157480314965" top="0.98425196850393704" bottom="0.59055118110236227" header="0.51181102362204722" footer="0.51181102362204722"/>
      <pageSetup paperSize="9" firstPageNumber="14" orientation="portrait" useFirstPageNumber="1" horizontalDpi="300" r:id="rId38"/>
      <headerFooter alignWithMargins="0">
        <oddHeader>&amp;L&amp;"Arial,Lihavoitu"KOKO KAUPUNKI
Paikat 31.12&amp;C&amp;12&amp;P</oddHeader>
      </headerFooter>
    </customSheetView>
  </customSheetViews>
  <phoneticPr fontId="0" type="noConversion"/>
  <printOptions gridLinesSet="0"/>
  <pageMargins left="0.78740157480314965" right="0.78740157480314965" top="0.98425196850393704" bottom="0.59055118110236227" header="0.51181102362204722" footer="0.51181102362204722"/>
  <pageSetup paperSize="9" firstPageNumber="14" orientation="portrait" useFirstPageNumber="1" horizontalDpi="300" r:id="rId39"/>
  <headerFooter alignWithMargins="0">
    <oddHeader>&amp;L&amp;"Arial,Lihavoitu"KOKO KAUPUNKI
Paikat 31.12&amp;C&amp;12&amp;P</oddHeader>
  </headerFooter>
  <legacyDrawing r:id="rId4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showGridLines="0" showRuler="0" zoomScale="95" zoomScaleNormal="120" workbookViewId="0">
      <pane ySplit="3" topLeftCell="A4" activePane="bottomLeft" state="frozen"/>
      <selection pane="bottomLeft"/>
    </sheetView>
  </sheetViews>
  <sheetFormatPr defaultColWidth="9.140625" defaultRowHeight="12.75"/>
  <cols>
    <col min="1" max="1" width="2.85546875" style="8" customWidth="1"/>
    <col min="2" max="2" width="28.5703125" style="11" customWidth="1"/>
    <col min="3" max="3" width="12.5703125" style="11" customWidth="1"/>
    <col min="4" max="4" width="31.5703125" style="11" customWidth="1"/>
    <col min="5" max="5" width="17" style="11" customWidth="1"/>
    <col min="6" max="6" width="44.42578125" style="11" customWidth="1"/>
    <col min="7" max="16384" width="9.140625" style="11"/>
  </cols>
  <sheetData>
    <row r="1" spans="1:6">
      <c r="A1" s="8" t="s">
        <v>358</v>
      </c>
      <c r="B1" s="8"/>
      <c r="C1" s="8"/>
      <c r="D1" s="8"/>
      <c r="E1" s="8"/>
      <c r="F1" s="8"/>
    </row>
    <row r="2" spans="1:6" s="17" customFormat="1" ht="25.5" customHeight="1">
      <c r="A2" s="10" t="s">
        <v>483</v>
      </c>
      <c r="B2" s="10"/>
      <c r="C2" s="10"/>
      <c r="D2" s="10"/>
      <c r="E2" s="10"/>
      <c r="F2" s="10"/>
    </row>
    <row r="3" spans="1:6" s="17" customFormat="1" ht="25.5" customHeight="1">
      <c r="A3" s="325" t="s">
        <v>305</v>
      </c>
      <c r="B3" s="326"/>
      <c r="C3" s="82" t="s">
        <v>253</v>
      </c>
      <c r="D3" s="82" t="s">
        <v>254</v>
      </c>
      <c r="E3" s="83" t="s">
        <v>255</v>
      </c>
      <c r="F3" s="83" t="s">
        <v>254</v>
      </c>
    </row>
    <row r="4" spans="1:6">
      <c r="A4" s="237" t="s">
        <v>54</v>
      </c>
      <c r="B4" s="157" t="s">
        <v>261</v>
      </c>
      <c r="C4" s="238"/>
      <c r="D4" s="238"/>
      <c r="E4" s="157"/>
      <c r="F4" s="158"/>
    </row>
    <row r="5" spans="1:6">
      <c r="A5" s="236" t="s">
        <v>262</v>
      </c>
      <c r="B5" s="162"/>
      <c r="C5" s="239"/>
      <c r="D5" s="239"/>
      <c r="E5" s="162"/>
      <c r="F5" s="163"/>
    </row>
    <row r="6" spans="1:6">
      <c r="A6" s="257" t="s">
        <v>256</v>
      </c>
      <c r="B6" s="258"/>
      <c r="C6" s="258"/>
      <c r="D6" s="258"/>
      <c r="E6" s="258"/>
      <c r="F6" s="259"/>
    </row>
    <row r="7" spans="1:6" ht="25.5" customHeight="1">
      <c r="A7" s="281" t="s">
        <v>53</v>
      </c>
      <c r="B7" s="281" t="s">
        <v>119</v>
      </c>
      <c r="C7" s="284" t="s">
        <v>395</v>
      </c>
      <c r="D7" s="284" t="s">
        <v>593</v>
      </c>
      <c r="E7" s="245" t="s">
        <v>258</v>
      </c>
      <c r="F7" s="169" t="s">
        <v>280</v>
      </c>
    </row>
    <row r="8" spans="1:6" ht="25.5">
      <c r="A8" s="283"/>
      <c r="B8" s="283"/>
      <c r="C8" s="285"/>
      <c r="D8" s="285"/>
      <c r="E8" s="169" t="s">
        <v>569</v>
      </c>
      <c r="F8" s="166" t="s">
        <v>570</v>
      </c>
    </row>
    <row r="9" spans="1:6" ht="25.5">
      <c r="A9" s="283"/>
      <c r="B9" s="283"/>
      <c r="C9" s="285"/>
      <c r="D9" s="285"/>
      <c r="E9" s="169" t="s">
        <v>244</v>
      </c>
      <c r="F9" s="169" t="s">
        <v>282</v>
      </c>
    </row>
    <row r="10" spans="1:6" ht="26.25" customHeight="1">
      <c r="A10" s="282"/>
      <c r="B10" s="282"/>
      <c r="C10" s="286"/>
      <c r="D10" s="286"/>
      <c r="E10" s="154" t="s">
        <v>245</v>
      </c>
      <c r="F10" s="155" t="s">
        <v>281</v>
      </c>
    </row>
    <row r="11" spans="1:6" ht="54" customHeight="1">
      <c r="A11" s="227" t="s">
        <v>55</v>
      </c>
      <c r="B11" s="245" t="s">
        <v>360</v>
      </c>
      <c r="C11" s="229" t="s">
        <v>395</v>
      </c>
      <c r="D11" s="228" t="s">
        <v>594</v>
      </c>
      <c r="E11" s="154" t="s">
        <v>260</v>
      </c>
      <c r="F11" s="155" t="s">
        <v>474</v>
      </c>
    </row>
    <row r="12" spans="1:6" ht="26.25" customHeight="1">
      <c r="A12" s="281" t="s">
        <v>334</v>
      </c>
      <c r="B12" s="320" t="s">
        <v>341</v>
      </c>
      <c r="C12" s="228" t="s">
        <v>417</v>
      </c>
      <c r="D12" s="228"/>
      <c r="E12" s="154" t="s">
        <v>258</v>
      </c>
      <c r="F12" s="169" t="s">
        <v>352</v>
      </c>
    </row>
    <row r="13" spans="1:6" ht="25.5">
      <c r="A13" s="283"/>
      <c r="B13" s="320"/>
      <c r="C13" s="229"/>
      <c r="D13" s="229"/>
      <c r="E13" s="169" t="s">
        <v>569</v>
      </c>
      <c r="F13" s="166" t="s">
        <v>570</v>
      </c>
    </row>
    <row r="14" spans="1:6" s="17" customFormat="1" ht="25.5">
      <c r="A14" s="283"/>
      <c r="B14" s="320"/>
      <c r="C14" s="229"/>
      <c r="D14" s="229"/>
      <c r="E14" s="169" t="s">
        <v>244</v>
      </c>
      <c r="F14" s="169" t="s">
        <v>282</v>
      </c>
    </row>
    <row r="15" spans="1:6" s="17" customFormat="1" ht="25.5" customHeight="1">
      <c r="A15" s="226"/>
      <c r="B15" s="226"/>
      <c r="C15" s="226"/>
      <c r="D15" s="226"/>
      <c r="E15" s="155" t="s">
        <v>245</v>
      </c>
      <c r="F15" s="169" t="s">
        <v>281</v>
      </c>
    </row>
    <row r="16" spans="1:6" s="17" customFormat="1" ht="30" customHeight="1">
      <c r="A16" s="225" t="s">
        <v>41</v>
      </c>
      <c r="B16" s="242" t="s">
        <v>595</v>
      </c>
      <c r="C16" s="228" t="s">
        <v>417</v>
      </c>
      <c r="D16" s="228" t="s">
        <v>596</v>
      </c>
      <c r="E16" s="154" t="s">
        <v>258</v>
      </c>
      <c r="F16" s="169" t="s">
        <v>469</v>
      </c>
    </row>
    <row r="17" spans="1:6" ht="33.6" customHeight="1">
      <c r="A17" s="227"/>
      <c r="B17" s="242"/>
      <c r="C17" s="229"/>
      <c r="D17" s="229"/>
      <c r="E17" s="169" t="s">
        <v>569</v>
      </c>
      <c r="F17" s="166" t="s">
        <v>570</v>
      </c>
    </row>
    <row r="18" spans="1:6" ht="31.15" customHeight="1">
      <c r="A18" s="226"/>
      <c r="B18" s="226"/>
      <c r="C18" s="226"/>
      <c r="D18" s="226"/>
      <c r="E18" s="155" t="s">
        <v>245</v>
      </c>
      <c r="F18" s="169" t="s">
        <v>281</v>
      </c>
    </row>
    <row r="19" spans="1:6" ht="42" customHeight="1">
      <c r="A19" s="226" t="s">
        <v>77</v>
      </c>
      <c r="B19" s="230" t="s">
        <v>597</v>
      </c>
      <c r="C19" s="248" t="s">
        <v>395</v>
      </c>
      <c r="D19" s="155" t="s">
        <v>598</v>
      </c>
      <c r="E19" s="154" t="s">
        <v>269</v>
      </c>
      <c r="F19" s="155" t="s">
        <v>471</v>
      </c>
    </row>
    <row r="20" spans="1:6" ht="39.75" customHeight="1">
      <c r="A20" s="245" t="s">
        <v>88</v>
      </c>
      <c r="B20" s="155" t="s">
        <v>470</v>
      </c>
      <c r="C20" s="248" t="s">
        <v>395</v>
      </c>
      <c r="D20" s="155" t="s">
        <v>599</v>
      </c>
      <c r="E20" s="154" t="s">
        <v>269</v>
      </c>
      <c r="F20" s="155" t="s">
        <v>471</v>
      </c>
    </row>
    <row r="21" spans="1:6">
      <c r="A21" s="257" t="s">
        <v>573</v>
      </c>
      <c r="B21" s="258"/>
      <c r="C21" s="260"/>
      <c r="D21" s="189"/>
      <c r="E21" s="189"/>
      <c r="F21" s="261"/>
    </row>
    <row r="22" spans="1:6" ht="78" customHeight="1">
      <c r="A22" s="245" t="s">
        <v>58</v>
      </c>
      <c r="B22" s="154" t="s">
        <v>196</v>
      </c>
      <c r="C22" s="228" t="s">
        <v>395</v>
      </c>
      <c r="D22" s="155" t="s">
        <v>600</v>
      </c>
      <c r="E22" s="154" t="s">
        <v>270</v>
      </c>
      <c r="F22" s="262" t="s">
        <v>396</v>
      </c>
    </row>
    <row r="23" spans="1:6" s="17" customFormat="1">
      <c r="A23" s="257" t="s">
        <v>271</v>
      </c>
      <c r="B23" s="258"/>
      <c r="C23" s="238"/>
      <c r="D23" s="239"/>
      <c r="E23" s="233"/>
      <c r="F23" s="234"/>
    </row>
    <row r="24" spans="1:6" s="17" customFormat="1" ht="66" customHeight="1">
      <c r="A24" s="245" t="s">
        <v>59</v>
      </c>
      <c r="B24" s="154" t="s">
        <v>130</v>
      </c>
      <c r="C24" s="228" t="s">
        <v>395</v>
      </c>
      <c r="D24" s="155" t="s">
        <v>601</v>
      </c>
      <c r="E24" s="154" t="s">
        <v>270</v>
      </c>
      <c r="F24" s="155" t="s">
        <v>419</v>
      </c>
    </row>
    <row r="25" spans="1:6" s="17" customFormat="1">
      <c r="A25" s="292" t="s">
        <v>272</v>
      </c>
      <c r="B25" s="293"/>
      <c r="C25" s="293"/>
      <c r="D25" s="293"/>
      <c r="E25" s="293"/>
      <c r="F25" s="294"/>
    </row>
    <row r="26" spans="1:6" ht="39.75" customHeight="1">
      <c r="A26" s="245" t="s">
        <v>60</v>
      </c>
      <c r="B26" s="154" t="s">
        <v>133</v>
      </c>
      <c r="C26" s="154" t="s">
        <v>273</v>
      </c>
      <c r="D26" s="155" t="s">
        <v>602</v>
      </c>
      <c r="E26" s="154" t="s">
        <v>274</v>
      </c>
      <c r="F26" s="155" t="s">
        <v>398</v>
      </c>
    </row>
    <row r="27" spans="1:6" ht="12.6" customHeight="1">
      <c r="A27" s="292" t="s">
        <v>259</v>
      </c>
      <c r="B27" s="293"/>
      <c r="C27" s="293"/>
      <c r="D27" s="293"/>
      <c r="E27" s="293"/>
      <c r="F27" s="294"/>
    </row>
    <row r="28" spans="1:6" s="264" customFormat="1" ht="42" customHeight="1">
      <c r="A28" s="245" t="s">
        <v>74</v>
      </c>
      <c r="B28" s="155" t="s">
        <v>397</v>
      </c>
      <c r="C28" s="228" t="s">
        <v>395</v>
      </c>
      <c r="D28" s="155" t="s">
        <v>603</v>
      </c>
      <c r="E28" s="154" t="s">
        <v>260</v>
      </c>
      <c r="F28" s="155" t="s">
        <v>571</v>
      </c>
    </row>
    <row r="29" spans="1:6" ht="23.25" customHeight="1">
      <c r="A29" s="265"/>
      <c r="B29" s="266"/>
      <c r="C29" s="178"/>
      <c r="D29" s="266"/>
      <c r="E29" s="178"/>
      <c r="F29" s="178"/>
    </row>
    <row r="30" spans="1:6" ht="12" customHeight="1">
      <c r="A30" s="237" t="s">
        <v>55</v>
      </c>
      <c r="B30" s="157" t="s">
        <v>277</v>
      </c>
      <c r="C30" s="238"/>
      <c r="D30" s="238"/>
      <c r="E30" s="157"/>
      <c r="F30" s="158"/>
    </row>
    <row r="31" spans="1:6" ht="12.6" customHeight="1">
      <c r="A31" s="236"/>
      <c r="B31" s="162"/>
      <c r="C31" s="239"/>
      <c r="D31" s="239"/>
      <c r="E31" s="162"/>
      <c r="F31" s="163"/>
    </row>
    <row r="32" spans="1:6" ht="12.6" customHeight="1">
      <c r="A32" s="292" t="s">
        <v>256</v>
      </c>
      <c r="B32" s="293"/>
      <c r="C32" s="293"/>
      <c r="D32" s="293"/>
      <c r="E32" s="293"/>
      <c r="F32" s="294"/>
    </row>
    <row r="33" spans="1:6" ht="25.5">
      <c r="A33" s="281" t="s">
        <v>53</v>
      </c>
      <c r="B33" s="281" t="s">
        <v>119</v>
      </c>
      <c r="C33" s="284" t="s">
        <v>417</v>
      </c>
      <c r="D33" s="318"/>
      <c r="E33" s="245" t="s">
        <v>258</v>
      </c>
      <c r="F33" s="155" t="s">
        <v>283</v>
      </c>
    </row>
    <row r="34" spans="1:6" ht="12.6" customHeight="1">
      <c r="A34" s="283"/>
      <c r="B34" s="283"/>
      <c r="C34" s="285"/>
      <c r="D34" s="319"/>
      <c r="E34" s="166" t="s">
        <v>264</v>
      </c>
      <c r="F34" s="166" t="s">
        <v>265</v>
      </c>
    </row>
    <row r="35" spans="1:6" s="65" customFormat="1" ht="25.5">
      <c r="A35" s="283"/>
      <c r="B35" s="283"/>
      <c r="C35" s="285"/>
      <c r="D35" s="319"/>
      <c r="E35" s="169" t="s">
        <v>244</v>
      </c>
      <c r="F35" s="169" t="s">
        <v>282</v>
      </c>
    </row>
    <row r="36" spans="1:6" s="17" customFormat="1" ht="39" customHeight="1">
      <c r="A36" s="226"/>
      <c r="B36" s="251"/>
      <c r="C36" s="173"/>
      <c r="D36" s="251"/>
      <c r="E36" s="154" t="s">
        <v>245</v>
      </c>
      <c r="F36" s="155" t="s">
        <v>284</v>
      </c>
    </row>
    <row r="37" spans="1:6" ht="24.75" customHeight="1">
      <c r="A37" s="281" t="s">
        <v>334</v>
      </c>
      <c r="B37" s="281" t="s">
        <v>341</v>
      </c>
      <c r="C37" s="281" t="s">
        <v>11</v>
      </c>
      <c r="D37" s="284" t="s">
        <v>572</v>
      </c>
      <c r="E37" s="166" t="s">
        <v>258</v>
      </c>
      <c r="F37" s="169" t="s">
        <v>352</v>
      </c>
    </row>
    <row r="38" spans="1:6" s="17" customFormat="1">
      <c r="A38" s="283"/>
      <c r="B38" s="283"/>
      <c r="C38" s="283"/>
      <c r="D38" s="285"/>
      <c r="E38" s="166" t="s">
        <v>264</v>
      </c>
      <c r="F38" s="166" t="s">
        <v>265</v>
      </c>
    </row>
    <row r="39" spans="1:6" ht="12.75" customHeight="1">
      <c r="A39" s="282"/>
      <c r="B39" s="282"/>
      <c r="C39" s="282"/>
      <c r="D39" s="286"/>
      <c r="E39" s="154" t="s">
        <v>245</v>
      </c>
      <c r="F39" s="169" t="s">
        <v>472</v>
      </c>
    </row>
    <row r="40" spans="1:6" ht="12.75" customHeight="1">
      <c r="A40" s="232" t="s">
        <v>2</v>
      </c>
      <c r="B40" s="189"/>
      <c r="C40" s="189"/>
      <c r="D40" s="189"/>
      <c r="E40" s="189"/>
      <c r="F40" s="165"/>
    </row>
    <row r="41" spans="1:6" ht="12.6" customHeight="1">
      <c r="A41" s="281" t="s">
        <v>62</v>
      </c>
      <c r="B41" s="298" t="s">
        <v>141</v>
      </c>
      <c r="C41" s="299"/>
      <c r="D41" s="299"/>
      <c r="E41" s="299"/>
      <c r="F41" s="300"/>
    </row>
    <row r="42" spans="1:6" ht="12.6" customHeight="1">
      <c r="A42" s="283"/>
      <c r="B42" s="298" t="s">
        <v>325</v>
      </c>
      <c r="C42" s="299"/>
      <c r="D42" s="299"/>
      <c r="E42" s="299"/>
      <c r="F42" s="300"/>
    </row>
    <row r="43" spans="1:6" ht="39" customHeight="1">
      <c r="A43" s="283"/>
      <c r="B43" s="281" t="s">
        <v>3</v>
      </c>
      <c r="C43" s="155" t="s">
        <v>4</v>
      </c>
      <c r="D43" s="155" t="s">
        <v>604</v>
      </c>
      <c r="E43" s="155" t="s">
        <v>333</v>
      </c>
      <c r="F43" s="155" t="s">
        <v>285</v>
      </c>
    </row>
    <row r="44" spans="1:6" ht="92.25" customHeight="1">
      <c r="A44" s="283"/>
      <c r="B44" s="282"/>
      <c r="C44" s="155" t="s">
        <v>401</v>
      </c>
      <c r="D44" s="155" t="s">
        <v>605</v>
      </c>
      <c r="E44" s="155" t="s">
        <v>332</v>
      </c>
      <c r="F44" s="267" t="s">
        <v>575</v>
      </c>
    </row>
    <row r="45" spans="1:6" ht="25.5">
      <c r="A45" s="283"/>
      <c r="B45" s="154" t="s">
        <v>6</v>
      </c>
      <c r="C45" s="154" t="s">
        <v>263</v>
      </c>
      <c r="D45" s="155" t="s">
        <v>416</v>
      </c>
      <c r="E45" s="155" t="s">
        <v>333</v>
      </c>
      <c r="F45" s="155" t="s">
        <v>285</v>
      </c>
    </row>
    <row r="46" spans="1:6" s="17" customFormat="1" ht="12" customHeight="1">
      <c r="A46" s="292" t="s">
        <v>372</v>
      </c>
      <c r="B46" s="293"/>
      <c r="C46" s="293"/>
      <c r="D46" s="293"/>
      <c r="E46" s="293"/>
      <c r="F46" s="294"/>
    </row>
    <row r="47" spans="1:6" s="17" customFormat="1" ht="27" customHeight="1">
      <c r="A47" s="245" t="s">
        <v>64</v>
      </c>
      <c r="B47" s="154" t="s">
        <v>52</v>
      </c>
      <c r="C47" s="154" t="s">
        <v>8</v>
      </c>
      <c r="D47" s="155" t="s">
        <v>286</v>
      </c>
      <c r="E47" s="154" t="s">
        <v>258</v>
      </c>
      <c r="F47" s="248" t="s">
        <v>402</v>
      </c>
    </row>
    <row r="48" spans="1:6" s="17" customFormat="1" ht="12" customHeight="1">
      <c r="A48" s="295" t="s">
        <v>272</v>
      </c>
      <c r="B48" s="290"/>
      <c r="C48" s="290"/>
      <c r="D48" s="290"/>
      <c r="E48" s="290"/>
      <c r="F48" s="291"/>
    </row>
    <row r="49" spans="1:6" ht="30" customHeight="1">
      <c r="A49" s="281" t="s">
        <v>65</v>
      </c>
      <c r="B49" s="284" t="s">
        <v>287</v>
      </c>
      <c r="C49" s="284" t="s">
        <v>400</v>
      </c>
      <c r="D49" s="284" t="s">
        <v>606</v>
      </c>
      <c r="E49" s="154" t="s">
        <v>288</v>
      </c>
      <c r="F49" s="155" t="s">
        <v>285</v>
      </c>
    </row>
    <row r="50" spans="1:6" s="17" customFormat="1" ht="51">
      <c r="A50" s="282"/>
      <c r="B50" s="286"/>
      <c r="C50" s="282"/>
      <c r="D50" s="286"/>
      <c r="E50" s="154" t="s">
        <v>5</v>
      </c>
      <c r="F50" s="267" t="s">
        <v>576</v>
      </c>
    </row>
    <row r="51" spans="1:6" s="17" customFormat="1">
      <c r="A51" s="170"/>
      <c r="B51" s="171"/>
      <c r="C51" s="170"/>
      <c r="D51" s="171"/>
      <c r="E51" s="191"/>
      <c r="F51" s="181"/>
    </row>
    <row r="52" spans="1:6" ht="12" customHeight="1">
      <c r="A52" s="237" t="s">
        <v>75</v>
      </c>
      <c r="B52" s="157" t="s">
        <v>9</v>
      </c>
      <c r="C52" s="238"/>
      <c r="D52" s="238"/>
      <c r="E52" s="157"/>
      <c r="F52" s="158"/>
    </row>
    <row r="53" spans="1:6" ht="12" customHeight="1">
      <c r="A53" s="15" t="s">
        <v>10</v>
      </c>
      <c r="B53" s="159"/>
      <c r="C53" s="160"/>
      <c r="D53" s="160"/>
      <c r="E53" s="159"/>
      <c r="F53" s="161"/>
    </row>
    <row r="54" spans="1:6" s="17" customFormat="1" ht="12" customHeight="1">
      <c r="A54" s="236" t="s">
        <v>122</v>
      </c>
      <c r="B54" s="162"/>
      <c r="C54" s="239"/>
      <c r="D54" s="239"/>
      <c r="E54" s="162"/>
      <c r="F54" s="163"/>
    </row>
    <row r="55" spans="1:6" ht="12.75" customHeight="1">
      <c r="A55" s="292" t="s">
        <v>256</v>
      </c>
      <c r="B55" s="293"/>
      <c r="C55" s="305"/>
      <c r="D55" s="305"/>
      <c r="E55" s="293"/>
      <c r="F55" s="294"/>
    </row>
    <row r="56" spans="1:6" ht="25.5">
      <c r="A56" s="315" t="s">
        <v>53</v>
      </c>
      <c r="B56" s="308" t="s">
        <v>119</v>
      </c>
      <c r="C56" s="308" t="s">
        <v>11</v>
      </c>
      <c r="D56" s="284" t="s">
        <v>316</v>
      </c>
      <c r="E56" s="164" t="s">
        <v>258</v>
      </c>
      <c r="F56" s="155" t="s">
        <v>283</v>
      </c>
    </row>
    <row r="57" spans="1:6" ht="12" customHeight="1">
      <c r="A57" s="316"/>
      <c r="B57" s="320"/>
      <c r="C57" s="320"/>
      <c r="D57" s="285"/>
      <c r="E57" s="165" t="s">
        <v>264</v>
      </c>
      <c r="F57" s="166" t="s">
        <v>265</v>
      </c>
    </row>
    <row r="58" spans="1:6" ht="25.5">
      <c r="A58" s="316"/>
      <c r="B58" s="320"/>
      <c r="C58" s="323"/>
      <c r="D58" s="321"/>
      <c r="E58" s="167" t="s">
        <v>244</v>
      </c>
      <c r="F58" s="155" t="s">
        <v>282</v>
      </c>
    </row>
    <row r="59" spans="1:6" ht="25.5" customHeight="1">
      <c r="A59" s="317"/>
      <c r="B59" s="327"/>
      <c r="C59" s="324"/>
      <c r="D59" s="322"/>
      <c r="E59" s="168" t="s">
        <v>245</v>
      </c>
      <c r="F59" s="155" t="s">
        <v>281</v>
      </c>
    </row>
    <row r="60" spans="1:6" ht="39.75" customHeight="1">
      <c r="A60" s="281" t="s">
        <v>54</v>
      </c>
      <c r="B60" s="281" t="s">
        <v>246</v>
      </c>
      <c r="C60" s="285" t="s">
        <v>289</v>
      </c>
      <c r="D60" s="316"/>
      <c r="E60" s="245" t="s">
        <v>258</v>
      </c>
      <c r="F60" s="155" t="s">
        <v>347</v>
      </c>
    </row>
    <row r="61" spans="1:6" s="17" customFormat="1" ht="12" customHeight="1">
      <c r="A61" s="283"/>
      <c r="B61" s="283"/>
      <c r="C61" s="285"/>
      <c r="D61" s="316"/>
      <c r="E61" s="166" t="s">
        <v>264</v>
      </c>
      <c r="F61" s="166" t="s">
        <v>265</v>
      </c>
    </row>
    <row r="62" spans="1:6" ht="25.5">
      <c r="A62" s="283"/>
      <c r="B62" s="283"/>
      <c r="C62" s="285"/>
      <c r="D62" s="316"/>
      <c r="E62" s="169" t="s">
        <v>244</v>
      </c>
      <c r="F62" s="169" t="s">
        <v>282</v>
      </c>
    </row>
    <row r="63" spans="1:6" ht="25.5">
      <c r="A63" s="282"/>
      <c r="B63" s="282"/>
      <c r="C63" s="286"/>
      <c r="D63" s="317"/>
      <c r="E63" s="154" t="s">
        <v>245</v>
      </c>
      <c r="F63" s="155" t="s">
        <v>281</v>
      </c>
    </row>
    <row r="64" spans="1:6" ht="27" customHeight="1">
      <c r="A64" s="225" t="s">
        <v>334</v>
      </c>
      <c r="B64" s="249" t="s">
        <v>341</v>
      </c>
      <c r="C64" s="241" t="s">
        <v>417</v>
      </c>
      <c r="D64" s="241"/>
      <c r="E64" s="245" t="s">
        <v>258</v>
      </c>
      <c r="F64" s="155" t="s">
        <v>352</v>
      </c>
    </row>
    <row r="65" spans="1:6" s="12" customFormat="1">
      <c r="A65" s="227"/>
      <c r="B65" s="250"/>
      <c r="C65" s="172"/>
      <c r="D65" s="172"/>
      <c r="E65" s="166" t="s">
        <v>264</v>
      </c>
      <c r="F65" s="166" t="s">
        <v>265</v>
      </c>
    </row>
    <row r="66" spans="1:6" s="12" customFormat="1" ht="25.5">
      <c r="A66" s="227"/>
      <c r="B66" s="250"/>
      <c r="C66" s="172"/>
      <c r="D66" s="172"/>
      <c r="E66" s="155" t="s">
        <v>244</v>
      </c>
      <c r="F66" s="155" t="s">
        <v>282</v>
      </c>
    </row>
    <row r="67" spans="1:6" s="12" customFormat="1" ht="25.5">
      <c r="A67" s="226"/>
      <c r="B67" s="251"/>
      <c r="C67" s="173"/>
      <c r="D67" s="173"/>
      <c r="E67" s="154" t="s">
        <v>245</v>
      </c>
      <c r="F67" s="155" t="s">
        <v>281</v>
      </c>
    </row>
    <row r="68" spans="1:6">
      <c r="A68" s="292" t="s">
        <v>336</v>
      </c>
      <c r="B68" s="293"/>
      <c r="C68" s="293"/>
      <c r="D68" s="293"/>
      <c r="E68" s="293"/>
      <c r="F68" s="294"/>
    </row>
    <row r="69" spans="1:6" s="17" customFormat="1" ht="27">
      <c r="A69" s="245" t="s">
        <v>80</v>
      </c>
      <c r="B69" s="154" t="s">
        <v>337</v>
      </c>
      <c r="C69" s="154" t="s">
        <v>11</v>
      </c>
      <c r="D69" s="248" t="s">
        <v>490</v>
      </c>
      <c r="E69" s="154" t="s">
        <v>258</v>
      </c>
      <c r="F69" s="154" t="s">
        <v>12</v>
      </c>
    </row>
    <row r="70" spans="1:6" s="17" customFormat="1" ht="25.5" customHeight="1">
      <c r="A70" s="245" t="s">
        <v>82</v>
      </c>
      <c r="B70" s="154" t="s">
        <v>192</v>
      </c>
      <c r="C70" s="155" t="s">
        <v>266</v>
      </c>
      <c r="D70" s="154"/>
      <c r="E70" s="154" t="s">
        <v>258</v>
      </c>
      <c r="F70" s="155" t="s">
        <v>492</v>
      </c>
    </row>
    <row r="71" spans="1:6" s="17" customFormat="1">
      <c r="A71" s="292" t="s">
        <v>268</v>
      </c>
      <c r="B71" s="293"/>
      <c r="C71" s="293"/>
      <c r="D71" s="293"/>
      <c r="E71" s="293"/>
      <c r="F71" s="294"/>
    </row>
    <row r="72" spans="1:6" ht="27">
      <c r="A72" s="245" t="s">
        <v>67</v>
      </c>
      <c r="B72" s="154" t="s">
        <v>193</v>
      </c>
      <c r="C72" s="154" t="s">
        <v>11</v>
      </c>
      <c r="D72" s="155" t="s">
        <v>496</v>
      </c>
      <c r="E72" s="154" t="s">
        <v>269</v>
      </c>
      <c r="F72" s="154" t="s">
        <v>13</v>
      </c>
    </row>
    <row r="73" spans="1:6" ht="25.5">
      <c r="A73" s="245" t="s">
        <v>88</v>
      </c>
      <c r="B73" s="174" t="s">
        <v>291</v>
      </c>
      <c r="C73" s="154" t="s">
        <v>11</v>
      </c>
      <c r="D73" s="155" t="s">
        <v>290</v>
      </c>
      <c r="E73" s="154" t="s">
        <v>260</v>
      </c>
      <c r="F73" s="154"/>
    </row>
    <row r="74" spans="1:6" s="17" customFormat="1">
      <c r="A74" s="292" t="s">
        <v>272</v>
      </c>
      <c r="B74" s="293"/>
      <c r="C74" s="293"/>
      <c r="D74" s="293"/>
      <c r="E74" s="293"/>
      <c r="F74" s="294"/>
    </row>
    <row r="75" spans="1:6" s="17" customFormat="1" ht="28.5" customHeight="1">
      <c r="A75" s="245" t="s">
        <v>68</v>
      </c>
      <c r="B75" s="154" t="s">
        <v>158</v>
      </c>
      <c r="C75" s="154" t="s">
        <v>11</v>
      </c>
      <c r="D75" s="155" t="s">
        <v>497</v>
      </c>
      <c r="E75" s="155" t="s">
        <v>292</v>
      </c>
      <c r="F75" s="154" t="s">
        <v>14</v>
      </c>
    </row>
    <row r="76" spans="1:6" s="17" customFormat="1" ht="12.75" customHeight="1">
      <c r="A76" s="281" t="s">
        <v>69</v>
      </c>
      <c r="B76" s="281" t="s">
        <v>15</v>
      </c>
      <c r="C76" s="281" t="s">
        <v>11</v>
      </c>
      <c r="D76" s="284" t="s">
        <v>498</v>
      </c>
      <c r="E76" s="281" t="s">
        <v>260</v>
      </c>
      <c r="F76" s="297"/>
    </row>
    <row r="77" spans="1:6" ht="12.75" customHeight="1">
      <c r="A77" s="283"/>
      <c r="B77" s="283"/>
      <c r="C77" s="283"/>
      <c r="D77" s="285"/>
      <c r="E77" s="283"/>
      <c r="F77" s="297"/>
    </row>
    <row r="78" spans="1:6" s="17" customFormat="1">
      <c r="A78" s="283"/>
      <c r="B78" s="283"/>
      <c r="C78" s="283"/>
      <c r="D78" s="285"/>
      <c r="E78" s="283"/>
      <c r="F78" s="297"/>
    </row>
    <row r="79" spans="1:6" s="17" customFormat="1">
      <c r="A79" s="283"/>
      <c r="B79" s="283"/>
      <c r="C79" s="283"/>
      <c r="D79" s="285"/>
      <c r="E79" s="283"/>
      <c r="F79" s="297"/>
    </row>
    <row r="80" spans="1:6" ht="12.75" customHeight="1">
      <c r="A80" s="283"/>
      <c r="B80" s="283"/>
      <c r="C80" s="283"/>
      <c r="D80" s="285"/>
      <c r="E80" s="283"/>
      <c r="F80" s="297"/>
    </row>
    <row r="81" spans="1:6" ht="16.899999999999999" customHeight="1">
      <c r="A81" s="282"/>
      <c r="B81" s="282"/>
      <c r="C81" s="282"/>
      <c r="D81" s="286"/>
      <c r="E81" s="282"/>
      <c r="F81" s="297"/>
    </row>
    <row r="82" spans="1:6" ht="13.5" customHeight="1">
      <c r="A82" s="281" t="s">
        <v>65</v>
      </c>
      <c r="B82" s="175" t="s">
        <v>189</v>
      </c>
      <c r="C82" s="281" t="s">
        <v>11</v>
      </c>
      <c r="D82" s="284" t="s">
        <v>499</v>
      </c>
      <c r="E82" s="281" t="s">
        <v>269</v>
      </c>
      <c r="F82" s="296" t="s">
        <v>456</v>
      </c>
    </row>
    <row r="83" spans="1:6" ht="42" customHeight="1">
      <c r="A83" s="282"/>
      <c r="B83" s="226"/>
      <c r="C83" s="282"/>
      <c r="D83" s="286"/>
      <c r="E83" s="282"/>
      <c r="F83" s="296"/>
    </row>
    <row r="84" spans="1:6" ht="12.75" customHeight="1">
      <c r="A84" s="292" t="s">
        <v>259</v>
      </c>
      <c r="B84" s="293"/>
      <c r="C84" s="293"/>
      <c r="D84" s="293"/>
      <c r="E84" s="293"/>
      <c r="F84" s="294"/>
    </row>
    <row r="85" spans="1:6" ht="79.5" customHeight="1">
      <c r="A85" s="245" t="s">
        <v>70</v>
      </c>
      <c r="B85" s="154" t="s">
        <v>162</v>
      </c>
      <c r="C85" s="154" t="s">
        <v>11</v>
      </c>
      <c r="D85" s="155" t="s">
        <v>500</v>
      </c>
      <c r="E85" s="154" t="s">
        <v>18</v>
      </c>
      <c r="F85" s="155" t="s">
        <v>317</v>
      </c>
    </row>
    <row r="86" spans="1:6" ht="28.5" customHeight="1">
      <c r="A86" s="245" t="s">
        <v>71</v>
      </c>
      <c r="B86" s="154" t="s">
        <v>340</v>
      </c>
      <c r="C86" s="154" t="s">
        <v>11</v>
      </c>
      <c r="D86" s="155" t="s">
        <v>501</v>
      </c>
      <c r="E86" s="154" t="s">
        <v>260</v>
      </c>
      <c r="F86" s="154"/>
    </row>
    <row r="87" spans="1:6" ht="66.75" customHeight="1">
      <c r="A87" s="245" t="s">
        <v>72</v>
      </c>
      <c r="B87" s="154" t="s">
        <v>19</v>
      </c>
      <c r="C87" s="154" t="s">
        <v>11</v>
      </c>
      <c r="D87" s="155" t="s">
        <v>502</v>
      </c>
      <c r="E87" s="154" t="s">
        <v>260</v>
      </c>
      <c r="F87" s="154"/>
    </row>
    <row r="88" spans="1:6" ht="27">
      <c r="A88" s="245" t="s">
        <v>73</v>
      </c>
      <c r="B88" s="154" t="s">
        <v>172</v>
      </c>
      <c r="C88" s="154" t="s">
        <v>11</v>
      </c>
      <c r="D88" s="155" t="s">
        <v>503</v>
      </c>
      <c r="E88" s="154" t="s">
        <v>260</v>
      </c>
      <c r="F88" s="154"/>
    </row>
    <row r="89" spans="1:6" ht="52.5">
      <c r="A89" s="245" t="s">
        <v>74</v>
      </c>
      <c r="B89" s="154" t="s">
        <v>35</v>
      </c>
      <c r="C89" s="154" t="s">
        <v>11</v>
      </c>
      <c r="D89" s="155" t="s">
        <v>504</v>
      </c>
      <c r="E89" s="154" t="s">
        <v>260</v>
      </c>
      <c r="F89" s="154"/>
    </row>
    <row r="90" spans="1:6" s="263" customFormat="1" ht="29.25" customHeight="1">
      <c r="A90" s="176"/>
      <c r="B90" s="177"/>
      <c r="C90" s="177"/>
      <c r="D90" s="177"/>
      <c r="E90" s="177"/>
      <c r="F90" s="177"/>
    </row>
    <row r="91" spans="1:6">
      <c r="A91" s="237" t="s">
        <v>56</v>
      </c>
      <c r="B91" s="157" t="s">
        <v>20</v>
      </c>
      <c r="C91" s="238"/>
      <c r="D91" s="238"/>
      <c r="E91" s="157"/>
      <c r="F91" s="158"/>
    </row>
    <row r="92" spans="1:6">
      <c r="A92" s="15" t="s">
        <v>21</v>
      </c>
      <c r="B92" s="159"/>
      <c r="C92" s="160"/>
      <c r="D92" s="160"/>
      <c r="E92" s="159"/>
      <c r="F92" s="161"/>
    </row>
    <row r="93" spans="1:6" s="17" customFormat="1">
      <c r="A93" s="236" t="s">
        <v>103</v>
      </c>
      <c r="B93" s="162"/>
      <c r="C93" s="239"/>
      <c r="D93" s="239"/>
      <c r="E93" s="162"/>
      <c r="F93" s="163"/>
    </row>
    <row r="94" spans="1:6" ht="12.6" customHeight="1">
      <c r="A94" s="292" t="s">
        <v>256</v>
      </c>
      <c r="B94" s="293"/>
      <c r="C94" s="293"/>
      <c r="D94" s="293"/>
      <c r="E94" s="293"/>
      <c r="F94" s="294"/>
    </row>
    <row r="95" spans="1:6" ht="25.5">
      <c r="A95" s="281" t="s">
        <v>53</v>
      </c>
      <c r="B95" s="281" t="s">
        <v>119</v>
      </c>
      <c r="C95" s="281" t="s">
        <v>11</v>
      </c>
      <c r="D95" s="284" t="s">
        <v>121</v>
      </c>
      <c r="E95" s="245" t="s">
        <v>258</v>
      </c>
      <c r="F95" s="155" t="s">
        <v>283</v>
      </c>
    </row>
    <row r="96" spans="1:6">
      <c r="A96" s="283"/>
      <c r="B96" s="283"/>
      <c r="C96" s="283"/>
      <c r="D96" s="285"/>
      <c r="E96" s="166" t="s">
        <v>264</v>
      </c>
      <c r="F96" s="166" t="s">
        <v>265</v>
      </c>
    </row>
    <row r="97" spans="1:6" s="17" customFormat="1" ht="25.5">
      <c r="A97" s="283"/>
      <c r="B97" s="283"/>
      <c r="C97" s="283"/>
      <c r="D97" s="285"/>
      <c r="E97" s="169" t="s">
        <v>244</v>
      </c>
      <c r="F97" s="169" t="s">
        <v>282</v>
      </c>
    </row>
    <row r="98" spans="1:6" ht="25.5">
      <c r="A98" s="282"/>
      <c r="B98" s="282"/>
      <c r="C98" s="282"/>
      <c r="D98" s="286"/>
      <c r="E98" s="154" t="s">
        <v>245</v>
      </c>
      <c r="F98" s="155" t="s">
        <v>281</v>
      </c>
    </row>
    <row r="99" spans="1:6" ht="27">
      <c r="A99" s="225" t="s">
        <v>55</v>
      </c>
      <c r="B99" s="249" t="s">
        <v>384</v>
      </c>
      <c r="C99" s="249" t="s">
        <v>11</v>
      </c>
      <c r="D99" s="241" t="s">
        <v>505</v>
      </c>
      <c r="E99" s="154" t="s">
        <v>260</v>
      </c>
      <c r="F99" s="154"/>
    </row>
    <row r="100" spans="1:6" ht="40.5" customHeight="1">
      <c r="A100" s="240" t="s">
        <v>334</v>
      </c>
      <c r="B100" s="182" t="s">
        <v>341</v>
      </c>
      <c r="C100" s="183" t="s">
        <v>266</v>
      </c>
      <c r="D100" s="241"/>
      <c r="E100" s="164" t="s">
        <v>258</v>
      </c>
      <c r="F100" s="155" t="s">
        <v>353</v>
      </c>
    </row>
    <row r="101" spans="1:6">
      <c r="A101" s="242"/>
      <c r="B101" s="184"/>
      <c r="C101" s="185"/>
      <c r="D101" s="172"/>
      <c r="E101" s="165" t="s">
        <v>264</v>
      </c>
      <c r="F101" s="166" t="s">
        <v>265</v>
      </c>
    </row>
    <row r="102" spans="1:6" ht="25.5">
      <c r="A102" s="247"/>
      <c r="B102" s="186"/>
      <c r="C102" s="187"/>
      <c r="D102" s="173"/>
      <c r="E102" s="167" t="s">
        <v>244</v>
      </c>
      <c r="F102" s="155" t="s">
        <v>282</v>
      </c>
    </row>
    <row r="103" spans="1:6" ht="25.5">
      <c r="A103" s="247"/>
      <c r="B103" s="186"/>
      <c r="C103" s="187"/>
      <c r="D103" s="173"/>
      <c r="E103" s="188" t="s">
        <v>245</v>
      </c>
      <c r="F103" s="173" t="s">
        <v>281</v>
      </c>
    </row>
    <row r="104" spans="1:6">
      <c r="A104" s="292" t="s">
        <v>2</v>
      </c>
      <c r="B104" s="293"/>
      <c r="C104" s="293"/>
      <c r="D104" s="293"/>
      <c r="E104" s="293"/>
      <c r="F104" s="294"/>
    </row>
    <row r="105" spans="1:6" ht="54" customHeight="1">
      <c r="A105" s="245" t="s">
        <v>382</v>
      </c>
      <c r="B105" s="154" t="s">
        <v>141</v>
      </c>
      <c r="C105" s="154" t="s">
        <v>11</v>
      </c>
      <c r="D105" s="155" t="s">
        <v>335</v>
      </c>
      <c r="E105" s="154" t="s">
        <v>258</v>
      </c>
      <c r="F105" s="155" t="s">
        <v>285</v>
      </c>
    </row>
    <row r="106" spans="1:6" s="17" customFormat="1">
      <c r="A106" s="292" t="s">
        <v>336</v>
      </c>
      <c r="B106" s="293"/>
      <c r="C106" s="293"/>
      <c r="D106" s="293"/>
      <c r="E106" s="293"/>
      <c r="F106" s="294"/>
    </row>
    <row r="107" spans="1:6" ht="68.25" customHeight="1">
      <c r="A107" s="225" t="s">
        <v>80</v>
      </c>
      <c r="B107" s="225" t="s">
        <v>337</v>
      </c>
      <c r="C107" s="225" t="s">
        <v>11</v>
      </c>
      <c r="D107" s="155" t="s">
        <v>506</v>
      </c>
      <c r="E107" s="154" t="s">
        <v>267</v>
      </c>
      <c r="F107" s="154" t="s">
        <v>22</v>
      </c>
    </row>
    <row r="108" spans="1:6" s="17" customFormat="1">
      <c r="A108" s="295" t="s">
        <v>102</v>
      </c>
      <c r="B108" s="290"/>
      <c r="C108" s="290"/>
      <c r="D108" s="290"/>
      <c r="E108" s="290"/>
      <c r="F108" s="291"/>
    </row>
    <row r="109" spans="1:6" ht="41.25" customHeight="1">
      <c r="A109" s="245" t="s">
        <v>76</v>
      </c>
      <c r="B109" s="154" t="s">
        <v>182</v>
      </c>
      <c r="C109" s="154" t="s">
        <v>11</v>
      </c>
      <c r="D109" s="248" t="s">
        <v>507</v>
      </c>
      <c r="E109" s="154" t="s">
        <v>267</v>
      </c>
      <c r="F109" s="248" t="s">
        <v>293</v>
      </c>
    </row>
    <row r="110" spans="1:6" s="17" customFormat="1">
      <c r="A110" s="295" t="s">
        <v>268</v>
      </c>
      <c r="B110" s="290"/>
      <c r="C110" s="290"/>
      <c r="D110" s="290"/>
      <c r="E110" s="290"/>
      <c r="F110" s="291"/>
    </row>
    <row r="111" spans="1:6" s="17" customFormat="1" ht="29.25" customHeight="1">
      <c r="A111" s="245" t="s">
        <v>78</v>
      </c>
      <c r="B111" s="154" t="s">
        <v>185</v>
      </c>
      <c r="C111" s="154" t="s">
        <v>11</v>
      </c>
      <c r="D111" s="248" t="s">
        <v>508</v>
      </c>
      <c r="E111" s="154" t="s">
        <v>269</v>
      </c>
      <c r="F111" s="154" t="s">
        <v>13</v>
      </c>
    </row>
    <row r="112" spans="1:6" ht="29.25" customHeight="1">
      <c r="A112" s="245" t="s">
        <v>79</v>
      </c>
      <c r="B112" s="154" t="s">
        <v>238</v>
      </c>
      <c r="C112" s="154" t="s">
        <v>11</v>
      </c>
      <c r="D112" s="248" t="s">
        <v>509</v>
      </c>
      <c r="E112" s="154" t="s">
        <v>269</v>
      </c>
      <c r="F112" s="154" t="s">
        <v>13</v>
      </c>
    </row>
    <row r="113" spans="1:6" ht="39.75">
      <c r="A113" s="245" t="s">
        <v>88</v>
      </c>
      <c r="B113" s="154" t="s">
        <v>441</v>
      </c>
      <c r="C113" s="154" t="s">
        <v>11</v>
      </c>
      <c r="D113" s="248" t="s">
        <v>510</v>
      </c>
      <c r="E113" s="154" t="s">
        <v>269</v>
      </c>
      <c r="F113" s="154" t="s">
        <v>13</v>
      </c>
    </row>
    <row r="114" spans="1:6" s="17" customFormat="1">
      <c r="A114" s="292" t="s">
        <v>23</v>
      </c>
      <c r="B114" s="293"/>
      <c r="C114" s="293"/>
      <c r="D114" s="293"/>
      <c r="E114" s="293"/>
      <c r="F114" s="294"/>
    </row>
    <row r="115" spans="1:6" ht="27">
      <c r="A115" s="245" t="s">
        <v>58</v>
      </c>
      <c r="B115" s="154" t="s">
        <v>196</v>
      </c>
      <c r="C115" s="154" t="s">
        <v>11</v>
      </c>
      <c r="D115" s="248" t="s">
        <v>511</v>
      </c>
      <c r="E115" s="154" t="s">
        <v>270</v>
      </c>
      <c r="F115" s="248" t="s">
        <v>294</v>
      </c>
    </row>
    <row r="116" spans="1:6" s="17" customFormat="1">
      <c r="A116" s="232" t="s">
        <v>271</v>
      </c>
      <c r="B116" s="189"/>
      <c r="C116" s="189"/>
      <c r="D116" s="189"/>
      <c r="E116" s="189"/>
      <c r="F116" s="165"/>
    </row>
    <row r="117" spans="1:6" s="17" customFormat="1" ht="27">
      <c r="A117" s="245" t="s">
        <v>59</v>
      </c>
      <c r="B117" s="154" t="s">
        <v>130</v>
      </c>
      <c r="C117" s="154" t="s">
        <v>11</v>
      </c>
      <c r="D117" s="248" t="s">
        <v>512</v>
      </c>
      <c r="E117" s="154" t="s">
        <v>270</v>
      </c>
      <c r="F117" s="154" t="s">
        <v>37</v>
      </c>
    </row>
    <row r="118" spans="1:6" s="17" customFormat="1">
      <c r="A118" s="295" t="s">
        <v>259</v>
      </c>
      <c r="B118" s="290"/>
      <c r="C118" s="290"/>
      <c r="D118" s="290"/>
      <c r="E118" s="290"/>
      <c r="F118" s="291"/>
    </row>
    <row r="119" spans="1:6" ht="65.25">
      <c r="A119" s="245" t="s">
        <v>70</v>
      </c>
      <c r="B119" s="154" t="s">
        <v>162</v>
      </c>
      <c r="C119" s="154" t="s">
        <v>11</v>
      </c>
      <c r="D119" s="248" t="s">
        <v>513</v>
      </c>
      <c r="E119" s="154" t="s">
        <v>18</v>
      </c>
      <c r="F119" s="155" t="s">
        <v>317</v>
      </c>
    </row>
    <row r="120" spans="1:6" s="17" customFormat="1" ht="26.25" customHeight="1">
      <c r="A120" s="9"/>
      <c r="B120" s="8"/>
      <c r="C120" s="8"/>
      <c r="D120" s="8"/>
      <c r="E120" s="8"/>
      <c r="F120" s="8"/>
    </row>
    <row r="121" spans="1:6">
      <c r="A121" s="237" t="s">
        <v>57</v>
      </c>
      <c r="B121" s="157" t="s">
        <v>25</v>
      </c>
      <c r="C121" s="238"/>
      <c r="D121" s="238"/>
      <c r="E121" s="157"/>
      <c r="F121" s="158"/>
    </row>
    <row r="122" spans="1:6" s="17" customFormat="1">
      <c r="A122" s="236" t="s">
        <v>370</v>
      </c>
      <c r="B122" s="162"/>
      <c r="C122" s="239"/>
      <c r="D122" s="239"/>
      <c r="E122" s="162"/>
      <c r="F122" s="163"/>
    </row>
    <row r="123" spans="1:6" s="17" customFormat="1">
      <c r="A123" s="295" t="s">
        <v>256</v>
      </c>
      <c r="B123" s="290"/>
      <c r="C123" s="290"/>
      <c r="D123" s="290"/>
      <c r="E123" s="290"/>
      <c r="F123" s="291"/>
    </row>
    <row r="124" spans="1:6" ht="25.5" customHeight="1">
      <c r="A124" s="281" t="s">
        <v>53</v>
      </c>
      <c r="B124" s="281" t="s">
        <v>119</v>
      </c>
      <c r="C124" s="281" t="s">
        <v>11</v>
      </c>
      <c r="D124" s="284" t="s">
        <v>295</v>
      </c>
      <c r="E124" s="245" t="s">
        <v>258</v>
      </c>
      <c r="F124" s="248" t="s">
        <v>283</v>
      </c>
    </row>
    <row r="125" spans="1:6" s="17" customFormat="1">
      <c r="A125" s="283"/>
      <c r="B125" s="283"/>
      <c r="C125" s="283"/>
      <c r="D125" s="285"/>
      <c r="E125" s="166" t="s">
        <v>264</v>
      </c>
      <c r="F125" s="166" t="s">
        <v>265</v>
      </c>
    </row>
    <row r="126" spans="1:6" ht="25.5">
      <c r="A126" s="283"/>
      <c r="B126" s="283"/>
      <c r="C126" s="283"/>
      <c r="D126" s="285"/>
      <c r="E126" s="248" t="s">
        <v>244</v>
      </c>
      <c r="F126" s="248" t="s">
        <v>282</v>
      </c>
    </row>
    <row r="127" spans="1:6" ht="25.5">
      <c r="A127" s="282"/>
      <c r="B127" s="282"/>
      <c r="C127" s="282"/>
      <c r="D127" s="286"/>
      <c r="E127" s="154" t="s">
        <v>245</v>
      </c>
      <c r="F127" s="248" t="s">
        <v>281</v>
      </c>
    </row>
    <row r="128" spans="1:6" ht="38.25">
      <c r="A128" s="281" t="s">
        <v>54</v>
      </c>
      <c r="B128" s="281" t="s">
        <v>246</v>
      </c>
      <c r="C128" s="284" t="s">
        <v>417</v>
      </c>
      <c r="D128" s="281"/>
      <c r="E128" s="245" t="s">
        <v>258</v>
      </c>
      <c r="F128" s="248" t="s">
        <v>311</v>
      </c>
    </row>
    <row r="129" spans="1:6" ht="12.75" customHeight="1">
      <c r="A129" s="283"/>
      <c r="B129" s="283"/>
      <c r="C129" s="285"/>
      <c r="D129" s="283"/>
      <c r="E129" s="166" t="s">
        <v>264</v>
      </c>
      <c r="F129" s="166" t="s">
        <v>265</v>
      </c>
    </row>
    <row r="130" spans="1:6" ht="25.5">
      <c r="A130" s="283"/>
      <c r="B130" s="283"/>
      <c r="C130" s="285"/>
      <c r="D130" s="283"/>
      <c r="E130" s="248" t="s">
        <v>244</v>
      </c>
      <c r="F130" s="248" t="s">
        <v>296</v>
      </c>
    </row>
    <row r="131" spans="1:6" ht="25.5">
      <c r="A131" s="282"/>
      <c r="B131" s="282"/>
      <c r="C131" s="286"/>
      <c r="D131" s="282"/>
      <c r="E131" s="154" t="s">
        <v>245</v>
      </c>
      <c r="F131" s="248" t="s">
        <v>281</v>
      </c>
    </row>
    <row r="132" spans="1:6" s="17" customFormat="1">
      <c r="A132" s="245" t="s">
        <v>57</v>
      </c>
      <c r="B132" s="154" t="s">
        <v>237</v>
      </c>
      <c r="C132" s="154" t="s">
        <v>11</v>
      </c>
      <c r="D132" s="154" t="s">
        <v>47</v>
      </c>
      <c r="E132" s="154" t="s">
        <v>247</v>
      </c>
      <c r="F132" s="154" t="s">
        <v>48</v>
      </c>
    </row>
    <row r="133" spans="1:6" ht="25.5">
      <c r="A133" s="281" t="s">
        <v>334</v>
      </c>
      <c r="B133" s="281" t="s">
        <v>341</v>
      </c>
      <c r="C133" s="281" t="s">
        <v>11</v>
      </c>
      <c r="D133" s="284" t="s">
        <v>297</v>
      </c>
      <c r="E133" s="154" t="s">
        <v>258</v>
      </c>
      <c r="F133" s="169" t="s">
        <v>352</v>
      </c>
    </row>
    <row r="134" spans="1:6" ht="12.75" customHeight="1">
      <c r="A134" s="283"/>
      <c r="B134" s="283"/>
      <c r="C134" s="283"/>
      <c r="D134" s="285"/>
      <c r="E134" s="166" t="s">
        <v>264</v>
      </c>
      <c r="F134" s="166" t="s">
        <v>265</v>
      </c>
    </row>
    <row r="135" spans="1:6" ht="25.5">
      <c r="A135" s="282"/>
      <c r="B135" s="282"/>
      <c r="C135" s="282"/>
      <c r="D135" s="286"/>
      <c r="E135" s="154" t="s">
        <v>245</v>
      </c>
      <c r="F135" s="248" t="s">
        <v>351</v>
      </c>
    </row>
    <row r="136" spans="1:6" s="17" customFormat="1">
      <c r="A136" s="295" t="s">
        <v>336</v>
      </c>
      <c r="B136" s="290"/>
      <c r="C136" s="290"/>
      <c r="D136" s="290"/>
      <c r="E136" s="290"/>
      <c r="F136" s="291"/>
    </row>
    <row r="137" spans="1:6" ht="27">
      <c r="A137" s="245" t="s">
        <v>80</v>
      </c>
      <c r="B137" s="154" t="s">
        <v>337</v>
      </c>
      <c r="C137" s="154" t="s">
        <v>11</v>
      </c>
      <c r="D137" s="248" t="s">
        <v>607</v>
      </c>
      <c r="E137" s="154" t="s">
        <v>18</v>
      </c>
      <c r="F137" s="248" t="s">
        <v>314</v>
      </c>
    </row>
    <row r="138" spans="1:6" ht="51">
      <c r="A138" s="245" t="s">
        <v>66</v>
      </c>
      <c r="B138" s="154" t="s">
        <v>315</v>
      </c>
      <c r="C138" s="155" t="s">
        <v>399</v>
      </c>
      <c r="D138" s="154"/>
      <c r="E138" s="154" t="s">
        <v>257</v>
      </c>
      <c r="F138" s="155" t="s">
        <v>403</v>
      </c>
    </row>
    <row r="139" spans="1:6" ht="12.75" customHeight="1">
      <c r="A139" s="292" t="s">
        <v>268</v>
      </c>
      <c r="B139" s="293"/>
      <c r="C139" s="293"/>
      <c r="D139" s="293"/>
      <c r="E139" s="293"/>
      <c r="F139" s="294"/>
    </row>
    <row r="140" spans="1:6" ht="27">
      <c r="A140" s="281" t="s">
        <v>87</v>
      </c>
      <c r="B140" s="281" t="s">
        <v>94</v>
      </c>
      <c r="C140" s="281" t="s">
        <v>11</v>
      </c>
      <c r="D140" s="229" t="s">
        <v>608</v>
      </c>
      <c r="E140" s="281" t="s">
        <v>269</v>
      </c>
      <c r="F140" s="297" t="s">
        <v>13</v>
      </c>
    </row>
    <row r="141" spans="1:6" s="17" customFormat="1" ht="51">
      <c r="A141" s="282"/>
      <c r="B141" s="282"/>
      <c r="C141" s="282"/>
      <c r="D141" s="230" t="s">
        <v>298</v>
      </c>
      <c r="E141" s="282"/>
      <c r="F141" s="297"/>
    </row>
    <row r="142" spans="1:6" ht="68.25" customHeight="1">
      <c r="A142" s="245" t="s">
        <v>299</v>
      </c>
      <c r="B142" s="154" t="s">
        <v>193</v>
      </c>
      <c r="C142" s="154" t="s">
        <v>49</v>
      </c>
      <c r="D142" s="248" t="s">
        <v>609</v>
      </c>
      <c r="E142" s="154" t="s">
        <v>269</v>
      </c>
      <c r="F142" s="154" t="s">
        <v>13</v>
      </c>
    </row>
    <row r="143" spans="1:6" ht="12.75" customHeight="1">
      <c r="A143" s="295" t="s">
        <v>23</v>
      </c>
      <c r="B143" s="290"/>
      <c r="C143" s="290"/>
      <c r="D143" s="290"/>
      <c r="E143" s="290"/>
      <c r="F143" s="291"/>
    </row>
    <row r="144" spans="1:6" s="17" customFormat="1" ht="25.5">
      <c r="A144" s="245" t="s">
        <v>58</v>
      </c>
      <c r="B144" s="154" t="s">
        <v>196</v>
      </c>
      <c r="C144" s="154" t="s">
        <v>11</v>
      </c>
      <c r="D144" s="154" t="s">
        <v>610</v>
      </c>
      <c r="E144" s="154" t="s">
        <v>270</v>
      </c>
      <c r="F144" s="248" t="s">
        <v>294</v>
      </c>
    </row>
    <row r="145" spans="1:6" s="17" customFormat="1" ht="25.5">
      <c r="A145" s="245"/>
      <c r="B145" s="155" t="s">
        <v>611</v>
      </c>
      <c r="C145" s="154" t="s">
        <v>11</v>
      </c>
      <c r="D145" s="154" t="s">
        <v>612</v>
      </c>
      <c r="E145" s="154" t="s">
        <v>270</v>
      </c>
      <c r="F145" s="248" t="s">
        <v>294</v>
      </c>
    </row>
    <row r="146" spans="1:6">
      <c r="A146" s="295" t="s">
        <v>259</v>
      </c>
      <c r="B146" s="290"/>
      <c r="C146" s="290"/>
      <c r="D146" s="290"/>
      <c r="E146" s="290"/>
      <c r="F146" s="291"/>
    </row>
    <row r="147" spans="1:6" ht="43.5" customHeight="1">
      <c r="A147" s="245" t="s">
        <v>70</v>
      </c>
      <c r="B147" s="154" t="s">
        <v>162</v>
      </c>
      <c r="C147" s="154" t="s">
        <v>11</v>
      </c>
      <c r="D147" s="248" t="s">
        <v>613</v>
      </c>
      <c r="E147" s="154" t="s">
        <v>18</v>
      </c>
      <c r="F147" s="154" t="s">
        <v>24</v>
      </c>
    </row>
    <row r="148" spans="1:6" ht="39.75">
      <c r="A148" s="245" t="s">
        <v>73</v>
      </c>
      <c r="B148" s="154" t="s">
        <v>172</v>
      </c>
      <c r="C148" s="154" t="s">
        <v>11</v>
      </c>
      <c r="D148" s="248" t="s">
        <v>614</v>
      </c>
      <c r="E148" s="154" t="s">
        <v>260</v>
      </c>
      <c r="F148" s="154"/>
    </row>
    <row r="149" spans="1:6" s="17" customFormat="1" ht="25.5" customHeight="1">
      <c r="A149" s="176"/>
      <c r="B149" s="177"/>
      <c r="C149" s="177"/>
      <c r="D149" s="177"/>
      <c r="E149" s="177"/>
      <c r="F149" s="177"/>
    </row>
    <row r="150" spans="1:6">
      <c r="A150" s="237" t="s">
        <v>62</v>
      </c>
      <c r="B150" s="157" t="s">
        <v>26</v>
      </c>
      <c r="C150" s="238"/>
      <c r="D150" s="238"/>
      <c r="E150" s="157"/>
      <c r="F150" s="158"/>
    </row>
    <row r="151" spans="1:6" s="17" customFormat="1">
      <c r="A151" s="236" t="s">
        <v>27</v>
      </c>
      <c r="B151" s="162"/>
      <c r="C151" s="239"/>
      <c r="D151" s="239"/>
      <c r="E151" s="162"/>
      <c r="F151" s="163"/>
    </row>
    <row r="152" spans="1:6">
      <c r="A152" s="313" t="s">
        <v>539</v>
      </c>
      <c r="B152" s="314"/>
      <c r="C152" s="314"/>
      <c r="D152" s="290"/>
      <c r="E152" s="290"/>
      <c r="F152" s="291"/>
    </row>
    <row r="153" spans="1:6" s="17" customFormat="1" ht="12.75" customHeight="1">
      <c r="A153" s="295" t="s">
        <v>2</v>
      </c>
      <c r="B153" s="290"/>
      <c r="C153" s="290"/>
      <c r="D153" s="290"/>
      <c r="E153" s="290"/>
      <c r="F153" s="291"/>
    </row>
    <row r="154" spans="1:6" s="17" customFormat="1" ht="27.6" customHeight="1">
      <c r="A154" s="245" t="s">
        <v>63</v>
      </c>
      <c r="B154" s="154" t="s">
        <v>202</v>
      </c>
      <c r="C154" s="154" t="s">
        <v>11</v>
      </c>
      <c r="D154" s="248" t="s">
        <v>540</v>
      </c>
      <c r="E154" s="154" t="s">
        <v>258</v>
      </c>
      <c r="F154" s="155" t="s">
        <v>308</v>
      </c>
    </row>
    <row r="155" spans="1:6" ht="39.75">
      <c r="A155" s="245" t="s">
        <v>81</v>
      </c>
      <c r="B155" s="154" t="s">
        <v>306</v>
      </c>
      <c r="C155" s="154" t="s">
        <v>11</v>
      </c>
      <c r="D155" s="248" t="s">
        <v>541</v>
      </c>
      <c r="E155" s="154" t="s">
        <v>258</v>
      </c>
      <c r="F155" s="155" t="s">
        <v>318</v>
      </c>
    </row>
    <row r="156" spans="1:6" ht="42.75" customHeight="1">
      <c r="A156" s="226" t="s">
        <v>408</v>
      </c>
      <c r="B156" s="251" t="s">
        <v>440</v>
      </c>
      <c r="C156" s="154" t="s">
        <v>11</v>
      </c>
      <c r="D156" s="248" t="s">
        <v>542</v>
      </c>
      <c r="E156" s="154" t="s">
        <v>18</v>
      </c>
      <c r="F156" s="155" t="s">
        <v>543</v>
      </c>
    </row>
    <row r="157" spans="1:6">
      <c r="A157" s="295" t="s">
        <v>336</v>
      </c>
      <c r="B157" s="290"/>
      <c r="C157" s="290"/>
      <c r="D157" s="290"/>
      <c r="E157" s="290"/>
      <c r="F157" s="291"/>
    </row>
    <row r="158" spans="1:6" ht="38.25">
      <c r="A158" s="245" t="s">
        <v>41</v>
      </c>
      <c r="B158" s="154" t="s">
        <v>354</v>
      </c>
      <c r="C158" s="154" t="s">
        <v>11</v>
      </c>
      <c r="D158" s="248" t="s">
        <v>544</v>
      </c>
      <c r="E158" s="154" t="s">
        <v>442</v>
      </c>
      <c r="F158" s="155" t="s">
        <v>443</v>
      </c>
    </row>
    <row r="159" spans="1:6" ht="25.5">
      <c r="A159" s="245" t="s">
        <v>80</v>
      </c>
      <c r="B159" s="154" t="s">
        <v>337</v>
      </c>
      <c r="C159" s="154" t="s">
        <v>11</v>
      </c>
      <c r="D159" s="248" t="s">
        <v>436</v>
      </c>
      <c r="E159" s="154" t="s">
        <v>258</v>
      </c>
      <c r="F159" s="154" t="s">
        <v>28</v>
      </c>
    </row>
    <row r="160" spans="1:6">
      <c r="A160" s="276" t="s">
        <v>268</v>
      </c>
      <c r="B160" s="277"/>
      <c r="C160" s="290"/>
      <c r="D160" s="290"/>
      <c r="E160" s="290"/>
      <c r="F160" s="291"/>
    </row>
    <row r="161" spans="1:6" ht="27">
      <c r="A161" s="245" t="s">
        <v>67</v>
      </c>
      <c r="B161" s="154" t="s">
        <v>193</v>
      </c>
      <c r="C161" s="154" t="s">
        <v>11</v>
      </c>
      <c r="D161" s="248" t="s">
        <v>546</v>
      </c>
      <c r="E161" s="154" t="s">
        <v>269</v>
      </c>
      <c r="F161" s="155" t="s">
        <v>545</v>
      </c>
    </row>
    <row r="162" spans="1:6" s="17" customFormat="1">
      <c r="A162" s="295" t="s">
        <v>23</v>
      </c>
      <c r="B162" s="290"/>
      <c r="C162" s="290"/>
      <c r="D162" s="290"/>
      <c r="E162" s="290"/>
      <c r="F162" s="291"/>
    </row>
    <row r="163" spans="1:6" s="17" customFormat="1" ht="27">
      <c r="A163" s="245" t="s">
        <v>58</v>
      </c>
      <c r="B163" s="154" t="s">
        <v>196</v>
      </c>
      <c r="C163" s="154" t="s">
        <v>11</v>
      </c>
      <c r="D163" s="248" t="s">
        <v>547</v>
      </c>
      <c r="E163" s="154" t="s">
        <v>270</v>
      </c>
      <c r="F163" s="248" t="s">
        <v>294</v>
      </c>
    </row>
    <row r="164" spans="1:6" s="264" customFormat="1" ht="35.25" customHeight="1">
      <c r="A164" s="265"/>
      <c r="B164" s="178"/>
      <c r="C164" s="178"/>
      <c r="D164" s="260"/>
      <c r="E164" s="178"/>
      <c r="F164" s="260"/>
    </row>
    <row r="165" spans="1:6" s="17" customFormat="1">
      <c r="A165" s="237" t="s">
        <v>63</v>
      </c>
      <c r="B165" s="157" t="s">
        <v>29</v>
      </c>
      <c r="C165" s="238"/>
      <c r="D165" s="238"/>
      <c r="E165" s="157"/>
      <c r="F165" s="158"/>
    </row>
    <row r="166" spans="1:6">
      <c r="A166" s="236" t="s">
        <v>464</v>
      </c>
      <c r="B166" s="162"/>
      <c r="C166" s="239"/>
      <c r="D166" s="239"/>
      <c r="E166" s="162"/>
      <c r="F166" s="163"/>
    </row>
    <row r="167" spans="1:6" s="17" customFormat="1">
      <c r="A167" s="295" t="s">
        <v>256</v>
      </c>
      <c r="B167" s="290"/>
      <c r="C167" s="290"/>
      <c r="D167" s="290"/>
      <c r="E167" s="290"/>
      <c r="F167" s="291"/>
    </row>
    <row r="168" spans="1:6" s="17" customFormat="1" ht="25.5">
      <c r="A168" s="329" t="s">
        <v>53</v>
      </c>
      <c r="B168" s="281" t="s">
        <v>119</v>
      </c>
      <c r="C168" s="284" t="s">
        <v>417</v>
      </c>
      <c r="D168" s="281"/>
      <c r="E168" s="245" t="s">
        <v>258</v>
      </c>
      <c r="F168" s="155" t="s">
        <v>379</v>
      </c>
    </row>
    <row r="169" spans="1:6">
      <c r="A169" s="330"/>
      <c r="B169" s="283"/>
      <c r="C169" s="285"/>
      <c r="D169" s="283"/>
      <c r="E169" s="166" t="s">
        <v>264</v>
      </c>
      <c r="F169" s="166" t="s">
        <v>265</v>
      </c>
    </row>
    <row r="170" spans="1:6" ht="25.5">
      <c r="A170" s="330"/>
      <c r="B170" s="283"/>
      <c r="C170" s="285"/>
      <c r="D170" s="283"/>
      <c r="E170" s="248" t="s">
        <v>244</v>
      </c>
      <c r="F170" s="248" t="s">
        <v>296</v>
      </c>
    </row>
    <row r="171" spans="1:6" s="17" customFormat="1" ht="25.5">
      <c r="A171" s="331"/>
      <c r="B171" s="282"/>
      <c r="C171" s="286"/>
      <c r="D171" s="282"/>
      <c r="E171" s="154" t="s">
        <v>245</v>
      </c>
      <c r="F171" s="248" t="s">
        <v>312</v>
      </c>
    </row>
    <row r="172" spans="1:6" ht="51.75" customHeight="1">
      <c r="A172" s="329" t="s">
        <v>54</v>
      </c>
      <c r="B172" s="281" t="s">
        <v>246</v>
      </c>
      <c r="C172" s="284" t="s">
        <v>417</v>
      </c>
      <c r="D172" s="315"/>
      <c r="E172" s="245" t="s">
        <v>258</v>
      </c>
      <c r="F172" s="248" t="s">
        <v>439</v>
      </c>
    </row>
    <row r="173" spans="1:6">
      <c r="A173" s="330"/>
      <c r="B173" s="283"/>
      <c r="C173" s="285"/>
      <c r="D173" s="316"/>
      <c r="E173" s="166" t="s">
        <v>264</v>
      </c>
      <c r="F173" s="166" t="s">
        <v>265</v>
      </c>
    </row>
    <row r="174" spans="1:6" ht="25.5">
      <c r="A174" s="330"/>
      <c r="B174" s="283"/>
      <c r="C174" s="285"/>
      <c r="D174" s="316"/>
      <c r="E174" s="248" t="s">
        <v>244</v>
      </c>
      <c r="F174" s="248" t="s">
        <v>296</v>
      </c>
    </row>
    <row r="175" spans="1:6" ht="25.5">
      <c r="A175" s="331"/>
      <c r="B175" s="282"/>
      <c r="C175" s="286"/>
      <c r="D175" s="317"/>
      <c r="E175" s="154" t="s">
        <v>245</v>
      </c>
      <c r="F175" s="248" t="s">
        <v>312</v>
      </c>
    </row>
    <row r="176" spans="1:6" ht="25.5">
      <c r="A176" s="240" t="s">
        <v>334</v>
      </c>
      <c r="B176" s="182" t="s">
        <v>341</v>
      </c>
      <c r="C176" s="183" t="s">
        <v>417</v>
      </c>
      <c r="D176" s="241"/>
      <c r="E176" s="164" t="s">
        <v>258</v>
      </c>
      <c r="F176" s="155" t="s">
        <v>352</v>
      </c>
    </row>
    <row r="177" spans="1:6">
      <c r="A177" s="242"/>
      <c r="B177" s="184"/>
      <c r="C177" s="185"/>
      <c r="D177" s="172"/>
      <c r="E177" s="208" t="s">
        <v>264</v>
      </c>
      <c r="F177" s="209" t="s">
        <v>265</v>
      </c>
    </row>
    <row r="178" spans="1:6" ht="25.5">
      <c r="A178" s="242"/>
      <c r="B178" s="184"/>
      <c r="C178" s="185"/>
      <c r="D178" s="172"/>
      <c r="E178" s="167" t="s">
        <v>244</v>
      </c>
      <c r="F178" s="155" t="s">
        <v>282</v>
      </c>
    </row>
    <row r="179" spans="1:6" ht="25.5">
      <c r="A179" s="247"/>
      <c r="B179" s="186"/>
      <c r="C179" s="187"/>
      <c r="D179" s="173"/>
      <c r="E179" s="168" t="s">
        <v>245</v>
      </c>
      <c r="F179" s="155" t="s">
        <v>281</v>
      </c>
    </row>
    <row r="180" spans="1:6" s="17" customFormat="1" ht="12.75" customHeight="1">
      <c r="A180" s="295" t="s">
        <v>102</v>
      </c>
      <c r="B180" s="290"/>
      <c r="C180" s="290"/>
      <c r="D180" s="290"/>
      <c r="E180" s="290"/>
      <c r="F180" s="291"/>
    </row>
    <row r="181" spans="1:6" ht="27">
      <c r="A181" s="245" t="s">
        <v>83</v>
      </c>
      <c r="B181" s="193" t="s">
        <v>206</v>
      </c>
      <c r="C181" s="154" t="s">
        <v>11</v>
      </c>
      <c r="D181" s="169" t="s">
        <v>552</v>
      </c>
      <c r="E181" s="154" t="s">
        <v>260</v>
      </c>
      <c r="F181" s="166"/>
    </row>
    <row r="182" spans="1:6">
      <c r="A182" s="235" t="s">
        <v>276</v>
      </c>
      <c r="B182" s="205"/>
      <c r="C182" s="178"/>
      <c r="D182" s="206"/>
      <c r="E182" s="178"/>
      <c r="F182" s="165"/>
    </row>
    <row r="183" spans="1:6" ht="28.5" customHeight="1">
      <c r="A183" s="225" t="s">
        <v>409</v>
      </c>
      <c r="B183" s="225" t="s">
        <v>406</v>
      </c>
      <c r="C183" s="154" t="s">
        <v>30</v>
      </c>
      <c r="D183" s="248" t="s">
        <v>553</v>
      </c>
      <c r="E183" s="245" t="s">
        <v>260</v>
      </c>
      <c r="F183" s="231"/>
    </row>
    <row r="184" spans="1:6" ht="40.5" customHeight="1">
      <c r="A184" s="216"/>
      <c r="B184" s="216"/>
      <c r="C184" s="154" t="s">
        <v>11</v>
      </c>
      <c r="D184" s="248" t="s">
        <v>554</v>
      </c>
      <c r="E184" s="245"/>
      <c r="F184" s="231"/>
    </row>
    <row r="185" spans="1:6" s="17" customFormat="1" ht="39.75">
      <c r="A185" s="283" t="s">
        <v>61</v>
      </c>
      <c r="B185" s="328" t="s">
        <v>136</v>
      </c>
      <c r="C185" s="154" t="s">
        <v>30</v>
      </c>
      <c r="D185" s="248" t="s">
        <v>555</v>
      </c>
      <c r="E185" s="154" t="s">
        <v>260</v>
      </c>
      <c r="F185" s="154"/>
    </row>
    <row r="186" spans="1:6" s="17" customFormat="1" ht="39.75">
      <c r="A186" s="282"/>
      <c r="B186" s="280"/>
      <c r="C186" s="154" t="s">
        <v>11</v>
      </c>
      <c r="D186" s="248" t="s">
        <v>554</v>
      </c>
      <c r="E186" s="154"/>
      <c r="F186" s="154"/>
    </row>
    <row r="187" spans="1:6" ht="39.75">
      <c r="A187" s="225" t="s">
        <v>84</v>
      </c>
      <c r="B187" s="207" t="s">
        <v>95</v>
      </c>
      <c r="C187" s="251" t="s">
        <v>30</v>
      </c>
      <c r="D187" s="173" t="s">
        <v>556</v>
      </c>
      <c r="E187" s="251" t="s">
        <v>260</v>
      </c>
      <c r="F187" s="251"/>
    </row>
    <row r="188" spans="1:6" ht="39.75">
      <c r="A188" s="226"/>
      <c r="B188" s="217"/>
      <c r="C188" s="154" t="s">
        <v>11</v>
      </c>
      <c r="D188" s="248" t="s">
        <v>554</v>
      </c>
      <c r="E188" s="154"/>
      <c r="F188" s="154"/>
    </row>
    <row r="189" spans="1:6" s="17" customFormat="1" ht="39.75">
      <c r="A189" s="281" t="s">
        <v>97</v>
      </c>
      <c r="B189" s="279" t="s">
        <v>96</v>
      </c>
      <c r="C189" s="154" t="s">
        <v>30</v>
      </c>
      <c r="D189" s="248" t="s">
        <v>557</v>
      </c>
      <c r="E189" s="154" t="s">
        <v>260</v>
      </c>
      <c r="F189" s="154"/>
    </row>
    <row r="190" spans="1:6" s="17" customFormat="1" ht="39.75">
      <c r="A190" s="282"/>
      <c r="B190" s="280"/>
      <c r="C190" s="154" t="s">
        <v>11</v>
      </c>
      <c r="D190" s="248" t="s">
        <v>554</v>
      </c>
      <c r="E190" s="166"/>
      <c r="F190" s="166"/>
    </row>
    <row r="191" spans="1:6" ht="39.75">
      <c r="A191" s="225" t="s">
        <v>410</v>
      </c>
      <c r="B191" s="210" t="s">
        <v>407</v>
      </c>
      <c r="C191" s="245" t="s">
        <v>30</v>
      </c>
      <c r="D191" s="171" t="s">
        <v>558</v>
      </c>
      <c r="E191" s="154" t="s">
        <v>260</v>
      </c>
      <c r="F191" s="211"/>
    </row>
    <row r="192" spans="1:6" ht="39.75">
      <c r="A192" s="226"/>
      <c r="B192" s="212"/>
      <c r="C192" s="226" t="s">
        <v>11</v>
      </c>
      <c r="D192" s="213" t="s">
        <v>549</v>
      </c>
      <c r="E192" s="251"/>
      <c r="F192" s="214"/>
    </row>
    <row r="193" spans="1:6">
      <c r="A193" s="235" t="s">
        <v>240</v>
      </c>
      <c r="B193" s="205"/>
      <c r="C193" s="178"/>
      <c r="D193" s="206"/>
      <c r="E193" s="178"/>
      <c r="F193" s="165"/>
    </row>
    <row r="194" spans="1:6" ht="52.5">
      <c r="A194" s="225"/>
      <c r="B194" s="207" t="s">
        <v>313</v>
      </c>
      <c r="C194" s="225" t="s">
        <v>11</v>
      </c>
      <c r="D194" s="228" t="s">
        <v>548</v>
      </c>
      <c r="E194" s="154" t="s">
        <v>260</v>
      </c>
      <c r="F194" s="154"/>
    </row>
    <row r="195" spans="1:6" ht="25.5">
      <c r="A195" s="249" t="s">
        <v>53</v>
      </c>
      <c r="B195" s="225" t="s">
        <v>119</v>
      </c>
      <c r="C195" s="228" t="s">
        <v>417</v>
      </c>
      <c r="D195" s="225"/>
      <c r="E195" s="245" t="s">
        <v>258</v>
      </c>
      <c r="F195" s="155" t="s">
        <v>379</v>
      </c>
    </row>
    <row r="196" spans="1:6">
      <c r="A196" s="250"/>
      <c r="B196" s="227"/>
      <c r="C196" s="229"/>
      <c r="D196" s="227"/>
      <c r="E196" s="166" t="s">
        <v>264</v>
      </c>
      <c r="F196" s="166" t="s">
        <v>265</v>
      </c>
    </row>
    <row r="197" spans="1:6" ht="25.5">
      <c r="A197" s="250"/>
      <c r="B197" s="227"/>
      <c r="C197" s="229"/>
      <c r="D197" s="227"/>
      <c r="E197" s="248" t="s">
        <v>244</v>
      </c>
      <c r="F197" s="248" t="s">
        <v>296</v>
      </c>
    </row>
    <row r="198" spans="1:6" ht="25.5">
      <c r="A198" s="251"/>
      <c r="B198" s="226"/>
      <c r="C198" s="230"/>
      <c r="D198" s="226"/>
      <c r="E198" s="154" t="s">
        <v>245</v>
      </c>
      <c r="F198" s="248" t="s">
        <v>312</v>
      </c>
    </row>
    <row r="199" spans="1:6" ht="51">
      <c r="A199" s="249" t="s">
        <v>54</v>
      </c>
      <c r="B199" s="225" t="s">
        <v>246</v>
      </c>
      <c r="C199" s="228" t="s">
        <v>417</v>
      </c>
      <c r="D199" s="246"/>
      <c r="E199" s="245" t="s">
        <v>258</v>
      </c>
      <c r="F199" s="248" t="s">
        <v>439</v>
      </c>
    </row>
    <row r="200" spans="1:6">
      <c r="A200" s="250"/>
      <c r="B200" s="227"/>
      <c r="C200" s="229"/>
      <c r="D200" s="243"/>
      <c r="E200" s="166" t="s">
        <v>264</v>
      </c>
      <c r="F200" s="166" t="s">
        <v>265</v>
      </c>
    </row>
    <row r="201" spans="1:6" ht="25.5">
      <c r="A201" s="250"/>
      <c r="B201" s="227"/>
      <c r="C201" s="229"/>
      <c r="D201" s="243"/>
      <c r="E201" s="248" t="s">
        <v>244</v>
      </c>
      <c r="F201" s="248" t="s">
        <v>296</v>
      </c>
    </row>
    <row r="202" spans="1:6" ht="25.5">
      <c r="A202" s="251"/>
      <c r="B202" s="226"/>
      <c r="C202" s="230"/>
      <c r="D202" s="244"/>
      <c r="E202" s="154" t="s">
        <v>245</v>
      </c>
      <c r="F202" s="248" t="s">
        <v>312</v>
      </c>
    </row>
    <row r="203" spans="1:6" ht="25.5">
      <c r="A203" s="240" t="s">
        <v>334</v>
      </c>
      <c r="B203" s="182" t="s">
        <v>341</v>
      </c>
      <c r="C203" s="183" t="s">
        <v>417</v>
      </c>
      <c r="D203" s="241"/>
      <c r="E203" s="164" t="s">
        <v>258</v>
      </c>
      <c r="F203" s="155" t="s">
        <v>352</v>
      </c>
    </row>
    <row r="204" spans="1:6">
      <c r="A204" s="242"/>
      <c r="B204" s="184"/>
      <c r="C204" s="185"/>
      <c r="D204" s="172"/>
      <c r="E204" s="208" t="s">
        <v>264</v>
      </c>
      <c r="F204" s="209" t="s">
        <v>265</v>
      </c>
    </row>
    <row r="205" spans="1:6" ht="25.5">
      <c r="A205" s="242"/>
      <c r="B205" s="184"/>
      <c r="C205" s="185"/>
      <c r="D205" s="172"/>
      <c r="E205" s="167" t="s">
        <v>244</v>
      </c>
      <c r="F205" s="155" t="s">
        <v>282</v>
      </c>
    </row>
    <row r="206" spans="1:6" ht="25.5">
      <c r="A206" s="247"/>
      <c r="B206" s="186"/>
      <c r="C206" s="187"/>
      <c r="D206" s="173"/>
      <c r="E206" s="168" t="s">
        <v>245</v>
      </c>
      <c r="F206" s="155" t="s">
        <v>281</v>
      </c>
    </row>
    <row r="207" spans="1:6" s="12" customFormat="1" ht="26.25" customHeight="1">
      <c r="A207" s="176"/>
      <c r="C207" s="177"/>
      <c r="D207" s="177"/>
      <c r="E207" s="177"/>
      <c r="F207" s="177"/>
    </row>
    <row r="208" spans="1:6" s="17" customFormat="1">
      <c r="A208" s="237" t="s">
        <v>81</v>
      </c>
      <c r="B208" s="157" t="s">
        <v>31</v>
      </c>
      <c r="C208" s="238"/>
      <c r="D208" s="238"/>
      <c r="E208" s="38"/>
      <c r="F208" s="190"/>
    </row>
    <row r="209" spans="1:6" s="17" customFormat="1" ht="23.25" customHeight="1">
      <c r="A209" s="287" t="s">
        <v>457</v>
      </c>
      <c r="B209" s="288"/>
      <c r="C209" s="288"/>
      <c r="D209" s="288"/>
      <c r="E209" s="288"/>
      <c r="F209" s="289"/>
    </row>
    <row r="210" spans="1:6" s="17" customFormat="1">
      <c r="A210" s="292" t="s">
        <v>256</v>
      </c>
      <c r="B210" s="293"/>
      <c r="C210" s="293"/>
      <c r="D210" s="293"/>
      <c r="E210" s="293"/>
      <c r="F210" s="294"/>
    </row>
    <row r="211" spans="1:6" ht="25.5">
      <c r="A211" s="281" t="s">
        <v>53</v>
      </c>
      <c r="B211" s="281" t="s">
        <v>119</v>
      </c>
      <c r="C211" s="284" t="s">
        <v>266</v>
      </c>
      <c r="D211" s="281"/>
      <c r="E211" s="245" t="s">
        <v>258</v>
      </c>
      <c r="F211" s="248" t="s">
        <v>283</v>
      </c>
    </row>
    <row r="212" spans="1:6" s="17" customFormat="1">
      <c r="A212" s="283"/>
      <c r="B212" s="283"/>
      <c r="C212" s="285"/>
      <c r="D212" s="283"/>
      <c r="E212" s="166" t="s">
        <v>264</v>
      </c>
      <c r="F212" s="166" t="s">
        <v>265</v>
      </c>
    </row>
    <row r="213" spans="1:6" ht="25.5">
      <c r="A213" s="283"/>
      <c r="B213" s="283"/>
      <c r="C213" s="285"/>
      <c r="D213" s="283"/>
      <c r="E213" s="248" t="s">
        <v>244</v>
      </c>
      <c r="F213" s="248" t="s">
        <v>296</v>
      </c>
    </row>
    <row r="214" spans="1:6" ht="24" customHeight="1">
      <c r="A214" s="282"/>
      <c r="B214" s="282"/>
      <c r="C214" s="286"/>
      <c r="D214" s="282"/>
      <c r="E214" s="154" t="s">
        <v>245</v>
      </c>
      <c r="F214" s="248" t="s">
        <v>281</v>
      </c>
    </row>
    <row r="215" spans="1:6" ht="25.5">
      <c r="A215" s="225" t="s">
        <v>334</v>
      </c>
      <c r="B215" s="249" t="s">
        <v>341</v>
      </c>
      <c r="C215" s="241" t="s">
        <v>266</v>
      </c>
      <c r="D215" s="241"/>
      <c r="E215" s="245" t="s">
        <v>258</v>
      </c>
      <c r="F215" s="155" t="s">
        <v>352</v>
      </c>
    </row>
    <row r="216" spans="1:6">
      <c r="A216" s="227"/>
      <c r="B216" s="250"/>
      <c r="C216" s="172"/>
      <c r="D216" s="172"/>
      <c r="E216" s="166" t="s">
        <v>264</v>
      </c>
      <c r="F216" s="166" t="s">
        <v>265</v>
      </c>
    </row>
    <row r="217" spans="1:6" ht="25.5">
      <c r="A217" s="227"/>
      <c r="B217" s="250"/>
      <c r="C217" s="172"/>
      <c r="D217" s="172"/>
      <c r="E217" s="155" t="s">
        <v>244</v>
      </c>
      <c r="F217" s="155" t="s">
        <v>282</v>
      </c>
    </row>
    <row r="218" spans="1:6" ht="26.25" customHeight="1">
      <c r="A218" s="226"/>
      <c r="B218" s="251"/>
      <c r="C218" s="173"/>
      <c r="D218" s="173"/>
      <c r="E218" s="154" t="s">
        <v>245</v>
      </c>
      <c r="F218" s="155" t="s">
        <v>281</v>
      </c>
    </row>
    <row r="219" spans="1:6" ht="24" customHeight="1">
      <c r="A219" s="247"/>
      <c r="B219" s="180"/>
      <c r="C219" s="179"/>
      <c r="D219" s="179"/>
      <c r="E219" s="191"/>
      <c r="F219" s="167"/>
    </row>
    <row r="220" spans="1:6" s="17" customFormat="1">
      <c r="A220" s="232" t="s">
        <v>213</v>
      </c>
      <c r="B220" s="233"/>
      <c r="C220" s="181"/>
      <c r="D220" s="191"/>
      <c r="E220" s="191"/>
      <c r="F220" s="168"/>
    </row>
    <row r="221" spans="1:6">
      <c r="A221" s="276" t="s">
        <v>336</v>
      </c>
      <c r="B221" s="277"/>
      <c r="C221" s="277"/>
      <c r="D221" s="277"/>
      <c r="E221" s="277"/>
      <c r="F221" s="278"/>
    </row>
    <row r="222" spans="1:6" ht="26.25" customHeight="1">
      <c r="A222" s="245" t="s">
        <v>66</v>
      </c>
      <c r="B222" s="154" t="s">
        <v>315</v>
      </c>
      <c r="C222" s="156" t="s">
        <v>266</v>
      </c>
      <c r="D222" s="192"/>
      <c r="E222" s="154" t="s">
        <v>257</v>
      </c>
      <c r="F222" s="156" t="s">
        <v>348</v>
      </c>
    </row>
    <row r="223" spans="1:6" ht="27">
      <c r="A223" s="226" t="s">
        <v>82</v>
      </c>
      <c r="B223" s="155" t="s">
        <v>426</v>
      </c>
      <c r="C223" s="154" t="s">
        <v>11</v>
      </c>
      <c r="D223" s="155" t="s">
        <v>514</v>
      </c>
      <c r="E223" s="154" t="s">
        <v>258</v>
      </c>
      <c r="F223" s="154" t="s">
        <v>28</v>
      </c>
    </row>
    <row r="224" spans="1:6">
      <c r="A224" s="292" t="s">
        <v>102</v>
      </c>
      <c r="B224" s="293"/>
      <c r="C224" s="293"/>
      <c r="D224" s="293"/>
      <c r="E224" s="293"/>
      <c r="F224" s="294"/>
    </row>
    <row r="225" spans="1:6" ht="65.25">
      <c r="A225" s="245" t="s">
        <v>98</v>
      </c>
      <c r="B225" s="154" t="s">
        <v>101</v>
      </c>
      <c r="C225" s="154" t="s">
        <v>11</v>
      </c>
      <c r="D225" s="156" t="s">
        <v>515</v>
      </c>
      <c r="E225" s="154" t="s">
        <v>267</v>
      </c>
      <c r="F225" s="154" t="s">
        <v>278</v>
      </c>
    </row>
    <row r="226" spans="1:6" ht="39.75">
      <c r="A226" s="225" t="s">
        <v>85</v>
      </c>
      <c r="B226" s="154" t="s">
        <v>216</v>
      </c>
      <c r="C226" s="154" t="s">
        <v>11</v>
      </c>
      <c r="D226" s="72" t="s">
        <v>516</v>
      </c>
      <c r="E226" s="154" t="s">
        <v>267</v>
      </c>
      <c r="F226" s="154" t="s">
        <v>278</v>
      </c>
    </row>
    <row r="227" spans="1:6" ht="32.25" customHeight="1">
      <c r="A227" s="225" t="s">
        <v>86</v>
      </c>
      <c r="B227" s="154" t="s">
        <v>235</v>
      </c>
      <c r="C227" s="154" t="s">
        <v>11</v>
      </c>
      <c r="D227" s="248" t="s">
        <v>517</v>
      </c>
      <c r="E227" s="154" t="s">
        <v>267</v>
      </c>
      <c r="F227" s="154" t="s">
        <v>278</v>
      </c>
    </row>
    <row r="228" spans="1:6" ht="52.5">
      <c r="A228" s="245" t="s">
        <v>300</v>
      </c>
      <c r="B228" s="154" t="s">
        <v>206</v>
      </c>
      <c r="C228" s="154" t="s">
        <v>11</v>
      </c>
      <c r="D228" s="248" t="s">
        <v>528</v>
      </c>
      <c r="E228" s="154" t="s">
        <v>267</v>
      </c>
      <c r="F228" s="154" t="s">
        <v>278</v>
      </c>
    </row>
    <row r="229" spans="1:6">
      <c r="A229" s="295" t="s">
        <v>268</v>
      </c>
      <c r="B229" s="290"/>
      <c r="C229" s="290"/>
      <c r="D229" s="290"/>
      <c r="E229" s="290"/>
      <c r="F229" s="291"/>
    </row>
    <row r="230" spans="1:6" ht="27">
      <c r="A230" s="245" t="s">
        <v>87</v>
      </c>
      <c r="B230" s="248" t="s">
        <v>301</v>
      </c>
      <c r="C230" s="154" t="s">
        <v>11</v>
      </c>
      <c r="D230" s="248" t="s">
        <v>518</v>
      </c>
      <c r="E230" s="154" t="s">
        <v>269</v>
      </c>
      <c r="F230" s="154" t="s">
        <v>13</v>
      </c>
    </row>
    <row r="231" spans="1:6" ht="27">
      <c r="A231" s="245" t="s">
        <v>77</v>
      </c>
      <c r="B231" s="248" t="s">
        <v>302</v>
      </c>
      <c r="C231" s="154" t="s">
        <v>11</v>
      </c>
      <c r="D231" s="248" t="s">
        <v>519</v>
      </c>
      <c r="E231" s="154" t="s">
        <v>269</v>
      </c>
      <c r="F231" s="154" t="s">
        <v>13</v>
      </c>
    </row>
    <row r="232" spans="1:6" ht="27">
      <c r="A232" s="281" t="s">
        <v>67</v>
      </c>
      <c r="B232" s="154" t="s">
        <v>154</v>
      </c>
      <c r="C232" s="154" t="s">
        <v>11</v>
      </c>
      <c r="D232" s="155" t="s">
        <v>520</v>
      </c>
      <c r="E232" s="154" t="s">
        <v>269</v>
      </c>
      <c r="F232" s="154" t="s">
        <v>13</v>
      </c>
    </row>
    <row r="233" spans="1:6" ht="27">
      <c r="A233" s="282"/>
      <c r="B233" s="193" t="s">
        <v>155</v>
      </c>
      <c r="C233" s="154" t="s">
        <v>11</v>
      </c>
      <c r="D233" s="155" t="s">
        <v>520</v>
      </c>
      <c r="E233" s="154" t="s">
        <v>269</v>
      </c>
      <c r="F233" s="154" t="s">
        <v>13</v>
      </c>
    </row>
    <row r="234" spans="1:6" s="17" customFormat="1" ht="38.25">
      <c r="A234" s="245" t="s">
        <v>88</v>
      </c>
      <c r="B234" s="154" t="s">
        <v>225</v>
      </c>
      <c r="C234" s="248" t="s">
        <v>266</v>
      </c>
      <c r="D234" s="169" t="s">
        <v>536</v>
      </c>
      <c r="E234" s="154" t="s">
        <v>269</v>
      </c>
      <c r="F234" s="154" t="s">
        <v>13</v>
      </c>
    </row>
    <row r="235" spans="1:6" ht="14.25">
      <c r="A235" s="194" t="s">
        <v>89</v>
      </c>
      <c r="B235" s="166" t="s">
        <v>303</v>
      </c>
      <c r="C235" s="194" t="s">
        <v>11</v>
      </c>
      <c r="D235" s="166" t="s">
        <v>521</v>
      </c>
      <c r="E235" s="166" t="s">
        <v>269</v>
      </c>
      <c r="F235" s="166" t="s">
        <v>13</v>
      </c>
    </row>
    <row r="236" spans="1:6">
      <c r="A236" s="292" t="s">
        <v>23</v>
      </c>
      <c r="B236" s="293"/>
      <c r="C236" s="293"/>
      <c r="D236" s="293"/>
      <c r="E236" s="293"/>
      <c r="F236" s="294"/>
    </row>
    <row r="237" spans="1:6" ht="54" customHeight="1">
      <c r="A237" s="245" t="s">
        <v>58</v>
      </c>
      <c r="B237" s="154" t="s">
        <v>196</v>
      </c>
      <c r="C237" s="154" t="s">
        <v>11</v>
      </c>
      <c r="D237" s="155" t="s">
        <v>488</v>
      </c>
      <c r="E237" s="155" t="s">
        <v>489</v>
      </c>
      <c r="F237" s="156" t="s">
        <v>482</v>
      </c>
    </row>
    <row r="238" spans="1:6">
      <c r="A238" s="292" t="s">
        <v>272</v>
      </c>
      <c r="B238" s="293"/>
      <c r="C238" s="293"/>
      <c r="D238" s="293"/>
      <c r="E238" s="293"/>
      <c r="F238" s="294"/>
    </row>
    <row r="239" spans="1:6" ht="27">
      <c r="A239" s="245" t="s">
        <v>90</v>
      </c>
      <c r="B239" s="154" t="s">
        <v>99</v>
      </c>
      <c r="C239" s="154" t="s">
        <v>11</v>
      </c>
      <c r="D239" s="155" t="s">
        <v>522</v>
      </c>
      <c r="E239" s="155" t="s">
        <v>292</v>
      </c>
      <c r="F239" s="154" t="s">
        <v>14</v>
      </c>
    </row>
    <row r="240" spans="1:6" ht="30.75" customHeight="1">
      <c r="A240" s="245" t="s">
        <v>65</v>
      </c>
      <c r="B240" s="154" t="s">
        <v>189</v>
      </c>
      <c r="C240" s="155" t="s">
        <v>266</v>
      </c>
      <c r="D240" s="155"/>
      <c r="E240" s="155" t="s">
        <v>245</v>
      </c>
      <c r="F240" s="154" t="s">
        <v>427</v>
      </c>
    </row>
    <row r="241" spans="1:6" s="17" customFormat="1" ht="12.75" customHeight="1">
      <c r="A241" s="310" t="s">
        <v>259</v>
      </c>
      <c r="B241" s="305"/>
      <c r="C241" s="305"/>
      <c r="D241" s="305"/>
      <c r="E241" s="293"/>
      <c r="F241" s="294"/>
    </row>
    <row r="242" spans="1:6" s="17" customFormat="1" ht="32.25" customHeight="1">
      <c r="A242" s="308" t="s">
        <v>91</v>
      </c>
      <c r="B242" s="182" t="s">
        <v>229</v>
      </c>
      <c r="C242" s="182" t="s">
        <v>11</v>
      </c>
      <c r="D242" s="311" t="s">
        <v>523</v>
      </c>
      <c r="E242" s="168" t="s">
        <v>7</v>
      </c>
      <c r="F242" s="154"/>
    </row>
    <row r="243" spans="1:6" s="17" customFormat="1" ht="18" customHeight="1">
      <c r="A243" s="309"/>
      <c r="B243" s="186"/>
      <c r="C243" s="186"/>
      <c r="D243" s="312"/>
      <c r="E243" s="154" t="s">
        <v>16</v>
      </c>
      <c r="F243" s="168" t="s">
        <v>383</v>
      </c>
    </row>
    <row r="244" spans="1:6" s="17" customFormat="1">
      <c r="A244" s="292" t="s">
        <v>32</v>
      </c>
      <c r="B244" s="307"/>
      <c r="C244" s="307"/>
      <c r="D244" s="307"/>
      <c r="E244" s="293"/>
      <c r="F244" s="294"/>
    </row>
    <row r="245" spans="1:6" s="17" customFormat="1" ht="39.75">
      <c r="A245" s="245" t="s">
        <v>39</v>
      </c>
      <c r="B245" s="154" t="s">
        <v>420</v>
      </c>
      <c r="C245" s="154" t="s">
        <v>11</v>
      </c>
      <c r="D245" s="155" t="s">
        <v>524</v>
      </c>
      <c r="E245" s="154" t="s">
        <v>260</v>
      </c>
      <c r="F245" s="154"/>
    </row>
    <row r="246" spans="1:6" ht="25.5">
      <c r="A246" s="225" t="s">
        <v>40</v>
      </c>
      <c r="B246" s="249" t="s">
        <v>36</v>
      </c>
      <c r="C246" s="155" t="s">
        <v>266</v>
      </c>
      <c r="D246" s="154"/>
      <c r="E246" s="154" t="s">
        <v>258</v>
      </c>
      <c r="F246" s="155" t="s">
        <v>34</v>
      </c>
    </row>
    <row r="247" spans="1:6" s="17" customFormat="1" ht="27">
      <c r="A247" s="225" t="s">
        <v>92</v>
      </c>
      <c r="B247" s="195" t="s">
        <v>232</v>
      </c>
      <c r="C247" s="168" t="s">
        <v>30</v>
      </c>
      <c r="D247" s="155" t="s">
        <v>525</v>
      </c>
      <c r="E247" s="154" t="s">
        <v>260</v>
      </c>
      <c r="F247" s="154"/>
    </row>
    <row r="248" spans="1:6" s="17" customFormat="1" ht="39.75">
      <c r="A248" s="226"/>
      <c r="B248" s="188"/>
      <c r="C248" s="168" t="s">
        <v>11</v>
      </c>
      <c r="D248" s="155" t="s">
        <v>526</v>
      </c>
      <c r="E248" s="154" t="s">
        <v>260</v>
      </c>
      <c r="F248" s="154"/>
    </row>
    <row r="249" spans="1:6" ht="12.75" customHeight="1">
      <c r="A249" s="283" t="s">
        <v>93</v>
      </c>
      <c r="B249" s="283" t="s">
        <v>307</v>
      </c>
      <c r="C249" s="281" t="s">
        <v>11</v>
      </c>
      <c r="D249" s="284" t="s">
        <v>527</v>
      </c>
      <c r="E249" s="166" t="s">
        <v>7</v>
      </c>
      <c r="F249" s="166"/>
    </row>
    <row r="250" spans="1:6" s="17" customFormat="1" ht="25.5" customHeight="1">
      <c r="A250" s="282"/>
      <c r="B250" s="282"/>
      <c r="C250" s="282"/>
      <c r="D250" s="286"/>
      <c r="E250" s="154" t="s">
        <v>16</v>
      </c>
      <c r="F250" s="168" t="s">
        <v>383</v>
      </c>
    </row>
    <row r="251" spans="1:6" s="17" customFormat="1" ht="27.75" customHeight="1">
      <c r="A251" s="170"/>
      <c r="B251" s="170"/>
      <c r="C251" s="170"/>
      <c r="D251" s="171"/>
      <c r="E251" s="189"/>
      <c r="F251" s="191"/>
    </row>
    <row r="252" spans="1:6">
      <c r="A252" s="304" t="s">
        <v>304</v>
      </c>
      <c r="B252" s="305"/>
      <c r="C252" s="305"/>
      <c r="D252" s="305"/>
      <c r="E252" s="305"/>
      <c r="F252" s="306"/>
    </row>
    <row r="253" spans="1:6" s="17" customFormat="1">
      <c r="A253" s="301" t="s">
        <v>310</v>
      </c>
      <c r="B253" s="302"/>
      <c r="C253" s="302"/>
      <c r="D253" s="302"/>
      <c r="E253" s="302"/>
      <c r="F253" s="303"/>
    </row>
    <row r="254" spans="1:6">
      <c r="A254" s="292" t="s">
        <v>102</v>
      </c>
      <c r="B254" s="293"/>
      <c r="C254" s="293"/>
      <c r="D254" s="293"/>
      <c r="E254" s="293"/>
      <c r="F254" s="294"/>
    </row>
    <row r="255" spans="1:6" s="17" customFormat="1" ht="40.5" customHeight="1">
      <c r="A255" s="154" t="s">
        <v>98</v>
      </c>
      <c r="B255" s="193" t="s">
        <v>101</v>
      </c>
      <c r="C255" s="154" t="s">
        <v>11</v>
      </c>
      <c r="D255" s="156" t="s">
        <v>431</v>
      </c>
      <c r="E255" s="154" t="s">
        <v>260</v>
      </c>
      <c r="F255" s="166"/>
    </row>
    <row r="256" spans="1:6" s="17" customFormat="1">
      <c r="A256" s="249" t="s">
        <v>430</v>
      </c>
      <c r="B256" s="215" t="s">
        <v>428</v>
      </c>
      <c r="C256" s="241" t="s">
        <v>11</v>
      </c>
      <c r="D256" s="155" t="s">
        <v>477</v>
      </c>
      <c r="E256" s="154" t="s">
        <v>258</v>
      </c>
      <c r="F256" s="166" t="s">
        <v>478</v>
      </c>
    </row>
    <row r="257" spans="1:6" ht="27">
      <c r="A257" s="225" t="s">
        <v>86</v>
      </c>
      <c r="B257" s="224" t="s">
        <v>324</v>
      </c>
      <c r="C257" s="225" t="s">
        <v>11</v>
      </c>
      <c r="D257" s="155" t="s">
        <v>550</v>
      </c>
      <c r="E257" s="154" t="s">
        <v>260</v>
      </c>
      <c r="F257" s="154"/>
    </row>
    <row r="258" spans="1:6" ht="39">
      <c r="A258" s="245" t="s">
        <v>83</v>
      </c>
      <c r="B258" s="193" t="s">
        <v>206</v>
      </c>
      <c r="C258" s="154" t="s">
        <v>11</v>
      </c>
      <c r="D258" s="155" t="s">
        <v>551</v>
      </c>
      <c r="E258" s="155" t="s">
        <v>309</v>
      </c>
      <c r="F258" s="155" t="s">
        <v>278</v>
      </c>
    </row>
    <row r="259" spans="1:6">
      <c r="A259" s="235" t="s">
        <v>276</v>
      </c>
      <c r="B259" s="205"/>
      <c r="C259" s="178"/>
      <c r="D259" s="206"/>
      <c r="E259" s="178"/>
      <c r="F259" s="165"/>
    </row>
    <row r="260" spans="1:6" ht="63.75">
      <c r="A260" s="245" t="s">
        <v>338</v>
      </c>
      <c r="B260" s="218" t="s">
        <v>339</v>
      </c>
      <c r="C260" s="154" t="s">
        <v>11</v>
      </c>
      <c r="D260" s="248" t="s">
        <v>560</v>
      </c>
      <c r="E260" s="154" t="s">
        <v>260</v>
      </c>
      <c r="F260" s="154"/>
    </row>
    <row r="261" spans="1:6">
      <c r="A261" s="9"/>
      <c r="B261" s="268" t="s">
        <v>615</v>
      </c>
      <c r="C261" s="8"/>
      <c r="D261" s="8"/>
      <c r="E261" s="8"/>
      <c r="F261" s="8"/>
    </row>
    <row r="262" spans="1:6">
      <c r="A262" s="9"/>
      <c r="B262" s="269" t="s">
        <v>453</v>
      </c>
      <c r="C262" s="8"/>
      <c r="D262" s="8"/>
      <c r="E262" s="8"/>
      <c r="F262" s="8"/>
    </row>
    <row r="263" spans="1:6">
      <c r="B263" s="270" t="s">
        <v>479</v>
      </c>
      <c r="C263" s="270"/>
      <c r="D263" s="270"/>
    </row>
  </sheetData>
  <customSheetViews>
    <customSheetView guid="{334FAC76-A57E-4D32-B99D-D8AF2CDD286E}" showPageBreaks="1" showGridLines="0" showRuler="0" topLeftCell="A68">
      <selection activeCell="K125" sqref="K125"/>
      <pageMargins left="0.59055118110236227" right="0.39370078740157483" top="0.78740157480314965" bottom="0.78740157480314965" header="0.51181102362204722" footer="0.51181102362204722"/>
      <pageSetup paperSize="9" orientation="landscape" r:id="rId1"/>
      <headerFooter alignWithMargins="0"/>
    </customSheetView>
    <customSheetView guid="{6EF33418-FA88-44FB-8E4D-E916CC606730}" showPageBreaks="1" showGridLines="0" showRuler="0" topLeftCell="A256">
      <selection activeCell="J270" sqref="J270"/>
      <pageMargins left="0.59055118110236227" right="0.39370078740157483" top="0.78740157480314965" bottom="0.78740157480314965" header="0.51181102362204722" footer="0.51181102362204722"/>
      <pageSetup paperSize="9" orientation="landscape" r:id="rId2"/>
      <headerFooter alignWithMargins="0"/>
    </customSheetView>
    <customSheetView guid="{E9D8435D-1357-4DC0-9C1D-CD0CECD4050A}" showPageBreaks="1" showGridLines="0" showRuler="0" topLeftCell="A199">
      <selection activeCell="F210" sqref="F210"/>
      <rowBreaks count="15" manualBreakCount="15">
        <brk id="32" max="16383" man="1"/>
        <brk id="52" max="16383" man="1"/>
        <brk id="70" max="16383" man="1"/>
        <brk id="93" max="16383" man="1"/>
        <brk id="110" max="16383" man="1"/>
        <brk id="127" max="16383" man="1"/>
        <brk id="147" max="16383" man="1"/>
        <brk id="164" max="16383" man="1"/>
        <brk id="182" max="16383" man="1"/>
        <brk id="200" max="16383" man="1"/>
        <brk id="218" max="16383" man="1"/>
        <brk id="230" max="16383" man="1"/>
        <brk id="251" max="16383" man="1"/>
        <brk id="266" max="16383" man="1"/>
        <brk id="284" max="16383" man="1"/>
      </rowBreaks>
      <pageMargins left="0.59055118110236227" right="0.39370078740157483" top="0.78740157480314965" bottom="0.78740157480314965" header="0.51181102362204722" footer="0.51181102362204722"/>
      <pageSetup paperSize="9" orientation="landscape" r:id="rId3"/>
      <headerFooter alignWithMargins="0"/>
    </customSheetView>
    <customSheetView guid="{D0E6D7FE-7B4A-4CDD-B8A6-552C4FE1AA9A}" scale="95" showPageBreaks="1" showGridLines="0" showRuler="0" topLeftCell="A255">
      <selection activeCell="A268" sqref="A268:IV268"/>
      <pageMargins left="0.59055118110236227" right="0.39370078740157483" top="0.98425196850393704" bottom="0.78740157480314965" header="0.51181102362204722" footer="0.51181102362204722"/>
      <pageSetup paperSize="9" orientation="landscape" r:id="rId4"/>
      <headerFooter alignWithMargins="0"/>
    </customSheetView>
    <customSheetView guid="{7F3F07B6-A4CE-4289-8E41-A85BECD19C7A}" scale="120" showPageBreaks="1" showGridLines="0" showRuler="0">
      <selection activeCell="H7" sqref="H7"/>
      <pageMargins left="0.59055118110236227" right="0.39370078740157483" top="0.98425196850393704" bottom="0.78740157480314965" header="0.51181102362204722" footer="0.51181102362204722"/>
      <pageSetup paperSize="9" orientation="landscape" r:id="rId5"/>
      <headerFooter alignWithMargins="0"/>
    </customSheetView>
    <customSheetView guid="{1E5DD3EF-5970-4D1E-872F-4E76A3C977A9}" showGridLines="0" showRuler="0">
      <selection activeCell="K13" sqref="K13"/>
      <pageMargins left="0.59055118110236227" right="0.39370078740157483" top="0.78740157480314965" bottom="0.78740157480314965" header="0.51181102362204722" footer="0.51181102362204722"/>
      <pageSetup paperSize="9" orientation="landscape" r:id="rId6"/>
      <headerFooter alignWithMargins="0"/>
    </customSheetView>
    <customSheetView guid="{BD37F809-4984-4590-997E-6EA1E4187FE5}" scale="95" showPageBreaks="1" showGridLines="0" showRuler="0">
      <selection activeCell="A4" sqref="A4:IV4"/>
      <pageMargins left="0.59055118110236227" right="0.39370078740157483" top="0.98425196850393704" bottom="0.78740157480314965" header="0.51181102362204722" footer="0.51181102362204722"/>
      <pageSetup paperSize="9" orientation="landscape" r:id="rId7"/>
      <headerFooter alignWithMargins="0"/>
    </customSheetView>
    <customSheetView guid="{3A8ECBB0-1CB4-410B-B903-DCAA77825D57}" scale="95" showGridLines="0" showRuler="0" topLeftCell="A46">
      <selection activeCell="D51" sqref="D51"/>
      <pageMargins left="0.59055118110236227" right="0.39370078740157483" top="0.98425196850393704" bottom="0.78740157480314965" header="0.51181102362204722" footer="0.51181102362204722"/>
      <pageSetup paperSize="9" orientation="landscape" r:id="rId8"/>
      <headerFooter alignWithMargins="0"/>
    </customSheetView>
    <customSheetView guid="{98DF4F80-3A27-49B9-AB34-5D15D5FFF75A}" showPageBreaks="1" showGridLines="0" showRuler="0" topLeftCell="A178">
      <selection activeCell="K183" sqref="K183"/>
      <pageMargins left="0.59055118110236227" right="0.39370078740157483" top="0.98425196850393704" bottom="0.78740157480314965" header="0.51181102362204722" footer="0.51181102362204722"/>
      <pageSetup paperSize="9" scale="96" orientation="landscape" r:id="rId9"/>
      <headerFooter alignWithMargins="0"/>
    </customSheetView>
    <customSheetView guid="{89826D40-5A93-46DE-A5D4-80981AF6BDA2}" showPageBreaks="1" showGridLines="0" showRuler="0" topLeftCell="A295">
      <selection activeCell="B236" sqref="B236"/>
      <pageMargins left="0.59055118110236227" right="0.39370078740157483" top="0.78740157480314965" bottom="0.78740157480314965" header="0.51181102362204722" footer="0.51181102362204722"/>
      <pageSetup paperSize="9" orientation="landscape" r:id="rId10"/>
      <headerFooter alignWithMargins="0"/>
    </customSheetView>
    <customSheetView guid="{CD742125-E64B-4672-86BA-40A0799566BA}" scale="95" showPageBreaks="1" showGridLines="0" showRuler="0">
      <selection activeCell="L22" sqref="L22"/>
      <pageMargins left="0.59055118110236227" right="0.39370078740157483" top="0.98425196850393704" bottom="0.78740157480314965" header="0.51181102362204722" footer="0.51181102362204722"/>
      <pageSetup paperSize="9" orientation="landscape" r:id="rId11"/>
      <headerFooter alignWithMargins="0"/>
    </customSheetView>
    <customSheetView guid="{AF20526F-EA42-45C9-8FB4-EAB83CB180DD}" scale="95" showPageBreaks="1" showGridLines="0" showRuler="0">
      <pageMargins left="0.59055118110236227" right="0.39370078740157483" top="0.78740157480314965" bottom="0.78740157480314965" header="0.51181102362204722" footer="0.51181102362204722"/>
      <pageSetup paperSize="9" orientation="landscape" r:id="rId12"/>
      <headerFooter alignWithMargins="0"/>
    </customSheetView>
    <customSheetView guid="{5964723E-6490-41C1-9477-FB8BF8B6D140}" scale="119" showPageBreaks="1" showGridLines="0" showRuler="0" topLeftCell="A308">
      <selection activeCell="D321" sqref="D321"/>
      <pageMargins left="0.59055118110236227" right="0.39370078740157483" top="0.78740157480314965" bottom="0.78740157480314965" header="0.51181102362204722" footer="0.51181102362204722"/>
      <pageSetup paperSize="9" orientation="landscape" r:id="rId13"/>
      <headerFooter alignWithMargins="0"/>
    </customSheetView>
    <customSheetView guid="{A4C8D53C-6523-40FA-A0E5-A68F21DD2C60}" scale="95" showPageBreaks="1" showGridLines="0" showRuler="0" topLeftCell="A182">
      <selection activeCell="C194" sqref="C194"/>
      <pageMargins left="0.59055118110236227" right="0.39370078740157483" top="0.98425196850393704" bottom="0.78740157480314965" header="0.51181102362204722" footer="0.51181102362204722"/>
      <pageSetup paperSize="9" orientation="landscape" r:id="rId14"/>
      <headerFooter alignWithMargins="0"/>
    </customSheetView>
    <customSheetView guid="{27CF5BBD-6BD0-4CBF-B69F-43767042D491}" showGridLines="0" showRuler="0">
      <selection activeCell="B31" sqref="B31"/>
      <pageMargins left="0.59055118110236227" right="0.39370078740157483" top="0.78740157480314965" bottom="0.78740157480314965" header="0.51181102362204722" footer="0.51181102362204722"/>
      <pageSetup paperSize="9" orientation="landscape" r:id="rId15"/>
      <headerFooter alignWithMargins="0"/>
    </customSheetView>
    <customSheetView guid="{B55403BD-70DF-40C3-AA25-C8E2C59CD23B}" scale="95" showPageBreaks="1" showGridLines="0" showRuler="0">
      <selection activeCell="I472" sqref="I472"/>
      <pageMargins left="0.59055118110236227" right="0.39370078740157483" top="0.98425196850393704" bottom="0.78740157480314965" header="0.51181102362204722" footer="0.51181102362204722"/>
      <pageSetup paperSize="9" orientation="landscape" r:id="rId16"/>
      <headerFooter alignWithMargins="0"/>
    </customSheetView>
    <customSheetView guid="{BBB5DDBE-2F5A-4634-98DD-3397C9C0AC2B}" scale="95" showPageBreaks="1" showGridLines="0" showRuler="0" topLeftCell="A18">
      <selection activeCell="A521" sqref="A521:IV521"/>
      <pageMargins left="0.59055118110236227" right="0.39370078740157483" top="0.98425196850393704" bottom="0.78740157480314965" header="0.51181102362204722" footer="0.51181102362204722"/>
      <pageSetup paperSize="9" orientation="landscape" r:id="rId17"/>
      <headerFooter alignWithMargins="0"/>
    </customSheetView>
    <customSheetView guid="{58EC2664-05A7-4FE5-B4E9-931202836515}" scale="95" showGridLines="0" showRuler="0" topLeftCell="A535">
      <selection activeCell="A28" sqref="A28:IV28"/>
      <pageMargins left="0.59055118110236227" right="0.39370078740157483" top="0.78740157480314965" bottom="0.78740157480314965" header="0.51181102362204722" footer="0.51181102362204722"/>
      <pageSetup paperSize="9" orientation="landscape" r:id="rId18"/>
      <headerFooter alignWithMargins="0"/>
    </customSheetView>
    <customSheetView guid="{1B11A7CD-6306-4B98-9F41-C7E424102C6C}" scale="95" showPageBreaks="1" showGridLines="0" showRuler="0">
      <selection activeCell="A7" sqref="A7"/>
      <pageMargins left="0.59055118110236227" right="0.39370078740157483" top="0.98425196850393704" bottom="0.78740157480314965" header="0.51181102362204722" footer="0.51181102362204722"/>
      <pageSetup paperSize="9" orientation="landscape" r:id="rId19"/>
      <headerFooter alignWithMargins="0"/>
    </customSheetView>
    <customSheetView guid="{B3922338-8BAF-45B0-B08F-79305D140D28}" scale="95" showPageBreaks="1" showGridLines="0" showRuler="0" topLeftCell="A55">
      <selection activeCell="B93" sqref="B93"/>
      <pageMargins left="0.59055118110236227" right="0.39370078740157483" top="0.98425196850393704" bottom="0.78740157480314965" header="0.51181102362204722" footer="0.51181102362204722"/>
      <pageSetup paperSize="9" orientation="landscape" r:id="rId20"/>
      <headerFooter alignWithMargins="0"/>
    </customSheetView>
    <customSheetView guid="{FBF9D45E-10AE-4F4C-A24D-CC23FE10CBCA}" scale="95" showPageBreaks="1" showGridLines="0" showRuler="0" topLeftCell="A328">
      <selection activeCell="F340" sqref="F340"/>
      <pageMargins left="0.59055118110236227" right="0.39370078740157483" top="0.78740157480314965" bottom="0.78740157480314965" header="0.51181102362204722" footer="0.51181102362204722"/>
      <pageSetup paperSize="9" orientation="landscape" r:id="rId21"/>
      <headerFooter alignWithMargins="0"/>
    </customSheetView>
    <customSheetView guid="{84CA6BBE-BC44-4054-8A99-3368B2028592}" scale="95" showGridLines="0" showRuler="0" topLeftCell="A6">
      <selection activeCell="A2" sqref="A2"/>
      <pageMargins left="0.59055118110236227" right="0.39370078740157483" top="0.98425196850393704" bottom="0.78740157480314965" header="0.51181102362204722" footer="0.51181102362204722"/>
      <pageSetup paperSize="9" orientation="landscape" r:id="rId22"/>
      <headerFooter alignWithMargins="0"/>
    </customSheetView>
    <customSheetView guid="{8C09BE92-B110-4AA6-97F0-7D9CFBD1BC51}" scale="95" showPageBreaks="1" showGridLines="0" showRuler="0" topLeftCell="A82">
      <selection activeCell="F550" sqref="F550"/>
      <pageMargins left="0.59055118110236227" right="0.39370078740157483" top="0.98425196850393704" bottom="0.78740157480314965" header="0.51181102362204722" footer="0.51181102362204722"/>
      <pageSetup paperSize="9" orientation="landscape" r:id="rId23"/>
      <headerFooter alignWithMargins="0"/>
    </customSheetView>
    <customSheetView guid="{E8725092-8740-4F96-97EF-6F4AFDA2F708}" scale="119" showGridLines="0" showRuler="0" topLeftCell="A300">
      <selection activeCell="J310" sqref="J310"/>
      <pageMargins left="0.59055118110236227" right="0.39370078740157483" top="0.78740157480314965" bottom="0.78740157480314965" header="0.51181102362204722" footer="0.51181102362204722"/>
      <pageSetup paperSize="9" orientation="landscape" r:id="rId24"/>
      <headerFooter alignWithMargins="0"/>
    </customSheetView>
    <customSheetView guid="{CEE58B9A-B7C7-4ACF-9CEC-00B4271B9A74}" showGridLines="0" showRuler="0" topLeftCell="A262">
      <selection activeCell="K276" sqref="K276"/>
      <pageMargins left="0.59055118110236227" right="0.39370078740157483" top="0.78740157480314965" bottom="0.78740157480314965" header="0.51181102362204722" footer="0.51181102362204722"/>
      <pageSetup paperSize="9" orientation="landscape" r:id="rId25"/>
      <headerFooter alignWithMargins="0"/>
    </customSheetView>
    <customSheetView guid="{2DCD264F-56EA-4436-A0C2-F9547DF2B0C8}" scale="95" showPageBreaks="1" showGridLines="0" showRuler="0" topLeftCell="A285">
      <selection activeCell="I309" sqref="I309"/>
      <pageMargins left="0.59055118110236227" right="0.39370078740157483" top="0.98425196850393704" bottom="0.78740157480314965" header="0.51181102362204722" footer="0.51181102362204722"/>
      <pageSetup paperSize="9" orientation="landscape" r:id="rId26"/>
      <headerFooter alignWithMargins="0"/>
    </customSheetView>
    <customSheetView guid="{0F357347-0509-47AA-96F0-BB1B3FAD68A1}" scale="95" showPageBreaks="1" showGridLines="0" showRuler="0" topLeftCell="A489">
      <selection activeCell="A2" sqref="A2"/>
      <pageMargins left="0.59055118110236227" right="0.39370078740157483" top="0.98425196850393704" bottom="0.78740157480314965" header="0.51181102362204722" footer="0.51181102362204722"/>
      <pageSetup paperSize="9" orientation="landscape" r:id="rId27"/>
      <headerFooter alignWithMargins="0"/>
    </customSheetView>
    <customSheetView guid="{8F109A73-9AB9-46E1-94EA-D41ECD58F71F}" scale="95" showPageBreaks="1" showGridLines="0" showRuler="0" topLeftCell="A247">
      <selection activeCell="D39" sqref="D39"/>
      <pageMargins left="0.59055118110236227" right="0.39370078740157483" top="0.78740157480314965" bottom="0.78740157480314965" header="0.51181102362204722" footer="0.51181102362204722"/>
      <pageSetup paperSize="9" orientation="landscape" r:id="rId28"/>
      <headerFooter alignWithMargins="0"/>
    </customSheetView>
    <customSheetView guid="{1E48BEC3-8D95-4C28-9275-1C74C6AC64CE}" scale="119" showPageBreaks="1" showGridLines="0" showRuler="0" topLeftCell="A184">
      <selection activeCell="A198" sqref="A198"/>
      <pageMargins left="0.59055118110236227" right="0.39370078740157483" top="0.78740157480314965" bottom="0.78740157480314965" header="0.51181102362204722" footer="0.51181102362204722"/>
      <pageSetup paperSize="9" orientation="landscape" r:id="rId29"/>
      <headerFooter alignWithMargins="0"/>
    </customSheetView>
    <customSheetView guid="{E7BC3159-902B-4018-A222-A11CFAAB614D}" scale="95" showPageBreaks="1" showGridLines="0" showRuler="0">
      <pageMargins left="0.59055118110236227" right="0.39370078740157483" top="0.98425196850393704" bottom="0.78740157480314965" header="0.51181102362204722" footer="0.51181102362204722"/>
      <pageSetup paperSize="9" orientation="landscape" r:id="rId30"/>
      <headerFooter alignWithMargins="0"/>
    </customSheetView>
    <customSheetView guid="{D1A29F3A-ADEC-492C-BEFA-18A8379765E2}" showPageBreaks="1" showGridLines="0" showRuler="0" topLeftCell="A280">
      <selection activeCell="M288" sqref="M288"/>
      <pageMargins left="0.59055118110236227" right="0.39370078740157483" top="0.78740157480314965" bottom="0.78740157480314965" header="0.51181102362204722" footer="0.51181102362204722"/>
      <pageSetup paperSize="9" orientation="landscape" r:id="rId31"/>
      <headerFooter alignWithMargins="0"/>
    </customSheetView>
    <customSheetView guid="{B16CB3F1-F8C8-4A8B-8D34-03B1762D301A}" scale="95" showPageBreaks="1" showGridLines="0" showRuler="0" topLeftCell="A4">
      <selection activeCell="K279" sqref="K279"/>
      <pageMargins left="0.59055118110236227" right="0.39370078740157483" top="0.78740157480314965" bottom="0.78740157480314965" header="0.51181102362204722" footer="0.51181102362204722"/>
      <pageSetup paperSize="9" orientation="landscape" r:id="rId32"/>
      <headerFooter alignWithMargins="0"/>
    </customSheetView>
    <customSheetView guid="{24D68F87-5BE1-47C0-8CFE-7C91D963547E}" showPageBreaks="1" showGridLines="0" showRuler="0" topLeftCell="A20">
      <selection activeCell="G23" sqref="G23:G24"/>
      <pageMargins left="0.59055118110236227" right="0.39370078740157483" top="0.78740157480314965" bottom="0.78740157480314965" header="0.51181102362204722" footer="0.51181102362204722"/>
      <pageSetup paperSize="9" orientation="landscape" r:id="rId33"/>
      <headerFooter alignWithMargins="0"/>
    </customSheetView>
    <customSheetView guid="{669B2726-6F59-479C-8DA1-DBA65BB6A293}" showPageBreaks="1" showGridLines="0" showRuler="0" topLeftCell="A262">
      <selection activeCell="D269" sqref="D269"/>
      <pageMargins left="0.59055118110236227" right="0.39370078740157483" top="0.78740157480314965" bottom="0.78740157480314965" header="0.51181102362204722" footer="0.51181102362204722"/>
      <pageSetup paperSize="9" orientation="landscape" r:id="rId34"/>
      <headerFooter alignWithMargins="0"/>
    </customSheetView>
    <customSheetView guid="{017ABE52-F553-4C67-A674-374CD35572E7}" showPageBreaks="1" showGridLines="0" showRuler="0" topLeftCell="A277">
      <selection activeCell="C300" sqref="C300"/>
      <pageMargins left="0.59055118110236227" right="0.39370078740157483" top="0.78740157480314965" bottom="0.78740157480314965" header="0.51181102362204722" footer="0.51181102362204722"/>
      <pageSetup paperSize="9" orientation="landscape" r:id="rId35"/>
      <headerFooter alignWithMargins="0"/>
    </customSheetView>
    <customSheetView guid="{4AE1EA96-D20F-4F46-8743-92802E2B7F86}" showPageBreaks="1" showGridLines="0" showRuler="0" topLeftCell="A169">
      <selection activeCell="D294" sqref="D294"/>
      <rowBreaks count="14" manualBreakCount="14">
        <brk id="32" max="16383" man="1"/>
        <brk id="52" max="16383" man="1"/>
        <brk id="70" max="16383" man="1"/>
        <brk id="93" max="16383" man="1"/>
        <brk id="110" max="16383" man="1"/>
        <brk id="127" max="16383" man="1"/>
        <brk id="147" max="16383" man="1"/>
        <brk id="164" max="16383" man="1"/>
        <brk id="189" max="16383" man="1"/>
        <brk id="207" max="16383" man="1"/>
        <brk id="221" max="16383" man="1"/>
        <brk id="249" max="16383" man="1"/>
        <brk id="264" max="16383" man="1"/>
        <brk id="282" max="16383" man="1"/>
      </rowBreaks>
      <pageMargins left="0.59055118110236227" right="0.39370078740157483" top="0.78740157480314965" bottom="0.78740157480314965" header="0.51181102362204722" footer="0.51181102362204722"/>
      <pageSetup paperSize="9" orientation="landscape" r:id="rId36"/>
      <headerFooter alignWithMargins="0"/>
    </customSheetView>
    <customSheetView guid="{A7F03C41-20CF-4E65-9158-C11DE5EB82EA}" scale="95" showPageBreaks="1" showGridLines="0" showRuler="0" topLeftCell="A82">
      <selection activeCell="K50" sqref="K50"/>
      <pageMargins left="0.59055118110236227" right="0.39370078740157483" top="0.98425196850393704" bottom="0.78740157480314965" header="0.51181102362204722" footer="0.51181102362204722"/>
      <pageSetup paperSize="9" orientation="landscape" r:id="rId37"/>
      <headerFooter alignWithMargins="0"/>
    </customSheetView>
    <customSheetView guid="{ED2CEC82-401A-4CFA-8397-0B86AFDB9DDA}" scale="95" showPageBreaks="1" showGridLines="0" showRuler="0">
      <pane ySplit="3" topLeftCell="A4" activePane="bottomLeft" state="frozen"/>
      <selection pane="bottomLeft" activeCell="A4" sqref="A4"/>
      <pageMargins left="0.59055118110236227" right="0.39370078740157483" top="0.98425196850393704" bottom="0.78740157480314965" header="0.51181102362204722" footer="0.51181102362204722"/>
      <pageSetup paperSize="9" orientation="landscape" r:id="rId38"/>
      <headerFooter alignWithMargins="0"/>
    </customSheetView>
  </customSheetViews>
  <mergeCells count="129">
    <mergeCell ref="A108:F108"/>
    <mergeCell ref="C95:C98"/>
    <mergeCell ref="B95:B98"/>
    <mergeCell ref="B124:B127"/>
    <mergeCell ref="B185:B186"/>
    <mergeCell ref="A185:A186"/>
    <mergeCell ref="A106:F106"/>
    <mergeCell ref="B172:B175"/>
    <mergeCell ref="A172:A175"/>
    <mergeCell ref="C168:C171"/>
    <mergeCell ref="D168:D171"/>
    <mergeCell ref="A168:A171"/>
    <mergeCell ref="B168:B171"/>
    <mergeCell ref="D124:D127"/>
    <mergeCell ref="C124:C127"/>
    <mergeCell ref="A124:A127"/>
    <mergeCell ref="A118:F118"/>
    <mergeCell ref="A139:F139"/>
    <mergeCell ref="A143:F143"/>
    <mergeCell ref="A146:F146"/>
    <mergeCell ref="A3:B3"/>
    <mergeCell ref="A32:F32"/>
    <mergeCell ref="A33:A35"/>
    <mergeCell ref="D56:D57"/>
    <mergeCell ref="A56:A59"/>
    <mergeCell ref="B56:B59"/>
    <mergeCell ref="A41:A45"/>
    <mergeCell ref="A55:F55"/>
    <mergeCell ref="B41:F41"/>
    <mergeCell ref="D37:D39"/>
    <mergeCell ref="A37:A39"/>
    <mergeCell ref="B7:B10"/>
    <mergeCell ref="A7:A10"/>
    <mergeCell ref="D7:D10"/>
    <mergeCell ref="C7:C10"/>
    <mergeCell ref="B12:B14"/>
    <mergeCell ref="B37:B39"/>
    <mergeCell ref="A12:A14"/>
    <mergeCell ref="A25:F25"/>
    <mergeCell ref="A27:F27"/>
    <mergeCell ref="B43:B44"/>
    <mergeCell ref="A46:F46"/>
    <mergeCell ref="C37:C39"/>
    <mergeCell ref="B33:B35"/>
    <mergeCell ref="D82:D83"/>
    <mergeCell ref="C76:C81"/>
    <mergeCell ref="E82:E83"/>
    <mergeCell ref="C33:C35"/>
    <mergeCell ref="B128:B131"/>
    <mergeCell ref="A128:A131"/>
    <mergeCell ref="D133:D135"/>
    <mergeCell ref="C133:C135"/>
    <mergeCell ref="B133:B135"/>
    <mergeCell ref="A133:A135"/>
    <mergeCell ref="D128:D131"/>
    <mergeCell ref="C128:C131"/>
    <mergeCell ref="D33:D35"/>
    <mergeCell ref="C56:C57"/>
    <mergeCell ref="A48:F48"/>
    <mergeCell ref="A94:F94"/>
    <mergeCell ref="D58:D59"/>
    <mergeCell ref="C58:C59"/>
    <mergeCell ref="D60:D63"/>
    <mergeCell ref="A123:F123"/>
    <mergeCell ref="C60:C63"/>
    <mergeCell ref="A71:F71"/>
    <mergeCell ref="A68:F68"/>
    <mergeCell ref="C82:C83"/>
    <mergeCell ref="C49:C50"/>
    <mergeCell ref="B49:B50"/>
    <mergeCell ref="B42:F42"/>
    <mergeCell ref="A49:A50"/>
    <mergeCell ref="A84:F84"/>
    <mergeCell ref="A95:A98"/>
    <mergeCell ref="A254:F254"/>
    <mergeCell ref="D249:D250"/>
    <mergeCell ref="C249:C250"/>
    <mergeCell ref="B249:B250"/>
    <mergeCell ref="A249:A250"/>
    <mergeCell ref="A224:F224"/>
    <mergeCell ref="A253:F253"/>
    <mergeCell ref="A252:F252"/>
    <mergeCell ref="A232:A233"/>
    <mergeCell ref="A236:F236"/>
    <mergeCell ref="A244:F244"/>
    <mergeCell ref="A242:A243"/>
    <mergeCell ref="A238:F238"/>
    <mergeCell ref="A241:F241"/>
    <mergeCell ref="D242:D243"/>
    <mergeCell ref="A229:F229"/>
    <mergeCell ref="A153:F153"/>
    <mergeCell ref="A152:F152"/>
    <mergeCell ref="A157:F157"/>
    <mergeCell ref="A162:F162"/>
    <mergeCell ref="A167:F167"/>
    <mergeCell ref="D49:D50"/>
    <mergeCell ref="B76:B81"/>
    <mergeCell ref="A60:A63"/>
    <mergeCell ref="B60:B63"/>
    <mergeCell ref="A74:F74"/>
    <mergeCell ref="D95:D98"/>
    <mergeCell ref="A114:F114"/>
    <mergeCell ref="F82:F83"/>
    <mergeCell ref="A104:F104"/>
    <mergeCell ref="E76:E81"/>
    <mergeCell ref="F76:F81"/>
    <mergeCell ref="A82:A83"/>
    <mergeCell ref="D76:D81"/>
    <mergeCell ref="A76:A81"/>
    <mergeCell ref="A136:F136"/>
    <mergeCell ref="E140:E141"/>
    <mergeCell ref="F140:F141"/>
    <mergeCell ref="C140:C141"/>
    <mergeCell ref="B140:B141"/>
    <mergeCell ref="A140:A141"/>
    <mergeCell ref="A110:F110"/>
    <mergeCell ref="A221:F221"/>
    <mergeCell ref="B189:B190"/>
    <mergeCell ref="A189:A190"/>
    <mergeCell ref="B211:B214"/>
    <mergeCell ref="A211:A214"/>
    <mergeCell ref="C211:C214"/>
    <mergeCell ref="D211:D214"/>
    <mergeCell ref="A209:F209"/>
    <mergeCell ref="A160:F160"/>
    <mergeCell ref="A210:F210"/>
    <mergeCell ref="A180:F180"/>
    <mergeCell ref="D172:D175"/>
    <mergeCell ref="C172:C175"/>
  </mergeCells>
  <phoneticPr fontId="0" type="noConversion"/>
  <pageMargins left="0.59055118110236227" right="0.39370078740157483" top="0.98425196850393704" bottom="0.78740157480314965" header="0.51181102362204722" footer="0.51181102362204722"/>
  <pageSetup paperSize="9" orientation="landscape" r:id="rId3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showRuler="0" zoomScaleNormal="100" workbookViewId="0"/>
  </sheetViews>
  <sheetFormatPr defaultColWidth="9.140625" defaultRowHeight="12.75"/>
  <cols>
    <col min="1" max="1" width="14.85546875" style="65" customWidth="1"/>
    <col min="2" max="2" width="72" style="73" customWidth="1"/>
    <col min="3" max="3" width="17.7109375" style="11" customWidth="1"/>
    <col min="4" max="16384" width="9.140625" style="11"/>
  </cols>
  <sheetData>
    <row r="1" spans="1:3" ht="15.75">
      <c r="A1" s="148" t="s">
        <v>33</v>
      </c>
    </row>
    <row r="2" spans="1:3" s="152" customFormat="1" ht="57.75" customHeight="1">
      <c r="A2" s="335" t="s">
        <v>392</v>
      </c>
      <c r="B2" s="335"/>
    </row>
    <row r="3" spans="1:3" ht="36" customHeight="1">
      <c r="A3" s="332" t="s">
        <v>328</v>
      </c>
      <c r="B3" s="332"/>
    </row>
    <row r="4" spans="1:3" ht="36" customHeight="1">
      <c r="A4" s="332" t="s">
        <v>533</v>
      </c>
      <c r="B4" s="332"/>
    </row>
    <row r="5" spans="1:3" ht="36" customHeight="1">
      <c r="A5" s="332" t="s">
        <v>481</v>
      </c>
      <c r="B5" s="332"/>
    </row>
    <row r="6" spans="1:3" ht="14.25" customHeight="1">
      <c r="A6" s="65" t="s">
        <v>391</v>
      </c>
    </row>
    <row r="7" spans="1:3">
      <c r="A7" s="65" t="s">
        <v>329</v>
      </c>
    </row>
    <row r="8" spans="1:3">
      <c r="A8" s="65" t="s">
        <v>279</v>
      </c>
    </row>
    <row r="9" spans="1:3" ht="62.25" customHeight="1">
      <c r="A9" s="333" t="s">
        <v>591</v>
      </c>
      <c r="B9" s="333"/>
    </row>
    <row r="10" spans="1:3" ht="25.5" customHeight="1"/>
    <row r="11" spans="1:3" ht="15.75">
      <c r="A11" s="148" t="s">
        <v>421</v>
      </c>
    </row>
    <row r="13" spans="1:3" ht="25.5" customHeight="1">
      <c r="A13" s="332" t="s">
        <v>422</v>
      </c>
      <c r="B13" s="332"/>
      <c r="C13" s="17"/>
    </row>
    <row r="14" spans="1:3" ht="19.5" customHeight="1">
      <c r="A14" s="65" t="s">
        <v>585</v>
      </c>
    </row>
    <row r="15" spans="1:3" ht="14.25" customHeight="1">
      <c r="A15" s="65" t="s">
        <v>584</v>
      </c>
    </row>
    <row r="16" spans="1:3" ht="14.25" customHeight="1"/>
    <row r="17" spans="1:3" ht="15.75">
      <c r="A17" s="148" t="s">
        <v>579</v>
      </c>
      <c r="C17" s="109"/>
    </row>
    <row r="19" spans="1:3">
      <c r="A19" s="149" t="s">
        <v>38</v>
      </c>
    </row>
    <row r="20" spans="1:3" ht="30" customHeight="1">
      <c r="A20" s="333" t="s">
        <v>473</v>
      </c>
      <c r="B20" s="333"/>
    </row>
    <row r="21" spans="1:3" ht="12.75" customHeight="1">
      <c r="A21" s="334"/>
      <c r="B21" s="332"/>
    </row>
    <row r="22" spans="1:3" ht="87" customHeight="1">
      <c r="A22" s="332" t="s">
        <v>580</v>
      </c>
      <c r="B22" s="332"/>
    </row>
    <row r="23" spans="1:3" ht="21.75" customHeight="1">
      <c r="A23" s="219" t="s">
        <v>583</v>
      </c>
      <c r="B23" s="252"/>
    </row>
    <row r="24" spans="1:3" ht="37.5" customHeight="1">
      <c r="A24" s="333" t="s">
        <v>577</v>
      </c>
      <c r="B24" s="333"/>
    </row>
    <row r="25" spans="1:3">
      <c r="A25" s="103"/>
      <c r="B25" s="252"/>
    </row>
    <row r="26" spans="1:3">
      <c r="A26" s="65" t="s">
        <v>586</v>
      </c>
    </row>
    <row r="27" spans="1:3">
      <c r="A27" s="65" t="s">
        <v>587</v>
      </c>
    </row>
    <row r="28" spans="1:3" ht="15" customHeight="1">
      <c r="A28" s="65" t="s">
        <v>588</v>
      </c>
    </row>
  </sheetData>
  <customSheetViews>
    <customSheetView guid="{334FAC76-A57E-4D32-B99D-D8AF2CDD286E}" showGridLines="0" showRuler="0" topLeftCell="A10">
      <selection activeCell="A27" sqref="A27:B27"/>
      <pageMargins left="0.78740157480314965" right="0.78740157480314965" top="0.98425196850393704" bottom="0.59055118110236227" header="0.51181102362204722" footer="0.51181102362204722"/>
      <pageSetup paperSize="9" firstPageNumber="33" orientation="portrait" useFirstPageNumber="1" r:id="rId1"/>
      <headerFooter alignWithMargins="0">
        <oddHeader>&amp;C&amp;P</oddHeader>
      </headerFooter>
    </customSheetView>
    <customSheetView guid="{6EF33418-FA88-44FB-8E4D-E916CC606730}" showGridLines="0" showRuler="0" topLeftCell="A10">
      <selection activeCell="D4" sqref="D4"/>
      <pageMargins left="0.78740157480314965" right="0.78740157480314965" top="0.98425196850393704" bottom="0.59055118110236227" header="0.51181102362204722" footer="0.51181102362204722"/>
      <pageSetup paperSize="9" firstPageNumber="33" orientation="portrait" useFirstPageNumber="1" r:id="rId2"/>
      <headerFooter alignWithMargins="0">
        <oddHeader>&amp;C&amp;P</oddHeader>
      </headerFooter>
    </customSheetView>
    <customSheetView guid="{E9D8435D-1357-4DC0-9C1D-CD0CECD4050A}" showGridLines="0" showRuler="0">
      <selection activeCell="C1" sqref="C1"/>
      <pageMargins left="0.78740157480314965" right="0.78740157480314965" top="0.98425196850393704" bottom="0.59055118110236227" header="0.51181102362204722" footer="0.51181102362204722"/>
      <pageSetup paperSize="9" firstPageNumber="32" orientation="portrait" useFirstPageNumber="1" r:id="rId3"/>
      <headerFooter alignWithMargins="0">
        <oddHeader>&amp;C&amp;P</oddHeader>
      </headerFooter>
    </customSheetView>
    <customSheetView guid="{D0E6D7FE-7B4A-4CDD-B8A6-552C4FE1AA9A}" showGridLines="0" showRuler="0" topLeftCell="A55">
      <selection activeCell="A2" sqref="A2:B2"/>
      <pageMargins left="0.75" right="0.75" top="1" bottom="1" header="0.4921259845" footer="0.4921259845"/>
      <pageSetup paperSize="9" firstPageNumber="121" orientation="portrait" useFirstPageNumber="1" r:id="rId4"/>
      <headerFooter alignWithMargins="0">
        <oddHeader>&amp;C&amp;P</oddHeader>
      </headerFooter>
    </customSheetView>
    <customSheetView guid="{7F3F07B6-A4CE-4289-8E41-A85BECD19C7A}" showGridLines="0" showRuler="0">
      <selection activeCell="C1" sqref="C1"/>
      <pageMargins left="0.75" right="0.75" top="1" bottom="1" header="0.4921259845" footer="0.4921259845"/>
      <pageSetup paperSize="9" firstPageNumber="121" orientation="portrait" useFirstPageNumber="1" r:id="rId5"/>
      <headerFooter alignWithMargins="0">
        <oddHeader>&amp;C&amp;P</oddHeader>
      </headerFooter>
    </customSheetView>
    <customSheetView guid="{1E5DD3EF-5970-4D1E-872F-4E76A3C977A9}" showGridLines="0" showRuler="0">
      <selection activeCell="A42" sqref="A42"/>
      <pageMargins left="0.78740157480314965" right="0.78740157480314965" top="0.98425196850393704" bottom="0.59055118110236227" header="0.51181102362204722" footer="0.51181102362204722"/>
      <pageSetup paperSize="9" firstPageNumber="33" orientation="portrait" useFirstPageNumber="1" r:id="rId6"/>
      <headerFooter alignWithMargins="0">
        <oddHeader>&amp;C&amp;P</oddHeader>
      </headerFooter>
    </customSheetView>
    <customSheetView guid="{BD37F809-4984-4590-997E-6EA1E4187FE5}" showPageBreaks="1" showGridLines="0" showRuler="0" topLeftCell="A7">
      <selection activeCell="B29" sqref="B29"/>
      <pageMargins left="0.75" right="0.75" top="1" bottom="1" header="0.4921259845" footer="0.4921259845"/>
      <pageSetup paperSize="9" firstPageNumber="121" orientation="portrait" useFirstPageNumber="1" r:id="rId7"/>
      <headerFooter alignWithMargins="0">
        <oddHeader>&amp;C&amp;P</oddHeader>
      </headerFooter>
    </customSheetView>
    <customSheetView guid="{3A8ECBB0-1CB4-410B-B903-DCAA77825D57}" showGridLines="0" showRuler="0">
      <selection activeCell="A2" sqref="A2:B2"/>
      <pageMargins left="0.75" right="0.75" top="1" bottom="1" header="0.4921259845" footer="0.4921259845"/>
      <pageSetup paperSize="9" firstPageNumber="121" orientation="portrait" useFirstPageNumber="1" r:id="rId8"/>
      <headerFooter alignWithMargins="0">
        <oddHeader>&amp;C&amp;P</oddHeader>
      </headerFooter>
    </customSheetView>
    <customSheetView guid="{98DF4F80-3A27-49B9-AB34-5D15D5FFF75A}" showPageBreaks="1" showGridLines="0" showRuler="0" topLeftCell="A10">
      <selection activeCell="F84" sqref="F84"/>
      <pageMargins left="0.75" right="0.75" top="1" bottom="1" header="0.4921259845" footer="0.4921259845"/>
      <pageSetup paperSize="9" firstPageNumber="121" orientation="portrait" useFirstPageNumber="1" r:id="rId9"/>
      <headerFooter alignWithMargins="0">
        <oddHeader>&amp;C&amp;P</oddHeader>
      </headerFooter>
    </customSheetView>
    <customSheetView guid="{89826D40-5A93-46DE-A5D4-80981AF6BDA2}" showPageBreaks="1" showGridLines="0" showRuler="0" topLeftCell="A58">
      <selection activeCell="A23" sqref="A23"/>
      <pageMargins left="0.78740157480314965" right="0.78740157480314965" top="0.98425196850393704" bottom="0.59055118110236227" header="0.51181102362204722" footer="0.51181102362204722"/>
      <pageSetup paperSize="9" firstPageNumber="34" orientation="portrait" useFirstPageNumber="1" r:id="rId10"/>
      <headerFooter alignWithMargins="0">
        <oddHeader>&amp;C&amp;P</oddHeader>
      </headerFooter>
    </customSheetView>
    <customSheetView guid="{CD742125-E64B-4672-86BA-40A0799566BA}" showGridLines="0" showRuler="0">
      <selection activeCell="C56" sqref="C56"/>
      <pageMargins left="0.75" right="0.75" top="1" bottom="1" header="0.4921259845" footer="0.4921259845"/>
      <pageSetup paperSize="9" firstPageNumber="121" orientation="portrait" useFirstPageNumber="1" r:id="rId11"/>
      <headerFooter alignWithMargins="0">
        <oddHeader>&amp;C&amp;P</oddHeader>
      </headerFooter>
    </customSheetView>
    <customSheetView guid="{AF20526F-EA42-45C9-8FB4-EAB83CB180DD}" showPageBreaks="1" showGridLines="0" showRuler="0">
      <pageMargins left="0.78740157480314965" right="0.78740157480314965" top="0.98425196850393704" bottom="0.59055118110236227" header="0.51181102362204722" footer="0.51181102362204722"/>
      <pageSetup paperSize="9" firstPageNumber="122" orientation="portrait" useFirstPageNumber="1" r:id="rId12"/>
      <headerFooter alignWithMargins="0">
        <oddHeader>&amp;C&amp;P</oddHeader>
      </headerFooter>
    </customSheetView>
    <customSheetView guid="{5964723E-6490-41C1-9477-FB8BF8B6D140}" showPageBreaks="1" showGridLines="0" showRuler="0" topLeftCell="A52">
      <selection activeCell="A84" sqref="A84"/>
      <pageMargins left="0.78740157480314965" right="0.78740157480314965" top="0.98425196850393704" bottom="0.59055118110236227" header="0.51181102362204722" footer="0.51181102362204722"/>
      <pageSetup paperSize="9" firstPageNumber="122" orientation="portrait" useFirstPageNumber="1" r:id="rId13"/>
      <headerFooter alignWithMargins="0">
        <oddHeader>&amp;C&amp;P</oddHeader>
      </headerFooter>
    </customSheetView>
    <customSheetView guid="{A4C8D53C-6523-40FA-A0E5-A68F21DD2C60}" showGridLines="0" showRuler="0" topLeftCell="A54">
      <selection activeCell="H5" sqref="H5"/>
      <pageMargins left="0.75" right="0.75" top="1" bottom="1" header="0.4921259845" footer="0.4921259845"/>
      <pageSetup paperSize="9" firstPageNumber="121" orientation="portrait" useFirstPageNumber="1" r:id="rId14"/>
      <headerFooter alignWithMargins="0">
        <oddHeader>&amp;C&amp;P</oddHeader>
      </headerFooter>
    </customSheetView>
    <customSheetView guid="{27CF5BBD-6BD0-4CBF-B69F-43767042D491}" showGridLines="0" showRuler="0" topLeftCell="A37">
      <pageMargins left="0.78740157480314965" right="0.78740157480314965" top="0.98425196850393704" bottom="0.59055118110236227" header="0.51181102362204722" footer="0.51181102362204722"/>
      <pageSetup paperSize="9" firstPageNumber="33" orientation="portrait" useFirstPageNumber="1" r:id="rId15"/>
      <headerFooter alignWithMargins="0">
        <oddHeader>&amp;C&amp;P</oddHeader>
      </headerFooter>
    </customSheetView>
    <customSheetView guid="{B55403BD-70DF-40C3-AA25-C8E2C59CD23B}" showGridLines="0" showRuler="0" topLeftCell="A49">
      <selection activeCell="K137" sqref="K137"/>
      <pageMargins left="0.75" right="0.75" top="1" bottom="1" header="0.4921259845" footer="0.4921259845"/>
      <pageSetup paperSize="9" firstPageNumber="121" orientation="portrait" useFirstPageNumber="1" r:id="rId16"/>
      <headerFooter alignWithMargins="0">
        <oddHeader>&amp;C&amp;P</oddHeader>
      </headerFooter>
    </customSheetView>
    <customSheetView guid="{BBB5DDBE-2F5A-4634-98DD-3397C9C0AC2B}" showGridLines="0" showRuler="0">
      <selection activeCell="A2" sqref="A2"/>
      <pageMargins left="0.75" right="0.75" top="1" bottom="1" header="0.4921259845" footer="0.4921259845"/>
      <pageSetup paperSize="9" firstPageNumber="121" orientation="portrait" useFirstPageNumber="1" r:id="rId17"/>
      <headerFooter alignWithMargins="0">
        <oddHeader>&amp;C&amp;P</oddHeader>
      </headerFooter>
    </customSheetView>
    <customSheetView guid="{58EC2664-05A7-4FE5-B4E9-931202836515}" showGridLines="0" showRuler="0">
      <selection activeCell="A8" sqref="A8"/>
      <pageMargins left="0.78740157480314965" right="0.78740157480314965" top="0.98425196850393704" bottom="0.59055118110236227" header="0.51181102362204722" footer="0.51181102362204722"/>
      <pageSetup paperSize="9" firstPageNumber="122" orientation="portrait" useFirstPageNumber="1" r:id="rId18"/>
      <headerFooter alignWithMargins="0">
        <oddHeader>&amp;C&amp;P</oddHeader>
      </headerFooter>
    </customSheetView>
    <customSheetView guid="{1B11A7CD-6306-4B98-9F41-C7E424102C6C}" showPageBreaks="1" showGridLines="0" showRuler="0">
      <selection activeCell="E154" sqref="E154"/>
      <pageMargins left="0.75" right="0.43" top="1" bottom="1" header="0.4921259845" footer="0.4921259845"/>
      <pageSetup paperSize="9" firstPageNumber="121" orientation="portrait" useFirstPageNumber="1" r:id="rId19"/>
      <headerFooter alignWithMargins="0">
        <oddHeader>&amp;C&amp;P</oddHeader>
      </headerFooter>
    </customSheetView>
    <customSheetView guid="{B3922338-8BAF-45B0-B08F-79305D140D28}" showGridLines="0" showRuler="0" topLeftCell="A145">
      <selection activeCell="A2" sqref="A2"/>
      <pageMargins left="0.75" right="0.75" top="1" bottom="1" header="0.4921259845" footer="0.4921259845"/>
      <pageSetup paperSize="9" firstPageNumber="121" orientation="portrait" useFirstPageNumber="1" r:id="rId20"/>
      <headerFooter alignWithMargins="0">
        <oddHeader>&amp;C&amp;P</oddHeader>
      </headerFooter>
    </customSheetView>
    <customSheetView guid="{FBF9D45E-10AE-4F4C-A24D-CC23FE10CBCA}" showGridLines="0" showRuler="0" topLeftCell="A64">
      <selection activeCell="A83" sqref="A83:B83"/>
      <pageMargins left="0.78740157480314965" right="0.78740157480314965" top="0.98425196850393704" bottom="0.59055118110236227" header="0.51181102362204722" footer="0.51181102362204722"/>
      <pageSetup paperSize="9" firstPageNumber="122" orientation="portrait" useFirstPageNumber="1" r:id="rId21"/>
      <headerFooter alignWithMargins="0">
        <oddHeader>&amp;C&amp;P</oddHeader>
      </headerFooter>
    </customSheetView>
    <customSheetView guid="{84CA6BBE-BC44-4054-8A99-3368B2028592}" showGridLines="0" showRuler="0">
      <selection activeCell="A2" sqref="A2"/>
      <pageMargins left="0.75" right="0.75" top="1" bottom="1" header="0.4921259845" footer="0.4921259845"/>
      <pageSetup paperSize="9" firstPageNumber="121" orientation="portrait" useFirstPageNumber="1" r:id="rId22"/>
      <headerFooter alignWithMargins="0">
        <oddHeader>&amp;C&amp;P</oddHeader>
      </headerFooter>
    </customSheetView>
    <customSheetView guid="{8C09BE92-B110-4AA6-97F0-7D9CFBD1BC51}" showPageBreaks="1" showGridLines="0" showRuler="0" topLeftCell="A61">
      <selection activeCell="K8" sqref="K8"/>
      <pageMargins left="0.75" right="0.75" top="1" bottom="1" header="0.4921259845" footer="0.4921259845"/>
      <pageSetup paperSize="9" firstPageNumber="121" orientation="portrait" useFirstPageNumber="1" r:id="rId23"/>
      <headerFooter alignWithMargins="0">
        <oddHeader>&amp;C&amp;P</oddHeader>
      </headerFooter>
    </customSheetView>
    <customSheetView guid="{E8725092-8740-4F96-97EF-6F4AFDA2F708}" showGridLines="0" showRuler="0" topLeftCell="A61">
      <selection activeCell="A66" sqref="A66:B66"/>
      <pageMargins left="0.78740157480314965" right="0.78740157480314965" top="0.98425196850393704" bottom="0.59055118110236227" header="0.51181102362204722" footer="0.51181102362204722"/>
      <pageSetup paperSize="9" firstPageNumber="122" orientation="portrait" useFirstPageNumber="1" r:id="rId24"/>
      <headerFooter alignWithMargins="0">
        <oddHeader>&amp;C&amp;P</oddHeader>
      </headerFooter>
    </customSheetView>
    <customSheetView guid="{CEE58B9A-B7C7-4ACF-9CEC-00B4271B9A74}" showGridLines="0" showRuler="0" topLeftCell="A46">
      <selection activeCell="B85" sqref="B85"/>
      <pageMargins left="0.78740157480314965" right="0.78740157480314965" top="0.98425196850393704" bottom="0.59055118110236227" header="0.51181102362204722" footer="0.51181102362204722"/>
      <pageSetup paperSize="9" firstPageNumber="122" orientation="portrait" useFirstPageNumber="1" r:id="rId25"/>
      <headerFooter alignWithMargins="0">
        <oddHeader>&amp;C&amp;P</oddHeader>
      </headerFooter>
    </customSheetView>
    <customSheetView guid="{2DCD264F-56EA-4436-A0C2-F9547DF2B0C8}" showGridLines="0" showRuler="0">
      <selection activeCell="J21" sqref="J21"/>
      <pageMargins left="0.75" right="0.75" top="1" bottom="1" header="0.4921259845" footer="0.4921259845"/>
      <pageSetup paperSize="9" firstPageNumber="121" orientation="portrait" useFirstPageNumber="1" r:id="rId26"/>
      <headerFooter alignWithMargins="0">
        <oddHeader>&amp;C&amp;P</oddHeader>
      </headerFooter>
    </customSheetView>
    <customSheetView guid="{0F357347-0509-47AA-96F0-BB1B3FAD68A1}" showPageBreaks="1" showGridLines="0" showRuler="0" topLeftCell="A55">
      <selection activeCell="A2" sqref="A2:B2"/>
      <pageMargins left="0.75" right="0.75" top="1" bottom="1" header="0.4921259845" footer="0.4921259845"/>
      <pageSetup paperSize="9" firstPageNumber="121" orientation="portrait" useFirstPageNumber="1" r:id="rId27"/>
      <headerFooter alignWithMargins="0">
        <oddHeader>&amp;C&amp;P</oddHeader>
      </headerFooter>
    </customSheetView>
    <customSheetView guid="{8F109A73-9AB9-46E1-94EA-D41ECD58F71F}" showPageBreaks="1" showGridLines="0" showRuler="0" topLeftCell="A25">
      <selection activeCell="Q84" sqref="Q84"/>
      <pageMargins left="0.78740157480314965" right="0.78740157480314965" top="0.98425196850393704" bottom="0.59055118110236227" header="0.51181102362204722" footer="0.51181102362204722"/>
      <pageSetup paperSize="9" firstPageNumber="122" orientation="portrait" useFirstPageNumber="1" r:id="rId28"/>
      <headerFooter alignWithMargins="0">
        <oddHeader>&amp;C&amp;P</oddHeader>
      </headerFooter>
    </customSheetView>
    <customSheetView guid="{1E48BEC3-8D95-4C28-9275-1C74C6AC64CE}" showPageBreaks="1" showGridLines="0" showRuler="0" topLeftCell="A4">
      <selection activeCell="A7" sqref="A7"/>
      <pageMargins left="0.78740157480314965" right="0.78740157480314965" top="0.98425196850393704" bottom="0.59055118110236227" header="0.51181102362204722" footer="0.51181102362204722"/>
      <pageSetup paperSize="9" firstPageNumber="122" orientation="portrait" useFirstPageNumber="1" r:id="rId29"/>
      <headerFooter alignWithMargins="0">
        <oddHeader>&amp;C&amp;P</oddHeader>
      </headerFooter>
    </customSheetView>
    <customSheetView guid="{E7BC3159-902B-4018-A222-A11CFAAB614D}" scale="95" showGridLines="0" showRuler="0">
      <selection activeCell="A74" sqref="A74:B74"/>
      <pageMargins left="0.75" right="0.75" top="1" bottom="1" header="0.4921259845" footer="0.4921259845"/>
      <pageSetup paperSize="9" firstPageNumber="121" orientation="portrait" useFirstPageNumber="1" r:id="rId30"/>
      <headerFooter alignWithMargins="0">
        <oddHeader>&amp;C&amp;P</oddHeader>
      </headerFooter>
    </customSheetView>
    <customSheetView guid="{D1A29F3A-ADEC-492C-BEFA-18A8379765E2}" showGridLines="0" showRuler="0">
      <selection activeCell="B27" sqref="B27"/>
      <pageMargins left="0.78740157480314965" right="0.78740157480314965" top="0.98425196850393704" bottom="0.59055118110236227" header="0.51181102362204722" footer="0.51181102362204722"/>
      <pageSetup paperSize="9" firstPageNumber="34" orientation="portrait" useFirstPageNumber="1" r:id="rId31"/>
      <headerFooter alignWithMargins="0">
        <oddHeader>&amp;C&amp;P</oddHeader>
      </headerFooter>
    </customSheetView>
    <customSheetView guid="{B16CB3F1-F8C8-4A8B-8D34-03B1762D301A}" showGridLines="0" showRuler="0" topLeftCell="A19">
      <selection activeCell="B29" sqref="B29"/>
      <pageMargins left="0.78740157480314965" right="0.78740157480314965" top="0.98425196850393704" bottom="0.59055118110236227" header="0.51181102362204722" footer="0.51181102362204722"/>
      <pageSetup paperSize="9" firstPageNumber="122" orientation="portrait" useFirstPageNumber="1" r:id="rId32"/>
      <headerFooter alignWithMargins="0">
        <oddHeader>&amp;C&amp;P</oddHeader>
      </headerFooter>
    </customSheetView>
    <customSheetView guid="{24D68F87-5BE1-47C0-8CFE-7C91D963547E}" showPageBreaks="1" showGridLines="0" showRuler="0">
      <selection activeCell="D4" sqref="D4"/>
      <pageMargins left="0.78740157480314965" right="0.78740157480314965" top="0.98425196850393704" bottom="0.59055118110236227" header="0.51181102362204722" footer="0.51181102362204722"/>
      <pageSetup paperSize="9" firstPageNumber="32" orientation="portrait" useFirstPageNumber="1" r:id="rId33"/>
      <headerFooter alignWithMargins="0">
        <oddHeader>&amp;C&amp;P</oddHeader>
      </headerFooter>
    </customSheetView>
    <customSheetView guid="{669B2726-6F59-479C-8DA1-DBA65BB6A293}" showPageBreaks="1" showGridLines="0" showRuler="0" topLeftCell="A10">
      <selection activeCell="A85" sqref="A85"/>
      <pageMargins left="0.78740157480314965" right="0.78740157480314965" top="0.98425196850393704" bottom="0.59055118110236227" header="0.51181102362204722" footer="0.51181102362204722"/>
      <pageSetup paperSize="9" firstPageNumber="122" orientation="portrait" useFirstPageNumber="1" r:id="rId34"/>
      <headerFooter alignWithMargins="0">
        <oddHeader>&amp;C&amp;P</oddHeader>
      </headerFooter>
    </customSheetView>
    <customSheetView guid="{017ABE52-F553-4C67-A674-374CD35572E7}" showGridLines="0" showRuler="0" topLeftCell="A13">
      <selection activeCell="B41" sqref="B41"/>
      <pageMargins left="0.78740157480314965" right="0.78740157480314965" top="0.98425196850393704" bottom="0.59055118110236227" header="0.51181102362204722" footer="0.51181102362204722"/>
      <pageSetup paperSize="9" firstPageNumber="33" orientation="portrait" useFirstPageNumber="1" r:id="rId35"/>
      <headerFooter alignWithMargins="0">
        <oddHeader>&amp;C&amp;P</oddHeader>
      </headerFooter>
    </customSheetView>
    <customSheetView guid="{4AE1EA96-D20F-4F46-8743-92802E2B7F86}" showGridLines="0" showRuler="0" topLeftCell="A16">
      <selection activeCell="C1" sqref="C1"/>
      <pageMargins left="0.78740157480314965" right="0.78740157480314965" top="0.98425196850393704" bottom="0.59055118110236227" header="0.51181102362204722" footer="0.51181102362204722"/>
      <pageSetup paperSize="9" firstPageNumber="32" orientation="portrait" useFirstPageNumber="1" r:id="rId36"/>
      <headerFooter alignWithMargins="0">
        <oddHeader>&amp;C&amp;P</oddHeader>
      </headerFooter>
    </customSheetView>
    <customSheetView guid="{A7F03C41-20CF-4E65-9158-C11DE5EB82EA}" showGridLines="0" showRuler="0">
      <selection activeCell="E10" sqref="E10"/>
      <pageMargins left="0.75" right="0.75" top="1" bottom="1" header="0.4921259845" footer="0.4921259845"/>
      <pageSetup paperSize="9" firstPageNumber="121" orientation="portrait" useFirstPageNumber="1" r:id="rId37"/>
      <headerFooter alignWithMargins="0">
        <oddHeader>&amp;C&amp;P</oddHeader>
      </headerFooter>
    </customSheetView>
    <customSheetView guid="{ED2CEC82-401A-4CFA-8397-0B86AFDB9DDA}" showPageBreaks="1" showGridLines="0" showRuler="0">
      <pageMargins left="0.74803149606299213" right="0.74803149606299213" top="0.98425196850393704" bottom="0.98425196850393704" header="0.51181102362204722" footer="0.51181102362204722"/>
      <pageSetup paperSize="9" firstPageNumber="121" orientation="portrait" useFirstPageNumber="1" r:id="rId38"/>
      <headerFooter alignWithMargins="0"/>
    </customSheetView>
  </customSheetViews>
  <mergeCells count="10">
    <mergeCell ref="A2:B2"/>
    <mergeCell ref="A3:B3"/>
    <mergeCell ref="A4:B4"/>
    <mergeCell ref="A5:B5"/>
    <mergeCell ref="A9:B9"/>
    <mergeCell ref="A13:B13"/>
    <mergeCell ref="A20:B20"/>
    <mergeCell ref="A22:B22"/>
    <mergeCell ref="A24:B24"/>
    <mergeCell ref="A21:B21"/>
  </mergeCells>
  <phoneticPr fontId="0" type="noConversion"/>
  <pageMargins left="0.74803149606299213" right="0.74803149606299213" top="0.98425196850393704" bottom="0.98425196850393704" header="0.51181102362204722" footer="0.51181102362204722"/>
  <pageSetup paperSize="9" firstPageNumber="121" orientation="portrait" useFirstPageNumber="1" r:id="rId39"/>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showRuler="0" zoomScaleNormal="100" workbookViewId="0"/>
  </sheetViews>
  <sheetFormatPr defaultColWidth="9.140625" defaultRowHeight="12.75"/>
  <cols>
    <col min="1" max="1" width="87.42578125" style="11" customWidth="1"/>
    <col min="2" max="16384" width="9.140625" style="11"/>
  </cols>
  <sheetData>
    <row r="1" spans="1:2" ht="25.5">
      <c r="A1" s="97" t="s">
        <v>455</v>
      </c>
    </row>
    <row r="2" spans="1:2" ht="12.2" customHeight="1"/>
    <row r="3" spans="1:2" s="73" customFormat="1" ht="38.25">
      <c r="A3" s="73" t="s">
        <v>404</v>
      </c>
      <c r="B3" s="11"/>
    </row>
    <row r="4" spans="1:2" s="73" customFormat="1">
      <c r="A4" s="11"/>
      <c r="B4" s="11"/>
    </row>
    <row r="5" spans="1:2" ht="12" customHeight="1">
      <c r="A5" s="79"/>
    </row>
    <row r="6" spans="1:2" ht="12.2" customHeight="1">
      <c r="A6" s="141" t="s">
        <v>42</v>
      </c>
    </row>
    <row r="7" spans="1:2" ht="12.2" customHeight="1">
      <c r="A7" s="141" t="s">
        <v>330</v>
      </c>
    </row>
    <row r="8" spans="1:2">
      <c r="A8" s="141" t="s">
        <v>331</v>
      </c>
    </row>
    <row r="9" spans="1:2">
      <c r="A9" s="79"/>
    </row>
    <row r="10" spans="1:2" ht="38.25">
      <c r="A10" s="253" t="s">
        <v>535</v>
      </c>
    </row>
    <row r="11" spans="1:2" ht="12.2" customHeight="1">
      <c r="A11" s="79"/>
    </row>
    <row r="12" spans="1:2" ht="12.2" customHeight="1">
      <c r="A12" s="79"/>
    </row>
    <row r="13" spans="1:2" ht="27.75" customHeight="1">
      <c r="A13" s="73" t="s">
        <v>578</v>
      </c>
    </row>
    <row r="14" spans="1:2" ht="12.2" customHeight="1"/>
    <row r="15" spans="1:2" ht="12.2" customHeight="1"/>
    <row r="16" spans="1:2" ht="12.2" customHeight="1">
      <c r="A16" s="141" t="s">
        <v>44</v>
      </c>
    </row>
    <row r="17" spans="1:2" ht="12.75" customHeight="1">
      <c r="A17" s="141" t="s">
        <v>345</v>
      </c>
    </row>
    <row r="18" spans="1:2" ht="12.75" customHeight="1">
      <c r="A18" s="141" t="s">
        <v>344</v>
      </c>
    </row>
    <row r="19" spans="1:2" ht="12.2" customHeight="1"/>
    <row r="20" spans="1:2" ht="12.2" customHeight="1">
      <c r="A20" s="141" t="s">
        <v>43</v>
      </c>
    </row>
    <row r="21" spans="1:2" ht="25.5">
      <c r="A21" s="253" t="s">
        <v>534</v>
      </c>
    </row>
    <row r="22" spans="1:2">
      <c r="A22" s="256"/>
    </row>
    <row r="23" spans="1:2" ht="12.2" customHeight="1">
      <c r="A23" s="11" t="s">
        <v>356</v>
      </c>
    </row>
    <row r="24" spans="1:2" ht="12.2" customHeight="1"/>
    <row r="25" spans="1:2" ht="12.2" customHeight="1">
      <c r="A25" s="141" t="s">
        <v>581</v>
      </c>
      <c r="B25" s="79"/>
    </row>
    <row r="26" spans="1:2" ht="12.2" customHeight="1">
      <c r="A26" s="141" t="s">
        <v>582</v>
      </c>
    </row>
    <row r="27" spans="1:2">
      <c r="A27" s="141"/>
    </row>
    <row r="28" spans="1:2">
      <c r="A28" s="141"/>
    </row>
    <row r="29" spans="1:2">
      <c r="A29" s="141"/>
    </row>
  </sheetData>
  <customSheetViews>
    <customSheetView guid="{334FAC76-A57E-4D32-B99D-D8AF2CDD286E}" showGridLines="0" showRuler="0">
      <selection activeCell="G10" sqref="G10"/>
      <pageMargins left="0.78740157480314965" right="0.78740157480314965" top="0.98425196850393704" bottom="0.59055118110236227" header="0.51181102362204722" footer="0.51181102362204722"/>
      <pageSetup paperSize="9" firstPageNumber="34" orientation="portrait" useFirstPageNumber="1" r:id="rId1"/>
      <headerFooter alignWithMargins="0">
        <oddHeader>&amp;C&amp;P</oddHeader>
      </headerFooter>
    </customSheetView>
    <customSheetView guid="{6EF33418-FA88-44FB-8E4D-E916CC606730}" showGridLines="0" showRuler="0">
      <selection activeCell="G12" sqref="G12"/>
      <pageMargins left="0.78740157480314965" right="0.78740157480314965" top="0.98425196850393704" bottom="0.59055118110236227" header="0.51181102362204722" footer="0.51181102362204722"/>
      <pageSetup paperSize="9" firstPageNumber="34" orientation="portrait" useFirstPageNumber="1" r:id="rId2"/>
      <headerFooter alignWithMargins="0">
        <oddHeader>&amp;C&amp;P</oddHeader>
      </headerFooter>
    </customSheetView>
    <customSheetView guid="{E9D8435D-1357-4DC0-9C1D-CD0CECD4050A}" showGridLines="0" showRuler="0">
      <selection activeCell="A21" sqref="A21"/>
      <pageMargins left="0.78740157480314965" right="0.78740157480314965" top="0.98425196850393704" bottom="0.59055118110236227" header="0.51181102362204722" footer="0.51181102362204722"/>
      <pageSetup paperSize="9" firstPageNumber="33" orientation="portrait" useFirstPageNumber="1" r:id="rId3"/>
      <headerFooter alignWithMargins="0">
        <oddHeader>&amp;C&amp;P</oddHeader>
      </headerFooter>
    </customSheetView>
    <customSheetView guid="{D0E6D7FE-7B4A-4CDD-B8A6-552C4FE1AA9A}" showGridLines="0" showRuler="0">
      <selection activeCell="A10" sqref="A10"/>
      <pageMargins left="0.78740157480314965" right="0.78740157480314965" top="0.98425196850393704" bottom="0.59055118110236227" header="0.51181102362204722" footer="0.51181102362204722"/>
      <pageSetup paperSize="9" firstPageNumber="36" orientation="portrait" useFirstPageNumber="1" r:id="rId4"/>
      <headerFooter alignWithMargins="0">
        <oddHeader>&amp;C&amp;P</oddHeader>
      </headerFooter>
    </customSheetView>
    <customSheetView guid="{7F3F07B6-A4CE-4289-8E41-A85BECD19C7A}" showGridLines="0" showRuler="0">
      <selection activeCell="G12" sqref="G12"/>
      <pageMargins left="0.78740157480314965" right="0.78740157480314965" top="0.98425196850393704" bottom="0.59055118110236227" header="0.51181102362204722" footer="0.51181102362204722"/>
      <pageSetup paperSize="9" firstPageNumber="36" orientation="portrait" useFirstPageNumber="1" r:id="rId5"/>
      <headerFooter alignWithMargins="0">
        <oddHeader>&amp;C&amp;P</oddHeader>
      </headerFooter>
    </customSheetView>
    <customSheetView guid="{1E5DD3EF-5970-4D1E-872F-4E76A3C977A9}" showGridLines="0" showRuler="0">
      <selection activeCell="A44" sqref="A44"/>
      <pageMargins left="0.78740157480314965" right="0.78740157480314965" top="0.98425196850393704" bottom="0.59055118110236227" header="0.51181102362204722" footer="0.51181102362204722"/>
      <pageSetup paperSize="9" firstPageNumber="34" orientation="portrait" useFirstPageNumber="1" r:id="rId6"/>
      <headerFooter alignWithMargins="0">
        <oddHeader>&amp;C&amp;P</oddHeader>
      </headerFooter>
    </customSheetView>
    <customSheetView guid="{BD37F809-4984-4590-997E-6EA1E4187FE5}" showPageBreaks="1" showGridLines="0" showRuler="0" topLeftCell="A22">
      <selection activeCell="A47" sqref="A47"/>
      <pageMargins left="0.78740157480314965" right="0.78740157480314965" top="0.98425196850393704" bottom="0.59055118110236227" header="0.51181102362204722" footer="0.51181102362204722"/>
      <pageSetup paperSize="9" firstPageNumber="36" orientation="portrait" useFirstPageNumber="1" r:id="rId7"/>
      <headerFooter alignWithMargins="0">
        <oddHeader>&amp;C&amp;P</oddHeader>
      </headerFooter>
    </customSheetView>
    <customSheetView guid="{3A8ECBB0-1CB4-410B-B903-DCAA77825D57}" showGridLines="0" showRuler="0">
      <selection activeCell="A10" sqref="A10"/>
      <pageMargins left="0.78740157480314965" right="0.78740157480314965" top="0.98425196850393704" bottom="0.59055118110236227" header="0.51181102362204722" footer="0.51181102362204722"/>
      <pageSetup paperSize="9" firstPageNumber="36" orientation="portrait" useFirstPageNumber="1" r:id="rId8"/>
      <headerFooter alignWithMargins="0">
        <oddHeader>&amp;C&amp;P</oddHeader>
      </headerFooter>
    </customSheetView>
    <customSheetView guid="{98DF4F80-3A27-49B9-AB34-5D15D5FFF75A}" showPageBreaks="1" showGridLines="0" showRuler="0">
      <selection activeCell="A40" sqref="A40"/>
      <pageMargins left="0.78740157480314965" right="0.78740157480314965" top="0.98425196850393704" bottom="0.59055118110236227" header="0.51181102362204722" footer="0.51181102362204722"/>
      <pageSetup paperSize="9" firstPageNumber="36" orientation="portrait" useFirstPageNumber="1" r:id="rId9"/>
      <headerFooter alignWithMargins="0">
        <oddHeader>&amp;C&amp;P</oddHeader>
      </headerFooter>
    </customSheetView>
    <customSheetView guid="{89826D40-5A93-46DE-A5D4-80981AF6BDA2}" showPageBreaks="1" showGridLines="0" showRuler="0">
      <selection activeCell="A13" sqref="A13"/>
      <pageMargins left="0.78740157480314965" right="0.78740157480314965" top="0.98425196850393704" bottom="0.59055118110236227" header="0.51181102362204722" footer="0.51181102362204722"/>
      <pageSetup paperSize="9" firstPageNumber="37" orientation="portrait" useFirstPageNumber="1" r:id="rId10"/>
      <headerFooter alignWithMargins="0">
        <oddHeader>&amp;C&amp;P</oddHeader>
      </headerFooter>
    </customSheetView>
    <customSheetView guid="{CD742125-E64B-4672-86BA-40A0799566BA}" showGridLines="0" showRuler="0" topLeftCell="A26">
      <pageMargins left="0.78740157480314965" right="0.78740157480314965" top="0.98425196850393704" bottom="0.59055118110236227" header="0.51181102362204722" footer="0.51181102362204722"/>
      <pageSetup paperSize="9" firstPageNumber="36" orientation="portrait" useFirstPageNumber="1" r:id="rId11"/>
      <headerFooter alignWithMargins="0">
        <oddHeader>&amp;C&amp;P</oddHeader>
      </headerFooter>
    </customSheetView>
    <customSheetView guid="{AF20526F-EA42-45C9-8FB4-EAB83CB180DD}" showPageBreaks="1" showGridLines="0" showRuler="0">
      <pageMargins left="0.78740157480314965" right="0.78740157480314965" top="0.98425196850393704" bottom="0.59055118110236227" header="0.51181102362204722" footer="0.51181102362204722"/>
      <pageSetup paperSize="9" firstPageNumber="36" orientation="portrait" useFirstPageNumber="1" r:id="rId12"/>
      <headerFooter alignWithMargins="0">
        <oddHeader>&amp;C&amp;P</oddHeader>
      </headerFooter>
    </customSheetView>
    <customSheetView guid="{5964723E-6490-41C1-9477-FB8BF8B6D140}" showPageBreaks="1" showGridLines="0" showRuler="0">
      <selection activeCell="C33" sqref="C33"/>
      <pageMargins left="0.78740157480314965" right="0.78740157480314965" top="0.98425196850393704" bottom="0.59055118110236227" header="0.51181102362204722" footer="0.51181102362204722"/>
      <pageSetup paperSize="9" firstPageNumber="36" orientation="portrait" useFirstPageNumber="1" r:id="rId13"/>
      <headerFooter alignWithMargins="0">
        <oddHeader>&amp;C&amp;P</oddHeader>
      </headerFooter>
    </customSheetView>
    <customSheetView guid="{A4C8D53C-6523-40FA-A0E5-A68F21DD2C60}" showGridLines="0" showRuler="0">
      <selection activeCell="E7" sqref="E7"/>
      <pageMargins left="0.78740157480314965" right="0.78740157480314965" top="0.98425196850393704" bottom="0.59055118110236227" header="0.51181102362204722" footer="0.51181102362204722"/>
      <pageSetup paperSize="9" firstPageNumber="36" orientation="portrait" useFirstPageNumber="1" r:id="rId14"/>
      <headerFooter alignWithMargins="0">
        <oddHeader>&amp;C&amp;P</oddHeader>
      </headerFooter>
    </customSheetView>
    <customSheetView guid="{27CF5BBD-6BD0-4CBF-B69F-43767042D491}" showGridLines="0" showRuler="0" topLeftCell="A26">
      <pageMargins left="0.78740157480314965" right="0.78740157480314965" top="0.98425196850393704" bottom="0.59055118110236227" header="0.51181102362204722" footer="0.51181102362204722"/>
      <pageSetup paperSize="9" firstPageNumber="36" orientation="portrait" useFirstPageNumber="1" r:id="rId15"/>
      <headerFooter alignWithMargins="0">
        <oddHeader>&amp;C&amp;P</oddHeader>
      </headerFooter>
    </customSheetView>
    <customSheetView guid="{B55403BD-70DF-40C3-AA25-C8E2C59CD23B}" showGridLines="0" showRuler="0" topLeftCell="A16">
      <selection activeCell="A25" sqref="A25"/>
      <pageMargins left="0.78740157480314965" right="0.78740157480314965" top="0.98425196850393704" bottom="0.59055118110236227" header="0.51181102362204722" footer="0.51181102362204722"/>
      <pageSetup paperSize="9" firstPageNumber="36" orientation="portrait" useFirstPageNumber="1" r:id="rId16"/>
      <headerFooter alignWithMargins="0">
        <oddHeader>&amp;C&amp;P</oddHeader>
      </headerFooter>
    </customSheetView>
    <customSheetView guid="{84CA6BBE-BC44-4054-8A99-3368B2028592}" showGridLines="0" showRuler="0" topLeftCell="A26">
      <pageMargins left="0.78740157480314965" right="0.78740157480314965" top="0.98425196850393704" bottom="0.59055118110236227" header="0.51181102362204722" footer="0.51181102362204722"/>
      <pageSetup paperSize="9" firstPageNumber="36" orientation="portrait" useFirstPageNumber="1" r:id="rId17"/>
      <headerFooter alignWithMargins="0">
        <oddHeader>&amp;C&amp;P</oddHeader>
      </headerFooter>
    </customSheetView>
    <customSheetView guid="{8C09BE92-B110-4AA6-97F0-7D9CFBD1BC51}" showPageBreaks="1" showGridLines="0" showRuler="0">
      <selection activeCell="G26" sqref="G26"/>
      <pageMargins left="0.78740157480314965" right="0.78740157480314965" top="0.98425196850393704" bottom="0.59055118110236227" header="0.51181102362204722" footer="0.51181102362204722"/>
      <pageSetup paperSize="9" firstPageNumber="36" orientation="portrait" useFirstPageNumber="1" r:id="rId18"/>
      <headerFooter alignWithMargins="0">
        <oddHeader>&amp;C&amp;P</oddHeader>
      </headerFooter>
    </customSheetView>
    <customSheetView guid="{E8725092-8740-4F96-97EF-6F4AFDA2F708}" showGridLines="0" showRuler="0" topLeftCell="A8">
      <selection activeCell="A50" sqref="A50"/>
      <pageMargins left="0.78740157480314965" right="0.78740157480314965" top="0.98425196850393704" bottom="0.59055118110236227" header="0.51181102362204722" footer="0.51181102362204722"/>
      <pageSetup paperSize="9" firstPageNumber="36" orientation="portrait" useFirstPageNumber="1" r:id="rId19"/>
      <headerFooter alignWithMargins="0">
        <oddHeader>&amp;C&amp;P</oddHeader>
      </headerFooter>
    </customSheetView>
    <customSheetView guid="{CEE58B9A-B7C7-4ACF-9CEC-00B4271B9A74}" showGridLines="0" showRuler="0">
      <selection activeCell="C23" sqref="C23"/>
      <pageMargins left="0.78740157480314965" right="0.78740157480314965" top="0.98425196850393704" bottom="0.59055118110236227" header="0.51181102362204722" footer="0.51181102362204722"/>
      <pageSetup paperSize="9" firstPageNumber="36" orientation="portrait" useFirstPageNumber="1" r:id="rId20"/>
      <headerFooter alignWithMargins="0">
        <oddHeader>&amp;C&amp;P</oddHeader>
      </headerFooter>
    </customSheetView>
    <customSheetView guid="{2DCD264F-56EA-4436-A0C2-F9547DF2B0C8}" showGridLines="0" showRuler="0">
      <pageMargins left="0.78740157480314965" right="0.78740157480314965" top="0.98425196850393704" bottom="0.59055118110236227" header="0.51181102362204722" footer="0.51181102362204722"/>
      <pageSetup paperSize="9" firstPageNumber="36" orientation="portrait" useFirstPageNumber="1" r:id="rId21"/>
      <headerFooter alignWithMargins="0">
        <oddHeader>&amp;C&amp;P</oddHeader>
      </headerFooter>
    </customSheetView>
    <customSheetView guid="{0F357347-0509-47AA-96F0-BB1B3FAD68A1}" showPageBreaks="1" showGridLines="0" showRuler="0" topLeftCell="A26">
      <pageMargins left="0.78740157480314965" right="0.78740157480314965" top="0.98425196850393704" bottom="0.59055118110236227" header="0.51181102362204722" footer="0.51181102362204722"/>
      <pageSetup paperSize="9" firstPageNumber="36" orientation="portrait" useFirstPageNumber="1" r:id="rId22"/>
      <headerFooter alignWithMargins="0">
        <oddHeader>&amp;C&amp;P</oddHeader>
      </headerFooter>
    </customSheetView>
    <customSheetView guid="{8F109A73-9AB9-46E1-94EA-D41ECD58F71F}" showGridLines="0" showRuler="0">
      <pageMargins left="0.78740157480314965" right="0.78740157480314965" top="0.98425196850393704" bottom="0.59055118110236227" header="0.51181102362204722" footer="0.51181102362204722"/>
      <pageSetup paperSize="9" firstPageNumber="36" orientation="portrait" useFirstPageNumber="1" r:id="rId23"/>
      <headerFooter alignWithMargins="0">
        <oddHeader>&amp;C&amp;P</oddHeader>
      </headerFooter>
    </customSheetView>
    <customSheetView guid="{1E48BEC3-8D95-4C28-9275-1C74C6AC64CE}" showGridLines="0" showRuler="0" topLeftCell="A8">
      <pageMargins left="0.78740157480314965" right="0.78740157480314965" top="0.98425196850393704" bottom="0.59055118110236227" header="0.51181102362204722" footer="0.51181102362204722"/>
      <pageSetup paperSize="9" firstPageNumber="36" orientation="portrait" useFirstPageNumber="1" r:id="rId24"/>
      <headerFooter alignWithMargins="0">
        <oddHeader>&amp;C&amp;P</oddHeader>
      </headerFooter>
    </customSheetView>
    <customSheetView guid="{E7BC3159-902B-4018-A222-A11CFAAB614D}" showGridLines="0" showRuler="0" topLeftCell="A4">
      <pageMargins left="0.78740157480314965" right="0.78740157480314965" top="0.98425196850393704" bottom="0.59055118110236227" header="0.51181102362204722" footer="0.51181102362204722"/>
      <pageSetup paperSize="9" firstPageNumber="36" orientation="portrait" useFirstPageNumber="1" r:id="rId25"/>
      <headerFooter alignWithMargins="0">
        <oddHeader>&amp;C&amp;P</oddHeader>
      </headerFooter>
    </customSheetView>
    <customSheetView guid="{D1A29F3A-ADEC-492C-BEFA-18A8379765E2}" showGridLines="0" showRuler="0">
      <selection activeCell="A41" sqref="A41"/>
      <pageMargins left="0.78740157480314965" right="0.78740157480314965" top="0.98425196850393704" bottom="0.59055118110236227" header="0.51181102362204722" footer="0.51181102362204722"/>
      <pageSetup paperSize="9" firstPageNumber="37" orientation="portrait" useFirstPageNumber="1" r:id="rId26"/>
      <headerFooter alignWithMargins="0">
        <oddHeader>&amp;C&amp;P</oddHeader>
      </headerFooter>
    </customSheetView>
    <customSheetView guid="{B16CB3F1-F8C8-4A8B-8D34-03B1762D301A}" showGridLines="0" showRuler="0">
      <selection activeCell="A30" sqref="A30"/>
      <pageMargins left="0.78740157480314965" right="0.78740157480314965" top="0.98425196850393704" bottom="0.59055118110236227" header="0.51181102362204722" footer="0.51181102362204722"/>
      <pageSetup paperSize="9" firstPageNumber="36" orientation="portrait" useFirstPageNumber="1" r:id="rId27"/>
      <headerFooter alignWithMargins="0">
        <oddHeader>&amp;C&amp;P</oddHeader>
      </headerFooter>
    </customSheetView>
    <customSheetView guid="{24D68F87-5BE1-47C0-8CFE-7C91D963547E}" showPageBreaks="1" showGridLines="0" showRuler="0">
      <pageMargins left="0.78740157480314965" right="0.78740157480314965" top="0.98425196850393704" bottom="0.59055118110236227" header="0.51181102362204722" footer="0.51181102362204722"/>
      <pageSetup paperSize="9" firstPageNumber="33" orientation="portrait" useFirstPageNumber="1" r:id="rId28"/>
      <headerFooter alignWithMargins="0">
        <oddHeader>&amp;C&amp;P</oddHeader>
      </headerFooter>
    </customSheetView>
    <customSheetView guid="{669B2726-6F59-479C-8DA1-DBA65BB6A293}" showPageBreaks="1" showGridLines="0" showRuler="0">
      <selection activeCell="D27" sqref="D27"/>
      <pageMargins left="0.78740157480314965" right="0.78740157480314965" top="0.98425196850393704" bottom="0.59055118110236227" header="0.51181102362204722" footer="0.51181102362204722"/>
      <pageSetup paperSize="9" firstPageNumber="36" orientation="portrait" useFirstPageNumber="1" r:id="rId29"/>
      <headerFooter alignWithMargins="0">
        <oddHeader>&amp;C&amp;P</oddHeader>
      </headerFooter>
    </customSheetView>
    <customSheetView guid="{017ABE52-F553-4C67-A674-374CD35572E7}" showGridLines="0" showRuler="0">
      <selection activeCell="A35" sqref="A35"/>
      <pageMargins left="0.78740157480314965" right="0.78740157480314965" top="0.98425196850393704" bottom="0.59055118110236227" header="0.51181102362204722" footer="0.51181102362204722"/>
      <pageSetup paperSize="9" firstPageNumber="34" orientation="portrait" useFirstPageNumber="1" r:id="rId30"/>
      <headerFooter alignWithMargins="0">
        <oddHeader>&amp;C&amp;P</oddHeader>
      </headerFooter>
    </customSheetView>
    <customSheetView guid="{4AE1EA96-D20F-4F46-8743-92802E2B7F86}" showGridLines="0" showRuler="0">
      <selection activeCell="A11" sqref="A11"/>
      <pageMargins left="0.78740157480314965" right="0.78740157480314965" top="0.98425196850393704" bottom="0.59055118110236227" header="0.51181102362204722" footer="0.51181102362204722"/>
      <pageSetup paperSize="9" firstPageNumber="33" orientation="portrait" useFirstPageNumber="1" r:id="rId31"/>
      <headerFooter alignWithMargins="0">
        <oddHeader>&amp;C&amp;P</oddHeader>
      </headerFooter>
    </customSheetView>
    <customSheetView guid="{A7F03C41-20CF-4E65-9158-C11DE5EB82EA}" showGridLines="0" showRuler="0">
      <selection activeCell="D23" sqref="D23"/>
      <pageMargins left="0.78740157480314965" right="0.78740157480314965" top="0.98425196850393704" bottom="0.59055118110236227" header="0.51181102362204722" footer="0.51181102362204722"/>
      <pageSetup paperSize="9" firstPageNumber="36" orientation="portrait" useFirstPageNumber="1" r:id="rId32"/>
      <headerFooter alignWithMargins="0">
        <oddHeader>&amp;C&amp;P</oddHeader>
      </headerFooter>
    </customSheetView>
    <customSheetView guid="{ED2CEC82-401A-4CFA-8397-0B86AFDB9DDA}" showPageBreaks="1" showGridLines="0" showRuler="0">
      <pageMargins left="0.78740157480314965" right="0.78740157480314965" top="0.98425196850393704" bottom="0.59055118110236227" header="0.51181102362204722" footer="0.51181102362204722"/>
      <pageSetup paperSize="9" firstPageNumber="36" orientation="portrait" useFirstPageNumber="1" r:id="rId33"/>
      <headerFooter alignWithMargins="0"/>
    </customSheetView>
  </customSheetViews>
  <phoneticPr fontId="9" type="noConversion"/>
  <pageMargins left="0.78740157480314965" right="0.78740157480314965" top="0.98425196850393704" bottom="0.59055118110236227" header="0.51181102362204722" footer="0.51181102362204722"/>
  <pageSetup paperSize="9" firstPageNumber="36" orientation="portrait" useFirstPageNumber="1" r:id="rId34"/>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ulkaisulaji xmlns="4b24b2fa-5cac-4b6f-836e-90471a2a24b0">Suoritejulkaisu</Julkaisulaji>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7C9F2AB3E1B55248BAF5BE7CDAA3FFE2" ma:contentTypeVersion="2" ma:contentTypeDescription="Luo uusi asiakirja." ma:contentTypeScope="" ma:versionID="58b1b8a7a82730afce6e9992050d3a99">
  <xsd:schema xmlns:xsd="http://www.w3.org/2001/XMLSchema" xmlns:xs="http://www.w3.org/2001/XMLSchema" xmlns:p="http://schemas.microsoft.com/office/2006/metadata/properties" xmlns:ns2="4b24b2fa-5cac-4b6f-836e-90471a2a24b0" targetNamespace="http://schemas.microsoft.com/office/2006/metadata/properties" ma:root="true" ma:fieldsID="263ec114ca3d558fde44b1da1ee6159e" ns2:_="">
    <xsd:import namespace="4b24b2fa-5cac-4b6f-836e-90471a2a24b0"/>
    <xsd:element name="properties">
      <xsd:complexType>
        <xsd:sequence>
          <xsd:element name="documentManagement">
            <xsd:complexType>
              <xsd:all>
                <xsd:element ref="ns2:Julkaisulaj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4b2fa-5cac-4b6f-836e-90471a2a24b0" elementFormDefault="qualified">
    <xsd:import namespace="http://schemas.microsoft.com/office/2006/documentManagement/types"/>
    <xsd:import namespace="http://schemas.microsoft.com/office/infopath/2007/PartnerControls"/>
    <xsd:element name="Julkaisulaji" ma:index="8" nillable="true" ma:displayName=":" ma:default="Asiakastilastojulkaisu" ma:format="Dropdown" ma:internalName="Julkaisulaji">
      <xsd:simpleType>
        <xsd:union memberTypes="dms:Text">
          <xsd:simpleType>
            <xsd:restriction base="dms:Choice">
              <xsd:enumeration value="Suoritejulkaisu"/>
              <xsd:enumeration value="Asiakastilastojulkaisu"/>
              <xsd:enumeration value="Sosiaalipalveluja kuvaavat mittarit"/>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ED8C8-9B72-46E8-87EA-4F6A6B3E649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b24b2fa-5cac-4b6f-836e-90471a2a24b0"/>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8CABCA2-769A-4F84-BDE6-714FD708E04B}">
  <ds:schemaRefs>
    <ds:schemaRef ds:uri="http://schemas.microsoft.com/sharepoint/v3/contenttype/forms"/>
  </ds:schemaRefs>
</ds:datastoreItem>
</file>

<file path=customXml/itemProps3.xml><?xml version="1.0" encoding="utf-8"?>
<ds:datastoreItem xmlns:ds="http://schemas.openxmlformats.org/officeDocument/2006/customXml" ds:itemID="{B5484D76-9DDB-4489-8FC6-078963EB9B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4b2fa-5cac-4b6f-836e-90471a2a24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8</vt:i4>
      </vt:variant>
      <vt:variant>
        <vt:lpstr>Nimetyt alueet</vt:lpstr>
      </vt:variant>
      <vt:variant>
        <vt:i4>4</vt:i4>
      </vt:variant>
    </vt:vector>
  </HeadingPairs>
  <TitlesOfParts>
    <vt:vector size="12" baseType="lpstr">
      <vt:lpstr>Esipuhe</vt:lpstr>
      <vt:lpstr>Sisällysluettelo</vt:lpstr>
      <vt:lpstr>ASIAKKAAT</vt:lpstr>
      <vt:lpstr>SUORITTEET</vt:lpstr>
      <vt:lpstr>PAIKAT</vt:lpstr>
      <vt:lpstr>luettelo</vt:lpstr>
      <vt:lpstr>Määritelmät 2016</vt:lpstr>
      <vt:lpstr>Sostyjen kohdentaminen</vt:lpstr>
      <vt:lpstr>ASIAKKAAT!Tulostusotsikot</vt:lpstr>
      <vt:lpstr>luettelo!Tulostusotsikot</vt:lpstr>
      <vt:lpstr>PAIKAT!Tulostusotsikot</vt:lpstr>
      <vt:lpstr>SUORITTEET!Tulostusotsikot</vt:lpstr>
    </vt:vector>
  </TitlesOfParts>
  <Company>Helsingin kaupunki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Sosiaalipalveluiden suoritteet 2015 - 2016</dc:title>
  <dc:creator>SAVANHE</dc:creator>
  <cp:lastModifiedBy>Kekkonen Hami</cp:lastModifiedBy>
  <cp:lastPrinted>2017-03-31T12:07:51Z</cp:lastPrinted>
  <dcterms:created xsi:type="dcterms:W3CDTF">2004-12-29T12:50:12Z</dcterms:created>
  <dcterms:modified xsi:type="dcterms:W3CDTF">2019-07-03T05:28:27Z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0x0101007C9F2AB3E1B55248BAF5BE7CDAA3FFE2</vt:lpwstr>
  </property>
</Properties>
</file>