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Helsingin Markkinointi\Tilastot\"/>
    </mc:Choice>
  </mc:AlternateContent>
  <bookViews>
    <workbookView xWindow="0" yWindow="0" windowWidth="28800" windowHeight="12435" tabRatio="617" activeTab="1"/>
  </bookViews>
  <sheets>
    <sheet name="Yöpymiset0214" sheetId="42" r:id="rId1"/>
    <sheet name="2013-2015" sheetId="75" r:id="rId2"/>
    <sheet name="2015" sheetId="73" r:id="rId3"/>
    <sheet name="2014" sheetId="72" r:id="rId4"/>
    <sheet name="2013" sheetId="71" r:id="rId5"/>
    <sheet name="2012" sheetId="69" r:id="rId6"/>
    <sheet name="2011" sheetId="63" r:id="rId7"/>
    <sheet name="2010" sheetId="70" r:id="rId8"/>
    <sheet name="2009" sheetId="6" r:id="rId9"/>
    <sheet name="2008" sheetId="7" r:id="rId10"/>
    <sheet name="2007" sheetId="56" r:id="rId11"/>
    <sheet name="2006" sheetId="50" r:id="rId12"/>
    <sheet name="2005" sheetId="44" r:id="rId13"/>
    <sheet name="2004" sheetId="40" r:id="rId14"/>
    <sheet name="2003" sheetId="34" r:id="rId15"/>
    <sheet name="2002" sheetId="27" r:id="rId16"/>
    <sheet name="2001" sheetId="18" r:id="rId17"/>
    <sheet name="Muutos1415" sheetId="77" r:id="rId18"/>
    <sheet name="Muutos1415%" sheetId="76" r:id="rId19"/>
    <sheet name="Muutos1314" sheetId="46" r:id="rId20"/>
    <sheet name="Muutos1314%" sheetId="45" r:id="rId21"/>
    <sheet name="Muutos1213" sheetId="21" r:id="rId22"/>
    <sheet name="Muutos1213%" sheetId="20" r:id="rId23"/>
    <sheet name="Muutos1112" sheetId="36" r:id="rId24"/>
    <sheet name="Muutos1112%" sheetId="35" r:id="rId25"/>
    <sheet name="Muutos1011" sheetId="65" r:id="rId26"/>
    <sheet name="Muutos1011%" sheetId="64" r:id="rId27"/>
    <sheet name="Muutos0910" sheetId="29" r:id="rId28"/>
    <sheet name="Muutos0910%" sheetId="28" r:id="rId29"/>
    <sheet name="Muutos0809" sheetId="10" r:id="rId30"/>
    <sheet name="Muutos0809%" sheetId="12" r:id="rId31"/>
    <sheet name="Muutos0708" sheetId="2" r:id="rId32"/>
    <sheet name="Muutos0708%" sheetId="11" r:id="rId33"/>
    <sheet name="Muutos0607" sheetId="57" r:id="rId34"/>
    <sheet name="Muutos0607%" sheetId="58" r:id="rId35"/>
    <sheet name="Muutos0506" sheetId="51" r:id="rId36"/>
    <sheet name="Muutos0506%" sheetId="52" r:id="rId37"/>
    <sheet name="2015KOKOMAA" sheetId="78" r:id="rId38"/>
    <sheet name="2014KOKOMAA" sheetId="47" r:id="rId39"/>
    <sheet name="2013KOKOMAA" sheetId="25" r:id="rId40"/>
    <sheet name="2012KOKOMAA" sheetId="37" r:id="rId41"/>
    <sheet name="2011KOKOMAA" sheetId="66" r:id="rId42"/>
    <sheet name="2010KOKOMAA" sheetId="62" r:id="rId43"/>
    <sheet name="2009KOKOMAA" sheetId="30" r:id="rId44"/>
    <sheet name="2008KOKOMAA" sheetId="22" r:id="rId45"/>
    <sheet name="2007KOKOMAA" sheetId="59" r:id="rId46"/>
    <sheet name="2006KOKOMAA" sheetId="53" r:id="rId47"/>
    <sheet name="Muutos1415KOKOMAA" sheetId="80" r:id="rId48"/>
    <sheet name="Muutos1415%KOKOMAA" sheetId="79" r:id="rId49"/>
    <sheet name="Muutos1314KOKOMAA" sheetId="61" r:id="rId50"/>
    <sheet name="Muutos1314%KOKOMAA" sheetId="60" r:id="rId51"/>
    <sheet name="Muutos1213KOKOMAA" sheetId="54" r:id="rId52"/>
    <sheet name="Muutos1213%KOKOMAA" sheetId="55" r:id="rId53"/>
    <sheet name="Muutos1112KOKOMAA" sheetId="49" r:id="rId54"/>
    <sheet name="Muutos1112%KOKOMAA" sheetId="48" r:id="rId55"/>
    <sheet name="Muutos1011KOKOMAA" sheetId="68" r:id="rId56"/>
    <sheet name="Muutos1011KOKOMAA%" sheetId="67" r:id="rId57"/>
    <sheet name="Muutos0910KOKOMAA" sheetId="24" r:id="rId58"/>
    <sheet name="Muutos0910%KOKOMAA" sheetId="23" r:id="rId59"/>
    <sheet name="Muutos0809KOKOMAA" sheetId="39" r:id="rId60"/>
    <sheet name="Muutos%0809KOKOMAA" sheetId="38" r:id="rId61"/>
    <sheet name="Muutos0708KOKOMAA" sheetId="32" r:id="rId62"/>
    <sheet name="Muutos%0708KOKOMAA" sheetId="31" r:id="rId63"/>
    <sheet name="Kesäsesonki" sheetId="16" r:id="rId64"/>
    <sheet name="Talvisesonki" sheetId="3" r:id="rId65"/>
  </sheets>
  <externalReferences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</externalReferences>
  <definedNames>
    <definedName name="_ma01">[1]Suuralueet!$E$8</definedName>
    <definedName name="_ma02">[1]Suuralueet!$G$8</definedName>
    <definedName name="_ma03">[1]Suuralueet!$H$8</definedName>
    <definedName name="_ma04">[1]Suuralueet1!$H$8</definedName>
    <definedName name="_ma05">[1]Suuralueet1!$I$8</definedName>
    <definedName name="_ma06">[1]Suuralueet1!$J$8</definedName>
    <definedName name="_ma2003">[1]Suuralueet1!$G$8</definedName>
    <definedName name="_ma7">[1]Suuralueet1!$K$8</definedName>
    <definedName name="_ma8">[1]Suuralueet1!$L$8</definedName>
    <definedName name="_ma98">[1]Suuralueet!$B$8</definedName>
    <definedName name="_ma99">[1]Suuralueet!$C$8</definedName>
    <definedName name="_uus04">[1]Suuralueet09!$H$8</definedName>
    <definedName name="_uus05">[1]Suuralueet09!$I$8</definedName>
    <definedName name="_uus06">[1]Suuralueet09!$J$8</definedName>
    <definedName name="_uus07">[1]Suuralueet09!$K$8</definedName>
    <definedName name="_uus08">[1]Suuralueet09!$L$8</definedName>
    <definedName name="_uus09">[1]Suuralueet09!$M$8</definedName>
    <definedName name="_uus10">[1]Suuralueet09!$N$8</definedName>
    <definedName name="_uus11">[1]Suuralueet09!$O$8</definedName>
    <definedName name="_uus12">[1]Suuralueet09!$P$8</definedName>
    <definedName name="eur">[2]Hintakäyttö!$A$3</definedName>
    <definedName name="Euro">[3]Hintakäyttö!$A$1</definedName>
    <definedName name="ma00">[1]Suuralueet!$D$8</definedName>
    <definedName name="Ruotsi">'[4]2000'!$B$4:$E$6</definedName>
    <definedName name="suomi">[5]Kaupunkikehitys0405!$G$8</definedName>
    <definedName name="suomi04">[5]Kaupunkikehitys0506!$H$7</definedName>
    <definedName name="suomi05">[5]Kaupunkikehitys0405!$G$7</definedName>
    <definedName name="suomi06">#REF!</definedName>
    <definedName name="suomi07">[6]Kaupunkikehitys0809!$G$8</definedName>
    <definedName name="suomi08">#REF!</definedName>
    <definedName name="suomi10">[7]Maakunnat1112!$G$7</definedName>
    <definedName name="suomi11">[2]Kaupunkikehitys1011!$G$8</definedName>
    <definedName name="_xlnm.Print_Area" localSheetId="9">'2008'!$A$1:$O$48</definedName>
    <definedName name="_xlnm.Print_Area" localSheetId="8">'2009'!$A$1:$O$48</definedName>
    <definedName name="_xlnm.Print_Area" localSheetId="1">'2013-2015'!$B$1:$O$48</definedName>
    <definedName name="_xlnm.Print_Area" localSheetId="63">Kesäsesonki!$A$1:$AE$48</definedName>
    <definedName name="_xlnm.Print_Area" localSheetId="31">Muutos0708!$A$1:$O$48</definedName>
    <definedName name="_xlnm.Print_Area" localSheetId="32">'Muutos0708%'!$A$1:$O$48</definedName>
    <definedName name="_xlnm.Print_Area" localSheetId="29">Muutos0809!$A$1:$O$48</definedName>
    <definedName name="_xlnm.Print_Area" localSheetId="30">'Muutos0809%'!$A$1:$O$48</definedName>
    <definedName name="_xlnm.Print_Area" localSheetId="64">Talvisesonki!$A$1:$AF$49</definedName>
    <definedName name="ulkomaat">[5]Kaupunkikehitys0405!$H$8</definedName>
    <definedName name="ulkomaat04">[5]Kaupunkikehitys0506!$I$7</definedName>
    <definedName name="ulkomaat05">[5]Kaupunkikehitys0405!$H$7</definedName>
    <definedName name="ulkomaat06">#REF!</definedName>
    <definedName name="ulkomaat07">[6]Kaupunkikehitys0809!$H$8</definedName>
    <definedName name="ulkomaat08">#REF!</definedName>
    <definedName name="ulkomaat10">[7]Maakunnat1112!$H$7</definedName>
    <definedName name="ulkomaat11">[2]Kaupunkikehitys1011!$H$8</definedName>
    <definedName name="uusi">[1]Suuralueet09!$AA$8</definedName>
    <definedName name="yhteensä">[8]Kaupunkikehitys0203!$G$8</definedName>
    <definedName name="yhteensä04">[5]Kaupunkikehitys0506!$G$7</definedName>
    <definedName name="yhteensä05">[5]Kaupunkikehitys0405!$F$7</definedName>
    <definedName name="yhteensä06">#REF!</definedName>
    <definedName name="yhteensä07">[6]Kaupunkikehitys0809!$F$8</definedName>
    <definedName name="yhteensä08">#REF!</definedName>
    <definedName name="yhteensä10">[7]Maakunnat1112!$F$7</definedName>
    <definedName name="yhteensä11">[2]Kaupunkikehitys1011!$F$8</definedName>
  </definedNames>
  <calcPr calcId="152511"/>
</workbook>
</file>

<file path=xl/calcChain.xml><?xml version="1.0" encoding="utf-8"?>
<calcChain xmlns="http://schemas.openxmlformats.org/spreadsheetml/2006/main">
  <c r="M46" i="78" l="1"/>
  <c r="L46" i="78"/>
  <c r="K46" i="78"/>
  <c r="J46" i="78"/>
  <c r="I46" i="78"/>
  <c r="H46" i="78"/>
  <c r="G46" i="78"/>
  <c r="F46" i="78"/>
  <c r="E46" i="78"/>
  <c r="D46" i="78"/>
  <c r="C46" i="78"/>
  <c r="M45" i="78"/>
  <c r="L45" i="78"/>
  <c r="K45" i="78"/>
  <c r="J45" i="78"/>
  <c r="I45" i="78"/>
  <c r="H45" i="78"/>
  <c r="G45" i="78"/>
  <c r="F45" i="78"/>
  <c r="E45" i="78"/>
  <c r="D45" i="78"/>
  <c r="C45" i="78"/>
  <c r="M44" i="78"/>
  <c r="L44" i="78"/>
  <c r="K44" i="78"/>
  <c r="J44" i="78"/>
  <c r="I44" i="78"/>
  <c r="H44" i="78"/>
  <c r="G44" i="78"/>
  <c r="F44" i="78"/>
  <c r="E44" i="78"/>
  <c r="D44" i="78"/>
  <c r="C44" i="78"/>
  <c r="M43" i="78"/>
  <c r="L43" i="78"/>
  <c r="K43" i="78"/>
  <c r="J43" i="78"/>
  <c r="I43" i="78"/>
  <c r="H43" i="78"/>
  <c r="G43" i="78"/>
  <c r="F43" i="78"/>
  <c r="E43" i="78"/>
  <c r="D43" i="78"/>
  <c r="C43" i="78"/>
  <c r="M42" i="78"/>
  <c r="L42" i="78"/>
  <c r="K42" i="78"/>
  <c r="J42" i="78"/>
  <c r="I42" i="78"/>
  <c r="H42" i="78"/>
  <c r="G42" i="78"/>
  <c r="F42" i="78"/>
  <c r="E42" i="78"/>
  <c r="D42" i="78"/>
  <c r="C42" i="78"/>
  <c r="M41" i="78"/>
  <c r="L41" i="78"/>
  <c r="K41" i="78"/>
  <c r="J41" i="78"/>
  <c r="I41" i="78"/>
  <c r="H41" i="78"/>
  <c r="G41" i="78"/>
  <c r="F41" i="78"/>
  <c r="E41" i="78"/>
  <c r="D41" i="78"/>
  <c r="C41" i="78"/>
  <c r="M40" i="78"/>
  <c r="L40" i="78"/>
  <c r="K40" i="78"/>
  <c r="J40" i="78"/>
  <c r="I40" i="78"/>
  <c r="H40" i="78"/>
  <c r="G40" i="78"/>
  <c r="F40" i="78"/>
  <c r="E40" i="78"/>
  <c r="D40" i="78"/>
  <c r="C40" i="78"/>
  <c r="M39" i="78"/>
  <c r="L39" i="78"/>
  <c r="K39" i="78"/>
  <c r="J39" i="78"/>
  <c r="I39" i="78"/>
  <c r="H39" i="78"/>
  <c r="G39" i="78"/>
  <c r="F39" i="78"/>
  <c r="E39" i="78"/>
  <c r="D39" i="78"/>
  <c r="C39" i="78"/>
  <c r="M38" i="78"/>
  <c r="L38" i="78"/>
  <c r="K38" i="78"/>
  <c r="J38" i="78"/>
  <c r="I38" i="78"/>
  <c r="H38" i="78"/>
  <c r="G38" i="78"/>
  <c r="F38" i="78"/>
  <c r="E38" i="78"/>
  <c r="D38" i="78"/>
  <c r="C38" i="78"/>
  <c r="M37" i="78"/>
  <c r="L37" i="78"/>
  <c r="K37" i="78"/>
  <c r="J37" i="78"/>
  <c r="I37" i="78"/>
  <c r="H37" i="78"/>
  <c r="G37" i="78"/>
  <c r="F37" i="78"/>
  <c r="E37" i="78"/>
  <c r="D37" i="78"/>
  <c r="C37" i="78"/>
  <c r="M36" i="78"/>
  <c r="L36" i="78"/>
  <c r="K36" i="78"/>
  <c r="J36" i="78"/>
  <c r="I36" i="78"/>
  <c r="H36" i="78"/>
  <c r="G36" i="78"/>
  <c r="F36" i="78"/>
  <c r="E36" i="78"/>
  <c r="D36" i="78"/>
  <c r="C36" i="78"/>
  <c r="M35" i="78"/>
  <c r="L35" i="78"/>
  <c r="K35" i="78"/>
  <c r="J35" i="78"/>
  <c r="I35" i="78"/>
  <c r="H35" i="78"/>
  <c r="G35" i="78"/>
  <c r="F35" i="78"/>
  <c r="E35" i="78"/>
  <c r="D35" i="78"/>
  <c r="C35" i="78"/>
  <c r="M34" i="78"/>
  <c r="L34" i="78"/>
  <c r="K34" i="78"/>
  <c r="J34" i="78"/>
  <c r="I34" i="78"/>
  <c r="H34" i="78"/>
  <c r="G34" i="78"/>
  <c r="F34" i="78"/>
  <c r="E34" i="78"/>
  <c r="D34" i="78"/>
  <c r="C34" i="78"/>
  <c r="M33" i="78"/>
  <c r="L33" i="78"/>
  <c r="K33" i="78"/>
  <c r="J33" i="78"/>
  <c r="I33" i="78"/>
  <c r="H33" i="78"/>
  <c r="G33" i="78"/>
  <c r="F33" i="78"/>
  <c r="E33" i="78"/>
  <c r="D33" i="78"/>
  <c r="C33" i="78"/>
  <c r="M32" i="78"/>
  <c r="L32" i="78"/>
  <c r="K32" i="78"/>
  <c r="J32" i="78"/>
  <c r="I32" i="78"/>
  <c r="H32" i="78"/>
  <c r="G32" i="78"/>
  <c r="F32" i="78"/>
  <c r="E32" i="78"/>
  <c r="D32" i="78"/>
  <c r="C32" i="78"/>
  <c r="M31" i="78"/>
  <c r="L31" i="78"/>
  <c r="K31" i="78"/>
  <c r="J31" i="78"/>
  <c r="I31" i="78"/>
  <c r="H31" i="78"/>
  <c r="G31" i="78"/>
  <c r="F31" i="78"/>
  <c r="E31" i="78"/>
  <c r="D31" i="78"/>
  <c r="C31" i="78"/>
  <c r="M30" i="78"/>
  <c r="L30" i="78"/>
  <c r="K30" i="78"/>
  <c r="J30" i="78"/>
  <c r="I30" i="78"/>
  <c r="H30" i="78"/>
  <c r="G30" i="78"/>
  <c r="F30" i="78"/>
  <c r="E30" i="78"/>
  <c r="D30" i="78"/>
  <c r="C30" i="78"/>
  <c r="M29" i="78"/>
  <c r="L29" i="78"/>
  <c r="K29" i="78"/>
  <c r="J29" i="78"/>
  <c r="I29" i="78"/>
  <c r="H29" i="78"/>
  <c r="G29" i="78"/>
  <c r="F29" i="78"/>
  <c r="E29" i="78"/>
  <c r="D29" i="78"/>
  <c r="C29" i="78"/>
  <c r="M28" i="78"/>
  <c r="L28" i="78"/>
  <c r="K28" i="78"/>
  <c r="J28" i="78"/>
  <c r="I28" i="78"/>
  <c r="H28" i="78"/>
  <c r="G28" i="78"/>
  <c r="F28" i="78"/>
  <c r="E28" i="78"/>
  <c r="D28" i="78"/>
  <c r="C28" i="78"/>
  <c r="M27" i="78"/>
  <c r="L27" i="78"/>
  <c r="K27" i="78"/>
  <c r="J27" i="78"/>
  <c r="I27" i="78"/>
  <c r="H27" i="78"/>
  <c r="G27" i="78"/>
  <c r="F27" i="78"/>
  <c r="E27" i="78"/>
  <c r="D27" i="78"/>
  <c r="C27" i="78"/>
  <c r="M26" i="78"/>
  <c r="L26" i="78"/>
  <c r="K26" i="78"/>
  <c r="J26" i="78"/>
  <c r="I26" i="78"/>
  <c r="H26" i="78"/>
  <c r="G26" i="78"/>
  <c r="F26" i="78"/>
  <c r="E26" i="78"/>
  <c r="D26" i="78"/>
  <c r="C26" i="78"/>
  <c r="M25" i="78"/>
  <c r="L25" i="78"/>
  <c r="K25" i="78"/>
  <c r="J25" i="78"/>
  <c r="I25" i="78"/>
  <c r="H25" i="78"/>
  <c r="G25" i="78"/>
  <c r="F25" i="78"/>
  <c r="E25" i="78"/>
  <c r="D25" i="78"/>
  <c r="C25" i="78"/>
  <c r="M24" i="78"/>
  <c r="L24" i="78"/>
  <c r="K24" i="78"/>
  <c r="J24" i="78"/>
  <c r="I24" i="78"/>
  <c r="H24" i="78"/>
  <c r="G24" i="78"/>
  <c r="F24" i="78"/>
  <c r="E24" i="78"/>
  <c r="D24" i="78"/>
  <c r="C24" i="78"/>
  <c r="M23" i="78"/>
  <c r="L23" i="78"/>
  <c r="K23" i="78"/>
  <c r="J23" i="78"/>
  <c r="I23" i="78"/>
  <c r="H23" i="78"/>
  <c r="G23" i="78"/>
  <c r="F23" i="78"/>
  <c r="E23" i="78"/>
  <c r="D23" i="78"/>
  <c r="C23" i="78"/>
  <c r="M22" i="78"/>
  <c r="L22" i="78"/>
  <c r="K22" i="78"/>
  <c r="J22" i="78"/>
  <c r="I22" i="78"/>
  <c r="H22" i="78"/>
  <c r="G22" i="78"/>
  <c r="F22" i="78"/>
  <c r="E22" i="78"/>
  <c r="D22" i="78"/>
  <c r="C22" i="78"/>
  <c r="M21" i="78"/>
  <c r="L21" i="78"/>
  <c r="K21" i="78"/>
  <c r="J21" i="78"/>
  <c r="I21" i="78"/>
  <c r="H21" i="78"/>
  <c r="G21" i="78"/>
  <c r="F21" i="78"/>
  <c r="E21" i="78"/>
  <c r="D21" i="78"/>
  <c r="C21" i="78"/>
  <c r="M20" i="78"/>
  <c r="L20" i="78"/>
  <c r="K20" i="78"/>
  <c r="J20" i="78"/>
  <c r="I20" i="78"/>
  <c r="H20" i="78"/>
  <c r="G20" i="78"/>
  <c r="F20" i="78"/>
  <c r="E20" i="78"/>
  <c r="D20" i="78"/>
  <c r="C20" i="78"/>
  <c r="M19" i="78"/>
  <c r="L19" i="78"/>
  <c r="K19" i="78"/>
  <c r="J19" i="78"/>
  <c r="I19" i="78"/>
  <c r="H19" i="78"/>
  <c r="G19" i="78"/>
  <c r="F19" i="78"/>
  <c r="E19" i="78"/>
  <c r="D19" i="78"/>
  <c r="C19" i="78"/>
  <c r="M18" i="78"/>
  <c r="L18" i="78"/>
  <c r="K18" i="78"/>
  <c r="J18" i="78"/>
  <c r="I18" i="78"/>
  <c r="H18" i="78"/>
  <c r="G18" i="78"/>
  <c r="F18" i="78"/>
  <c r="E18" i="78"/>
  <c r="D18" i="78"/>
  <c r="C18" i="78"/>
  <c r="M17" i="78"/>
  <c r="L17" i="78"/>
  <c r="K17" i="78"/>
  <c r="J17" i="78"/>
  <c r="I17" i="78"/>
  <c r="H17" i="78"/>
  <c r="G17" i="78"/>
  <c r="F17" i="78"/>
  <c r="E17" i="78"/>
  <c r="D17" i="78"/>
  <c r="C17" i="78"/>
  <c r="M16" i="78"/>
  <c r="L16" i="78"/>
  <c r="K16" i="78"/>
  <c r="J16" i="78"/>
  <c r="I16" i="78"/>
  <c r="H16" i="78"/>
  <c r="G16" i="78"/>
  <c r="F16" i="78"/>
  <c r="E16" i="78"/>
  <c r="D16" i="78"/>
  <c r="C16" i="78"/>
  <c r="M15" i="78"/>
  <c r="L15" i="78"/>
  <c r="K15" i="78"/>
  <c r="J15" i="78"/>
  <c r="I15" i="78"/>
  <c r="H15" i="78"/>
  <c r="G15" i="78"/>
  <c r="F15" i="78"/>
  <c r="E15" i="78"/>
  <c r="D15" i="78"/>
  <c r="C15" i="78"/>
  <c r="M14" i="78"/>
  <c r="L14" i="78"/>
  <c r="K14" i="78"/>
  <c r="J14" i="78"/>
  <c r="I14" i="78"/>
  <c r="H14" i="78"/>
  <c r="G14" i="78"/>
  <c r="F14" i="78"/>
  <c r="E14" i="78"/>
  <c r="D14" i="78"/>
  <c r="C14" i="78"/>
  <c r="M13" i="78"/>
  <c r="L13" i="78"/>
  <c r="K13" i="78"/>
  <c r="J13" i="78"/>
  <c r="I13" i="78"/>
  <c r="H13" i="78"/>
  <c r="G13" i="78"/>
  <c r="F13" i="78"/>
  <c r="E13" i="78"/>
  <c r="D13" i="78"/>
  <c r="C13" i="78"/>
  <c r="M12" i="78"/>
  <c r="L12" i="78"/>
  <c r="K12" i="78"/>
  <c r="J12" i="78"/>
  <c r="I12" i="78"/>
  <c r="H12" i="78"/>
  <c r="G12" i="78"/>
  <c r="F12" i="78"/>
  <c r="E12" i="78"/>
  <c r="D12" i="78"/>
  <c r="C12" i="78"/>
  <c r="M11" i="78"/>
  <c r="L11" i="78"/>
  <c r="K11" i="78"/>
  <c r="J11" i="78"/>
  <c r="I11" i="78"/>
  <c r="H11" i="78"/>
  <c r="G11" i="78"/>
  <c r="F11" i="78"/>
  <c r="E11" i="78"/>
  <c r="D11" i="78"/>
  <c r="C11" i="78"/>
  <c r="M10" i="78"/>
  <c r="L10" i="78"/>
  <c r="K10" i="78"/>
  <c r="J10" i="78"/>
  <c r="I10" i="78"/>
  <c r="H10" i="78"/>
  <c r="G10" i="78"/>
  <c r="F10" i="78"/>
  <c r="E10" i="78"/>
  <c r="D10" i="78"/>
  <c r="C10" i="78"/>
  <c r="M9" i="78"/>
  <c r="L9" i="78"/>
  <c r="K9" i="78"/>
  <c r="J9" i="78"/>
  <c r="I9" i="78"/>
  <c r="H9" i="78"/>
  <c r="G9" i="78"/>
  <c r="F9" i="78"/>
  <c r="E9" i="78"/>
  <c r="D9" i="78"/>
  <c r="C9" i="78"/>
  <c r="M46" i="73"/>
  <c r="L46" i="73"/>
  <c r="K46" i="73"/>
  <c r="J46" i="73"/>
  <c r="I46" i="73"/>
  <c r="H46" i="73"/>
  <c r="G46" i="73"/>
  <c r="F46" i="73"/>
  <c r="E46" i="73"/>
  <c r="D46" i="73"/>
  <c r="C46" i="73"/>
  <c r="M45" i="73"/>
  <c r="L45" i="73"/>
  <c r="K45" i="73"/>
  <c r="J45" i="73"/>
  <c r="I45" i="73"/>
  <c r="H45" i="73"/>
  <c r="G45" i="73"/>
  <c r="F45" i="73"/>
  <c r="E45" i="73"/>
  <c r="D45" i="73"/>
  <c r="C45" i="73"/>
  <c r="M44" i="73"/>
  <c r="L44" i="73"/>
  <c r="K44" i="73"/>
  <c r="J44" i="73"/>
  <c r="I44" i="73"/>
  <c r="H44" i="73"/>
  <c r="G44" i="73"/>
  <c r="F44" i="73"/>
  <c r="E44" i="73"/>
  <c r="D44" i="73"/>
  <c r="C44" i="73"/>
  <c r="M43" i="73"/>
  <c r="L43" i="73"/>
  <c r="K43" i="73"/>
  <c r="J43" i="73"/>
  <c r="I43" i="73"/>
  <c r="H43" i="73"/>
  <c r="G43" i="73"/>
  <c r="F43" i="73"/>
  <c r="E43" i="73"/>
  <c r="D43" i="73"/>
  <c r="C43" i="73"/>
  <c r="M42" i="73"/>
  <c r="L42" i="73"/>
  <c r="K42" i="73"/>
  <c r="J42" i="73"/>
  <c r="I42" i="73"/>
  <c r="H42" i="73"/>
  <c r="G42" i="73"/>
  <c r="F42" i="73"/>
  <c r="E42" i="73"/>
  <c r="D42" i="73"/>
  <c r="C42" i="73"/>
  <c r="M41" i="73"/>
  <c r="L41" i="73"/>
  <c r="K41" i="73"/>
  <c r="J41" i="73"/>
  <c r="I41" i="73"/>
  <c r="H41" i="73"/>
  <c r="G41" i="73"/>
  <c r="F41" i="73"/>
  <c r="E41" i="73"/>
  <c r="D41" i="73"/>
  <c r="C41" i="73"/>
  <c r="M40" i="73"/>
  <c r="L40" i="73"/>
  <c r="K40" i="73"/>
  <c r="J40" i="73"/>
  <c r="I40" i="73"/>
  <c r="H40" i="73"/>
  <c r="G40" i="73"/>
  <c r="F40" i="73"/>
  <c r="E40" i="73"/>
  <c r="D40" i="73"/>
  <c r="C40" i="73"/>
  <c r="M39" i="73"/>
  <c r="L39" i="73"/>
  <c r="K39" i="73"/>
  <c r="J39" i="73"/>
  <c r="I39" i="73"/>
  <c r="H39" i="73"/>
  <c r="G39" i="73"/>
  <c r="F39" i="73"/>
  <c r="E39" i="73"/>
  <c r="D39" i="73"/>
  <c r="C39" i="73"/>
  <c r="M38" i="73"/>
  <c r="L38" i="73"/>
  <c r="K38" i="73"/>
  <c r="J38" i="73"/>
  <c r="I38" i="73"/>
  <c r="H38" i="73"/>
  <c r="G38" i="73"/>
  <c r="F38" i="73"/>
  <c r="E38" i="73"/>
  <c r="D38" i="73"/>
  <c r="C38" i="73"/>
  <c r="M37" i="73"/>
  <c r="L37" i="73"/>
  <c r="K37" i="73"/>
  <c r="J37" i="73"/>
  <c r="I37" i="73"/>
  <c r="H37" i="73"/>
  <c r="G37" i="73"/>
  <c r="F37" i="73"/>
  <c r="E37" i="73"/>
  <c r="D37" i="73"/>
  <c r="C37" i="73"/>
  <c r="M36" i="73"/>
  <c r="L36" i="73"/>
  <c r="K36" i="73"/>
  <c r="J36" i="73"/>
  <c r="I36" i="73"/>
  <c r="H36" i="73"/>
  <c r="G36" i="73"/>
  <c r="F36" i="73"/>
  <c r="E36" i="73"/>
  <c r="D36" i="73"/>
  <c r="C36" i="73"/>
  <c r="M35" i="73"/>
  <c r="L35" i="73"/>
  <c r="K35" i="73"/>
  <c r="J35" i="73"/>
  <c r="I35" i="73"/>
  <c r="H35" i="73"/>
  <c r="G35" i="73"/>
  <c r="F35" i="73"/>
  <c r="E35" i="73"/>
  <c r="D35" i="73"/>
  <c r="C35" i="73"/>
  <c r="M34" i="73"/>
  <c r="L34" i="73"/>
  <c r="K34" i="73"/>
  <c r="J34" i="73"/>
  <c r="I34" i="73"/>
  <c r="H34" i="73"/>
  <c r="G34" i="73"/>
  <c r="F34" i="73"/>
  <c r="E34" i="73"/>
  <c r="D34" i="73"/>
  <c r="C34" i="73"/>
  <c r="M33" i="73"/>
  <c r="L33" i="73"/>
  <c r="K33" i="73"/>
  <c r="J33" i="73"/>
  <c r="I33" i="73"/>
  <c r="H33" i="73"/>
  <c r="G33" i="73"/>
  <c r="F33" i="73"/>
  <c r="E33" i="73"/>
  <c r="D33" i="73"/>
  <c r="C33" i="73"/>
  <c r="M32" i="73"/>
  <c r="L32" i="73"/>
  <c r="K32" i="73"/>
  <c r="J32" i="73"/>
  <c r="I32" i="73"/>
  <c r="H32" i="73"/>
  <c r="G32" i="73"/>
  <c r="F32" i="73"/>
  <c r="E32" i="73"/>
  <c r="D32" i="73"/>
  <c r="C32" i="73"/>
  <c r="M31" i="73"/>
  <c r="L31" i="73"/>
  <c r="K31" i="73"/>
  <c r="J31" i="73"/>
  <c r="I31" i="73"/>
  <c r="H31" i="73"/>
  <c r="G31" i="73"/>
  <c r="F31" i="73"/>
  <c r="E31" i="73"/>
  <c r="D31" i="73"/>
  <c r="C31" i="73"/>
  <c r="M30" i="73"/>
  <c r="L30" i="73"/>
  <c r="K30" i="73"/>
  <c r="J30" i="73"/>
  <c r="I30" i="73"/>
  <c r="H30" i="73"/>
  <c r="G30" i="73"/>
  <c r="F30" i="73"/>
  <c r="E30" i="73"/>
  <c r="D30" i="73"/>
  <c r="C30" i="73"/>
  <c r="M29" i="73"/>
  <c r="L29" i="73"/>
  <c r="K29" i="73"/>
  <c r="J29" i="73"/>
  <c r="I29" i="73"/>
  <c r="H29" i="73"/>
  <c r="G29" i="73"/>
  <c r="F29" i="73"/>
  <c r="E29" i="73"/>
  <c r="D29" i="73"/>
  <c r="C29" i="73"/>
  <c r="M28" i="73"/>
  <c r="L28" i="73"/>
  <c r="K28" i="73"/>
  <c r="J28" i="73"/>
  <c r="I28" i="73"/>
  <c r="H28" i="73"/>
  <c r="G28" i="73"/>
  <c r="F28" i="73"/>
  <c r="E28" i="73"/>
  <c r="D28" i="73"/>
  <c r="C28" i="73"/>
  <c r="M27" i="73"/>
  <c r="L27" i="73"/>
  <c r="K27" i="73"/>
  <c r="J27" i="73"/>
  <c r="I27" i="73"/>
  <c r="H27" i="73"/>
  <c r="G27" i="73"/>
  <c r="F27" i="73"/>
  <c r="E27" i="73"/>
  <c r="D27" i="73"/>
  <c r="C27" i="73"/>
  <c r="M26" i="73"/>
  <c r="L26" i="73"/>
  <c r="K26" i="73"/>
  <c r="J26" i="73"/>
  <c r="I26" i="73"/>
  <c r="H26" i="73"/>
  <c r="G26" i="73"/>
  <c r="F26" i="73"/>
  <c r="E26" i="73"/>
  <c r="D26" i="73"/>
  <c r="C26" i="73"/>
  <c r="M25" i="73"/>
  <c r="L25" i="73"/>
  <c r="K25" i="73"/>
  <c r="J25" i="73"/>
  <c r="I25" i="73"/>
  <c r="H25" i="73"/>
  <c r="G25" i="73"/>
  <c r="F25" i="73"/>
  <c r="E25" i="73"/>
  <c r="D25" i="73"/>
  <c r="C25" i="73"/>
  <c r="M24" i="73"/>
  <c r="L24" i="73"/>
  <c r="K24" i="73"/>
  <c r="J24" i="73"/>
  <c r="I24" i="73"/>
  <c r="H24" i="73"/>
  <c r="G24" i="73"/>
  <c r="F24" i="73"/>
  <c r="E24" i="73"/>
  <c r="D24" i="73"/>
  <c r="C24" i="73"/>
  <c r="M23" i="73"/>
  <c r="L23" i="73"/>
  <c r="K23" i="73"/>
  <c r="J23" i="73"/>
  <c r="I23" i="73"/>
  <c r="H23" i="73"/>
  <c r="G23" i="73"/>
  <c r="F23" i="73"/>
  <c r="E23" i="73"/>
  <c r="D23" i="73"/>
  <c r="C23" i="73"/>
  <c r="M22" i="73"/>
  <c r="L22" i="73"/>
  <c r="K22" i="73"/>
  <c r="J22" i="73"/>
  <c r="I22" i="73"/>
  <c r="H22" i="73"/>
  <c r="G22" i="73"/>
  <c r="F22" i="73"/>
  <c r="E22" i="73"/>
  <c r="D22" i="73"/>
  <c r="C22" i="73"/>
  <c r="M21" i="73"/>
  <c r="L21" i="73"/>
  <c r="K21" i="73"/>
  <c r="J21" i="73"/>
  <c r="I21" i="73"/>
  <c r="H21" i="73"/>
  <c r="G21" i="73"/>
  <c r="F21" i="73"/>
  <c r="E21" i="73"/>
  <c r="D21" i="73"/>
  <c r="C21" i="73"/>
  <c r="M20" i="73"/>
  <c r="L20" i="73"/>
  <c r="K20" i="73"/>
  <c r="J20" i="73"/>
  <c r="I20" i="73"/>
  <c r="H20" i="73"/>
  <c r="G20" i="73"/>
  <c r="F20" i="73"/>
  <c r="E20" i="73"/>
  <c r="D20" i="73"/>
  <c r="C20" i="73"/>
  <c r="M19" i="73"/>
  <c r="L19" i="73"/>
  <c r="K19" i="73"/>
  <c r="J19" i="73"/>
  <c r="I19" i="73"/>
  <c r="H19" i="73"/>
  <c r="G19" i="73"/>
  <c r="F19" i="73"/>
  <c r="E19" i="73"/>
  <c r="D19" i="73"/>
  <c r="C19" i="73"/>
  <c r="M18" i="73"/>
  <c r="L18" i="73"/>
  <c r="K18" i="73"/>
  <c r="J18" i="73"/>
  <c r="I18" i="73"/>
  <c r="H18" i="73"/>
  <c r="G18" i="73"/>
  <c r="F18" i="73"/>
  <c r="E18" i="73"/>
  <c r="D18" i="73"/>
  <c r="C18" i="73"/>
  <c r="M17" i="73"/>
  <c r="L17" i="73"/>
  <c r="K17" i="73"/>
  <c r="J17" i="73"/>
  <c r="I17" i="73"/>
  <c r="H17" i="73"/>
  <c r="G17" i="73"/>
  <c r="F17" i="73"/>
  <c r="E17" i="73"/>
  <c r="D17" i="73"/>
  <c r="C17" i="73"/>
  <c r="M16" i="73"/>
  <c r="L16" i="73"/>
  <c r="K16" i="73"/>
  <c r="J16" i="73"/>
  <c r="I16" i="73"/>
  <c r="H16" i="73"/>
  <c r="G16" i="73"/>
  <c r="F16" i="73"/>
  <c r="E16" i="73"/>
  <c r="D16" i="73"/>
  <c r="C16" i="73"/>
  <c r="M15" i="73"/>
  <c r="L15" i="73"/>
  <c r="K15" i="73"/>
  <c r="J15" i="73"/>
  <c r="I15" i="73"/>
  <c r="H15" i="73"/>
  <c r="G15" i="73"/>
  <c r="F15" i="73"/>
  <c r="E15" i="73"/>
  <c r="D15" i="73"/>
  <c r="C15" i="73"/>
  <c r="M14" i="73"/>
  <c r="L14" i="73"/>
  <c r="K14" i="73"/>
  <c r="J14" i="73"/>
  <c r="I14" i="73"/>
  <c r="H14" i="73"/>
  <c r="G14" i="73"/>
  <c r="F14" i="73"/>
  <c r="E14" i="73"/>
  <c r="D14" i="73"/>
  <c r="C14" i="73"/>
  <c r="M13" i="73"/>
  <c r="L13" i="73"/>
  <c r="K13" i="73"/>
  <c r="J13" i="73"/>
  <c r="I13" i="73"/>
  <c r="H13" i="73"/>
  <c r="G13" i="73"/>
  <c r="F13" i="73"/>
  <c r="E13" i="73"/>
  <c r="D13" i="73"/>
  <c r="C13" i="73"/>
  <c r="M12" i="73"/>
  <c r="L12" i="73"/>
  <c r="K12" i="73"/>
  <c r="J12" i="73"/>
  <c r="I12" i="73"/>
  <c r="H12" i="73"/>
  <c r="G12" i="73"/>
  <c r="F12" i="73"/>
  <c r="E12" i="73"/>
  <c r="D12" i="73"/>
  <c r="C12" i="73"/>
  <c r="M11" i="73"/>
  <c r="L11" i="73"/>
  <c r="K11" i="73"/>
  <c r="J11" i="73"/>
  <c r="I11" i="73"/>
  <c r="H11" i="73"/>
  <c r="G11" i="73"/>
  <c r="F11" i="73"/>
  <c r="E11" i="73"/>
  <c r="D11" i="73"/>
  <c r="C11" i="73"/>
  <c r="M10" i="73"/>
  <c r="L10" i="73"/>
  <c r="K10" i="73"/>
  <c r="J10" i="73"/>
  <c r="I10" i="73"/>
  <c r="H10" i="73"/>
  <c r="G10" i="73"/>
  <c r="F10" i="73"/>
  <c r="E10" i="73"/>
  <c r="D10" i="73"/>
  <c r="C10" i="73"/>
  <c r="M9" i="73"/>
  <c r="L9" i="73"/>
  <c r="K9" i="73"/>
  <c r="J9" i="73"/>
  <c r="I9" i="73"/>
  <c r="H9" i="73"/>
  <c r="G9" i="73"/>
  <c r="F9" i="73"/>
  <c r="E9" i="73"/>
  <c r="D9" i="73"/>
  <c r="C9" i="73"/>
  <c r="N46" i="78" l="1"/>
  <c r="N45" i="78"/>
  <c r="N44" i="78"/>
  <c r="N43" i="78"/>
  <c r="N42" i="78"/>
  <c r="N41" i="78"/>
  <c r="N40" i="78"/>
  <c r="N39" i="78"/>
  <c r="N38" i="78"/>
  <c r="N37" i="78"/>
  <c r="N36" i="78"/>
  <c r="N35" i="78"/>
  <c r="N34" i="78"/>
  <c r="N33" i="78"/>
  <c r="N32" i="78"/>
  <c r="N31" i="78"/>
  <c r="N30" i="78"/>
  <c r="N29" i="78"/>
  <c r="N28" i="78"/>
  <c r="N27" i="78"/>
  <c r="N26" i="78"/>
  <c r="N25" i="78"/>
  <c r="N24" i="78"/>
  <c r="N23" i="78"/>
  <c r="N22" i="78"/>
  <c r="N21" i="78"/>
  <c r="N20" i="78"/>
  <c r="N19" i="78"/>
  <c r="N18" i="78"/>
  <c r="N17" i="78"/>
  <c r="N16" i="78"/>
  <c r="N15" i="78"/>
  <c r="N14" i="78"/>
  <c r="N13" i="78"/>
  <c r="N12" i="78"/>
  <c r="N11" i="78"/>
  <c r="N10" i="78"/>
  <c r="N9" i="78"/>
  <c r="D44" i="75"/>
  <c r="D40" i="75"/>
  <c r="D36" i="75"/>
  <c r="D32" i="75"/>
  <c r="D28" i="75"/>
  <c r="D24" i="75"/>
  <c r="D20" i="75"/>
  <c r="D16" i="75"/>
  <c r="D12" i="75"/>
  <c r="N46" i="73"/>
  <c r="D46" i="75" s="1"/>
  <c r="N45" i="73"/>
  <c r="N44" i="73"/>
  <c r="N43" i="73"/>
  <c r="N42" i="73"/>
  <c r="N41" i="73"/>
  <c r="N40" i="73"/>
  <c r="N39" i="73"/>
  <c r="N38" i="73"/>
  <c r="N37" i="73"/>
  <c r="N36" i="73"/>
  <c r="N35" i="73"/>
  <c r="N34" i="73"/>
  <c r="N33" i="73"/>
  <c r="N32" i="73"/>
  <c r="N31" i="73"/>
  <c r="N30" i="73"/>
  <c r="N29" i="73"/>
  <c r="N28" i="73"/>
  <c r="N27" i="73"/>
  <c r="N26" i="73"/>
  <c r="N25" i="73"/>
  <c r="N24" i="73"/>
  <c r="N23" i="73"/>
  <c r="N22" i="73"/>
  <c r="N21" i="73"/>
  <c r="N20" i="73"/>
  <c r="N19" i="73"/>
  <c r="N18" i="73"/>
  <c r="D18" i="75" s="1"/>
  <c r="N17" i="73"/>
  <c r="N16" i="73"/>
  <c r="N15" i="73"/>
  <c r="N14" i="73"/>
  <c r="N13" i="73"/>
  <c r="N12" i="73"/>
  <c r="N11" i="73"/>
  <c r="N10" i="73"/>
  <c r="N9" i="73"/>
  <c r="D38" i="75" l="1"/>
  <c r="N48" i="73"/>
  <c r="N48" i="78"/>
  <c r="D10" i="75"/>
  <c r="D14" i="75"/>
  <c r="D22" i="75"/>
  <c r="D26" i="75"/>
  <c r="D30" i="75"/>
  <c r="D34" i="75"/>
  <c r="D42" i="75"/>
  <c r="D9" i="75"/>
  <c r="D11" i="75"/>
  <c r="D13" i="75"/>
  <c r="D15" i="75"/>
  <c r="D17" i="75"/>
  <c r="D19" i="75"/>
  <c r="D21" i="75"/>
  <c r="D23" i="75"/>
  <c r="D25" i="75"/>
  <c r="D27" i="75"/>
  <c r="D29" i="75"/>
  <c r="D31" i="75"/>
  <c r="D33" i="75"/>
  <c r="D35" i="75"/>
  <c r="D37" i="75"/>
  <c r="D39" i="75"/>
  <c r="D41" i="75"/>
  <c r="D43" i="75"/>
  <c r="D45" i="75"/>
  <c r="O11" i="16"/>
  <c r="O13" i="16"/>
  <c r="O19" i="16"/>
  <c r="O23" i="16"/>
  <c r="O25" i="16"/>
  <c r="O27" i="16"/>
  <c r="O31" i="16"/>
  <c r="O33" i="16"/>
  <c r="O39" i="16"/>
  <c r="O43" i="16"/>
  <c r="O9" i="16"/>
  <c r="O15" i="16"/>
  <c r="O17" i="16"/>
  <c r="O21" i="16"/>
  <c r="O29" i="16"/>
  <c r="O35" i="16"/>
  <c r="O37" i="16"/>
  <c r="O41" i="16"/>
  <c r="O45" i="16"/>
  <c r="O14" i="16"/>
  <c r="O30" i="16"/>
  <c r="O46" i="16"/>
  <c r="M48" i="73"/>
  <c r="O10" i="16"/>
  <c r="O12" i="16"/>
  <c r="O16" i="16"/>
  <c r="O18" i="16"/>
  <c r="O20" i="16"/>
  <c r="O22" i="16"/>
  <c r="O24" i="16"/>
  <c r="O26" i="16"/>
  <c r="O28" i="16"/>
  <c r="O32" i="16"/>
  <c r="O34" i="16"/>
  <c r="O36" i="16"/>
  <c r="O38" i="16"/>
  <c r="O40" i="16"/>
  <c r="O42" i="16"/>
  <c r="O44" i="16"/>
  <c r="M48" i="78"/>
  <c r="L48" i="73"/>
  <c r="L48" i="78"/>
  <c r="K48" i="73"/>
  <c r="K48" i="78"/>
  <c r="J48" i="73"/>
  <c r="J48" i="78"/>
  <c r="I48" i="73"/>
  <c r="I48" i="78"/>
  <c r="H48" i="73"/>
  <c r="O48" i="16" s="1"/>
  <c r="H48" i="78"/>
  <c r="G48" i="73"/>
  <c r="G48" i="78"/>
  <c r="F48" i="73"/>
  <c r="F48" i="78"/>
  <c r="E48" i="73"/>
  <c r="E48" i="78"/>
  <c r="D48" i="78"/>
  <c r="C48" i="78"/>
  <c r="C47" i="77"/>
  <c r="D48" i="75" l="1"/>
  <c r="H46" i="75"/>
  <c r="H30" i="75"/>
  <c r="H14" i="75"/>
  <c r="H44" i="75"/>
  <c r="H42" i="75"/>
  <c r="H40" i="75"/>
  <c r="H38" i="75"/>
  <c r="H36" i="75"/>
  <c r="H34" i="75"/>
  <c r="H32" i="75"/>
  <c r="H28" i="75"/>
  <c r="H26" i="75"/>
  <c r="H24" i="75"/>
  <c r="H22" i="75"/>
  <c r="H20" i="75"/>
  <c r="H18" i="75"/>
  <c r="H16" i="75"/>
  <c r="H12" i="75"/>
  <c r="H10" i="75"/>
  <c r="H11" i="75" l="1"/>
  <c r="H17" i="75"/>
  <c r="H21" i="75"/>
  <c r="H25" i="75"/>
  <c r="H29" i="75"/>
  <c r="H33" i="75"/>
  <c r="H37" i="75"/>
  <c r="H43" i="75"/>
  <c r="H45" i="75"/>
  <c r="H15" i="75"/>
  <c r="H39" i="75"/>
  <c r="H9" i="75"/>
  <c r="H13" i="75"/>
  <c r="H19" i="75"/>
  <c r="H23" i="75"/>
  <c r="H27" i="75"/>
  <c r="H31" i="75"/>
  <c r="H35" i="75"/>
  <c r="H41" i="75"/>
  <c r="D48" i="73"/>
  <c r="C48" i="73"/>
  <c r="N46" i="47"/>
  <c r="M46" i="47"/>
  <c r="L46" i="47"/>
  <c r="K46" i="47"/>
  <c r="J46" i="47"/>
  <c r="I46" i="47"/>
  <c r="H46" i="47"/>
  <c r="G46" i="47"/>
  <c r="F46" i="47"/>
  <c r="E46" i="47"/>
  <c r="D46" i="47"/>
  <c r="C46" i="79" s="1"/>
  <c r="C46" i="47"/>
  <c r="N45" i="47"/>
  <c r="M45" i="47"/>
  <c r="L45" i="47"/>
  <c r="K45" i="47"/>
  <c r="J45" i="47"/>
  <c r="I45" i="47"/>
  <c r="H45" i="47"/>
  <c r="G45" i="47"/>
  <c r="F45" i="47"/>
  <c r="E45" i="47"/>
  <c r="D45" i="47"/>
  <c r="C45" i="79" s="1"/>
  <c r="C45" i="47"/>
  <c r="N44" i="47"/>
  <c r="M44" i="47"/>
  <c r="L44" i="47"/>
  <c r="K44" i="47"/>
  <c r="J44" i="47"/>
  <c r="I44" i="47"/>
  <c r="H44" i="47"/>
  <c r="G44" i="47"/>
  <c r="F44" i="47"/>
  <c r="E44" i="47"/>
  <c r="D44" i="47"/>
  <c r="C44" i="79" s="1"/>
  <c r="C44" i="47"/>
  <c r="N43" i="47"/>
  <c r="M43" i="47"/>
  <c r="L43" i="47"/>
  <c r="K43" i="47"/>
  <c r="J43" i="47"/>
  <c r="I43" i="47"/>
  <c r="H43" i="47"/>
  <c r="G43" i="47"/>
  <c r="F43" i="47"/>
  <c r="E43" i="47"/>
  <c r="D43" i="47"/>
  <c r="C43" i="79" s="1"/>
  <c r="C43" i="47"/>
  <c r="N42" i="47"/>
  <c r="M42" i="47"/>
  <c r="L42" i="47"/>
  <c r="K42" i="47"/>
  <c r="J42" i="47"/>
  <c r="I42" i="47"/>
  <c r="H42" i="47"/>
  <c r="G42" i="47"/>
  <c r="F42" i="47"/>
  <c r="E42" i="47"/>
  <c r="D42" i="47"/>
  <c r="C42" i="79" s="1"/>
  <c r="C42" i="47"/>
  <c r="N41" i="47"/>
  <c r="M41" i="47"/>
  <c r="L41" i="47"/>
  <c r="K41" i="47"/>
  <c r="J41" i="47"/>
  <c r="I41" i="47"/>
  <c r="H41" i="47"/>
  <c r="G41" i="47"/>
  <c r="F41" i="47"/>
  <c r="E41" i="47"/>
  <c r="D41" i="47"/>
  <c r="C41" i="79" s="1"/>
  <c r="C41" i="47"/>
  <c r="N40" i="47"/>
  <c r="M40" i="47"/>
  <c r="L40" i="47"/>
  <c r="K40" i="47"/>
  <c r="J40" i="47"/>
  <c r="I40" i="47"/>
  <c r="H40" i="47"/>
  <c r="G40" i="47"/>
  <c r="F40" i="47"/>
  <c r="E40" i="47"/>
  <c r="D40" i="47"/>
  <c r="C40" i="79" s="1"/>
  <c r="C40" i="47"/>
  <c r="N39" i="47"/>
  <c r="M39" i="47"/>
  <c r="L39" i="47"/>
  <c r="K39" i="47"/>
  <c r="J39" i="47"/>
  <c r="I39" i="47"/>
  <c r="H39" i="47"/>
  <c r="G39" i="47"/>
  <c r="F39" i="47"/>
  <c r="E39" i="47"/>
  <c r="D39" i="47"/>
  <c r="C39" i="79" s="1"/>
  <c r="C39" i="47"/>
  <c r="N38" i="47"/>
  <c r="M38" i="47"/>
  <c r="L38" i="47"/>
  <c r="K38" i="47"/>
  <c r="J38" i="47"/>
  <c r="I38" i="47"/>
  <c r="H38" i="47"/>
  <c r="G38" i="47"/>
  <c r="F38" i="47"/>
  <c r="E38" i="47"/>
  <c r="D38" i="47"/>
  <c r="C38" i="79" s="1"/>
  <c r="C38" i="47"/>
  <c r="N37" i="47"/>
  <c r="M37" i="47"/>
  <c r="L37" i="47"/>
  <c r="K37" i="47"/>
  <c r="J37" i="47"/>
  <c r="I37" i="47"/>
  <c r="H37" i="47"/>
  <c r="G37" i="47"/>
  <c r="F37" i="47"/>
  <c r="E37" i="47"/>
  <c r="D37" i="47"/>
  <c r="C37" i="79" s="1"/>
  <c r="C37" i="47"/>
  <c r="N36" i="47"/>
  <c r="M36" i="47"/>
  <c r="L36" i="47"/>
  <c r="K36" i="47"/>
  <c r="J36" i="47"/>
  <c r="I36" i="47"/>
  <c r="H36" i="47"/>
  <c r="G36" i="47"/>
  <c r="F36" i="47"/>
  <c r="E36" i="47"/>
  <c r="D36" i="47"/>
  <c r="C36" i="79" s="1"/>
  <c r="C36" i="47"/>
  <c r="N35" i="47"/>
  <c r="M35" i="47"/>
  <c r="L35" i="47"/>
  <c r="K35" i="47"/>
  <c r="J35" i="47"/>
  <c r="I35" i="47"/>
  <c r="H35" i="47"/>
  <c r="G35" i="47"/>
  <c r="F35" i="47"/>
  <c r="E35" i="47"/>
  <c r="D35" i="47"/>
  <c r="C35" i="79" s="1"/>
  <c r="C35" i="47"/>
  <c r="N34" i="47"/>
  <c r="M34" i="47"/>
  <c r="L34" i="47"/>
  <c r="K34" i="47"/>
  <c r="J34" i="47"/>
  <c r="I34" i="47"/>
  <c r="H34" i="47"/>
  <c r="G34" i="47"/>
  <c r="F34" i="47"/>
  <c r="E34" i="47"/>
  <c r="D34" i="47"/>
  <c r="C34" i="79" s="1"/>
  <c r="C34" i="47"/>
  <c r="N33" i="47"/>
  <c r="M33" i="47"/>
  <c r="L33" i="47"/>
  <c r="K33" i="47"/>
  <c r="J33" i="47"/>
  <c r="I33" i="47"/>
  <c r="H33" i="47"/>
  <c r="G33" i="47"/>
  <c r="F33" i="47"/>
  <c r="E33" i="47"/>
  <c r="D33" i="47"/>
  <c r="C33" i="79" s="1"/>
  <c r="C33" i="47"/>
  <c r="N32" i="47"/>
  <c r="M32" i="47"/>
  <c r="L32" i="47"/>
  <c r="K32" i="47"/>
  <c r="J32" i="47"/>
  <c r="I32" i="47"/>
  <c r="H32" i="47"/>
  <c r="G32" i="47"/>
  <c r="F32" i="47"/>
  <c r="E32" i="47"/>
  <c r="D32" i="47"/>
  <c r="C32" i="79" s="1"/>
  <c r="C32" i="47"/>
  <c r="N31" i="47"/>
  <c r="M31" i="47"/>
  <c r="L31" i="47"/>
  <c r="K31" i="47"/>
  <c r="J31" i="47"/>
  <c r="I31" i="47"/>
  <c r="H31" i="47"/>
  <c r="G31" i="47"/>
  <c r="F31" i="47"/>
  <c r="E31" i="47"/>
  <c r="D31" i="47"/>
  <c r="C31" i="79" s="1"/>
  <c r="C31" i="47"/>
  <c r="N30" i="47"/>
  <c r="M30" i="47"/>
  <c r="L30" i="47"/>
  <c r="K30" i="47"/>
  <c r="J30" i="47"/>
  <c r="I30" i="47"/>
  <c r="H30" i="47"/>
  <c r="G30" i="47"/>
  <c r="F30" i="47"/>
  <c r="E30" i="47"/>
  <c r="D30" i="47"/>
  <c r="C30" i="79" s="1"/>
  <c r="C30" i="47"/>
  <c r="N29" i="47"/>
  <c r="M29" i="47"/>
  <c r="L29" i="47"/>
  <c r="K29" i="47"/>
  <c r="J29" i="47"/>
  <c r="I29" i="47"/>
  <c r="H29" i="47"/>
  <c r="G29" i="47"/>
  <c r="F29" i="47"/>
  <c r="E29" i="47"/>
  <c r="D29" i="47"/>
  <c r="C29" i="79" s="1"/>
  <c r="C29" i="47"/>
  <c r="N28" i="47"/>
  <c r="M28" i="47"/>
  <c r="L28" i="47"/>
  <c r="K28" i="47"/>
  <c r="J28" i="47"/>
  <c r="I28" i="47"/>
  <c r="H28" i="47"/>
  <c r="G28" i="47"/>
  <c r="F28" i="47"/>
  <c r="E28" i="47"/>
  <c r="D28" i="47"/>
  <c r="C28" i="79" s="1"/>
  <c r="C28" i="47"/>
  <c r="N27" i="47"/>
  <c r="M27" i="47"/>
  <c r="L27" i="47"/>
  <c r="K27" i="47"/>
  <c r="J27" i="47"/>
  <c r="I27" i="47"/>
  <c r="H27" i="47"/>
  <c r="G27" i="47"/>
  <c r="F27" i="47"/>
  <c r="E27" i="47"/>
  <c r="D27" i="47"/>
  <c r="C27" i="79" s="1"/>
  <c r="C27" i="47"/>
  <c r="N26" i="47"/>
  <c r="M26" i="47"/>
  <c r="L26" i="47"/>
  <c r="K26" i="47"/>
  <c r="J26" i="47"/>
  <c r="I26" i="47"/>
  <c r="H26" i="47"/>
  <c r="G26" i="47"/>
  <c r="F26" i="47"/>
  <c r="E26" i="47"/>
  <c r="D26" i="47"/>
  <c r="C26" i="79" s="1"/>
  <c r="C26" i="47"/>
  <c r="N25" i="47"/>
  <c r="M25" i="47"/>
  <c r="L25" i="47"/>
  <c r="K25" i="47"/>
  <c r="J25" i="47"/>
  <c r="I25" i="47"/>
  <c r="H25" i="47"/>
  <c r="G25" i="47"/>
  <c r="F25" i="47"/>
  <c r="E25" i="47"/>
  <c r="D25" i="47"/>
  <c r="C25" i="79" s="1"/>
  <c r="C25" i="47"/>
  <c r="N24" i="47"/>
  <c r="M24" i="47"/>
  <c r="L24" i="47"/>
  <c r="K24" i="47"/>
  <c r="J24" i="47"/>
  <c r="I24" i="47"/>
  <c r="H24" i="47"/>
  <c r="G24" i="47"/>
  <c r="F24" i="47"/>
  <c r="E24" i="47"/>
  <c r="D24" i="47"/>
  <c r="C24" i="79" s="1"/>
  <c r="C24" i="47"/>
  <c r="N23" i="47"/>
  <c r="M23" i="47"/>
  <c r="L23" i="47"/>
  <c r="K23" i="47"/>
  <c r="J23" i="47"/>
  <c r="I23" i="47"/>
  <c r="H23" i="47"/>
  <c r="G23" i="47"/>
  <c r="F23" i="47"/>
  <c r="E23" i="47"/>
  <c r="D23" i="47"/>
  <c r="C23" i="79" s="1"/>
  <c r="C23" i="47"/>
  <c r="N22" i="47"/>
  <c r="M22" i="47"/>
  <c r="L22" i="47"/>
  <c r="K22" i="47"/>
  <c r="J22" i="47"/>
  <c r="I22" i="47"/>
  <c r="H22" i="47"/>
  <c r="G22" i="47"/>
  <c r="F22" i="47"/>
  <c r="E22" i="47"/>
  <c r="D22" i="47"/>
  <c r="C22" i="79" s="1"/>
  <c r="C22" i="47"/>
  <c r="N21" i="47"/>
  <c r="M21" i="47"/>
  <c r="L21" i="47"/>
  <c r="K21" i="47"/>
  <c r="J21" i="47"/>
  <c r="I21" i="47"/>
  <c r="H21" i="47"/>
  <c r="G21" i="47"/>
  <c r="F21" i="47"/>
  <c r="E21" i="47"/>
  <c r="D21" i="47"/>
  <c r="C21" i="79" s="1"/>
  <c r="C21" i="47"/>
  <c r="N20" i="47"/>
  <c r="M20" i="47"/>
  <c r="L20" i="47"/>
  <c r="K20" i="47"/>
  <c r="J20" i="47"/>
  <c r="I20" i="47"/>
  <c r="H20" i="47"/>
  <c r="G20" i="47"/>
  <c r="F20" i="47"/>
  <c r="E20" i="47"/>
  <c r="D20" i="47"/>
  <c r="C20" i="79" s="1"/>
  <c r="C20" i="47"/>
  <c r="N19" i="47"/>
  <c r="M19" i="47"/>
  <c r="L19" i="47"/>
  <c r="K19" i="47"/>
  <c r="J19" i="47"/>
  <c r="I19" i="47"/>
  <c r="H19" i="47"/>
  <c r="G19" i="47"/>
  <c r="F19" i="47"/>
  <c r="E19" i="47"/>
  <c r="D19" i="47"/>
  <c r="C19" i="79" s="1"/>
  <c r="C19" i="47"/>
  <c r="N18" i="47"/>
  <c r="M18" i="47"/>
  <c r="L18" i="47"/>
  <c r="K18" i="47"/>
  <c r="J18" i="47"/>
  <c r="I18" i="47"/>
  <c r="H18" i="47"/>
  <c r="G18" i="47"/>
  <c r="F18" i="47"/>
  <c r="E18" i="47"/>
  <c r="D18" i="47"/>
  <c r="C18" i="79" s="1"/>
  <c r="C18" i="47"/>
  <c r="N17" i="47"/>
  <c r="M17" i="47"/>
  <c r="L17" i="47"/>
  <c r="K17" i="47"/>
  <c r="J17" i="47"/>
  <c r="I17" i="47"/>
  <c r="H17" i="47"/>
  <c r="G17" i="47"/>
  <c r="F17" i="47"/>
  <c r="E17" i="47"/>
  <c r="D17" i="47"/>
  <c r="C17" i="79" s="1"/>
  <c r="C17" i="47"/>
  <c r="N16" i="47"/>
  <c r="M16" i="47"/>
  <c r="L16" i="47"/>
  <c r="K16" i="47"/>
  <c r="J16" i="47"/>
  <c r="I16" i="47"/>
  <c r="H16" i="47"/>
  <c r="G16" i="47"/>
  <c r="F16" i="47"/>
  <c r="E16" i="47"/>
  <c r="D16" i="47"/>
  <c r="C16" i="79" s="1"/>
  <c r="C16" i="47"/>
  <c r="N15" i="47"/>
  <c r="M15" i="47"/>
  <c r="L15" i="47"/>
  <c r="K15" i="47"/>
  <c r="J15" i="47"/>
  <c r="I15" i="47"/>
  <c r="H15" i="47"/>
  <c r="G15" i="47"/>
  <c r="F15" i="47"/>
  <c r="E15" i="47"/>
  <c r="D15" i="47"/>
  <c r="C15" i="79" s="1"/>
  <c r="C15" i="47"/>
  <c r="N14" i="47"/>
  <c r="M14" i="47"/>
  <c r="L14" i="47"/>
  <c r="K14" i="47"/>
  <c r="J14" i="47"/>
  <c r="I14" i="47"/>
  <c r="H14" i="47"/>
  <c r="G14" i="47"/>
  <c r="F14" i="47"/>
  <c r="E14" i="47"/>
  <c r="D14" i="47"/>
  <c r="C14" i="79" s="1"/>
  <c r="C14" i="47"/>
  <c r="N13" i="47"/>
  <c r="M13" i="47"/>
  <c r="L13" i="47"/>
  <c r="K13" i="47"/>
  <c r="J13" i="47"/>
  <c r="I13" i="47"/>
  <c r="H13" i="47"/>
  <c r="G13" i="47"/>
  <c r="F13" i="47"/>
  <c r="E13" i="47"/>
  <c r="D13" i="47"/>
  <c r="C13" i="79" s="1"/>
  <c r="C13" i="47"/>
  <c r="N12" i="47"/>
  <c r="M12" i="47"/>
  <c r="L12" i="47"/>
  <c r="K12" i="47"/>
  <c r="J12" i="47"/>
  <c r="I12" i="47"/>
  <c r="H12" i="47"/>
  <c r="G12" i="47"/>
  <c r="F12" i="47"/>
  <c r="E12" i="47"/>
  <c r="D12" i="47"/>
  <c r="C12" i="79" s="1"/>
  <c r="C12" i="47"/>
  <c r="N11" i="47"/>
  <c r="M11" i="47"/>
  <c r="L11" i="47"/>
  <c r="K11" i="47"/>
  <c r="J11" i="47"/>
  <c r="I11" i="47"/>
  <c r="H11" i="47"/>
  <c r="G11" i="47"/>
  <c r="F11" i="47"/>
  <c r="E11" i="47"/>
  <c r="D11" i="47"/>
  <c r="C11" i="79" s="1"/>
  <c r="C11" i="47"/>
  <c r="N10" i="47"/>
  <c r="M10" i="47"/>
  <c r="L10" i="47"/>
  <c r="K10" i="47"/>
  <c r="J10" i="47"/>
  <c r="I10" i="47"/>
  <c r="H10" i="47"/>
  <c r="G10" i="47"/>
  <c r="F10" i="47"/>
  <c r="E10" i="47"/>
  <c r="D10" i="47"/>
  <c r="C10" i="79" s="1"/>
  <c r="C10" i="47"/>
  <c r="N9" i="47"/>
  <c r="M9" i="47"/>
  <c r="L9" i="47"/>
  <c r="K9" i="47"/>
  <c r="J9" i="47"/>
  <c r="I9" i="47"/>
  <c r="H9" i="47"/>
  <c r="G9" i="47"/>
  <c r="F9" i="47"/>
  <c r="E9" i="47"/>
  <c r="D9" i="47"/>
  <c r="C9" i="79" s="1"/>
  <c r="C9" i="47"/>
  <c r="N46" i="72"/>
  <c r="M46" i="72"/>
  <c r="L46" i="72"/>
  <c r="K46" i="72"/>
  <c r="J46" i="72"/>
  <c r="I46" i="72"/>
  <c r="H46" i="72"/>
  <c r="G46" i="72"/>
  <c r="F46" i="72"/>
  <c r="E46" i="72"/>
  <c r="D46" i="72"/>
  <c r="C46" i="72"/>
  <c r="L46" i="75" s="1"/>
  <c r="N45" i="72"/>
  <c r="M45" i="72"/>
  <c r="L45" i="72"/>
  <c r="K45" i="72"/>
  <c r="J45" i="72"/>
  <c r="I45" i="72"/>
  <c r="H45" i="72"/>
  <c r="G45" i="72"/>
  <c r="F45" i="72"/>
  <c r="E45" i="72"/>
  <c r="D45" i="72"/>
  <c r="C45" i="72"/>
  <c r="L45" i="75" s="1"/>
  <c r="N44" i="72"/>
  <c r="M44" i="72"/>
  <c r="L44" i="72"/>
  <c r="K44" i="72"/>
  <c r="J44" i="72"/>
  <c r="I44" i="72"/>
  <c r="H44" i="72"/>
  <c r="G44" i="72"/>
  <c r="F44" i="72"/>
  <c r="E44" i="72"/>
  <c r="D44" i="72"/>
  <c r="C44" i="72"/>
  <c r="L44" i="75" s="1"/>
  <c r="N43" i="72"/>
  <c r="M43" i="72"/>
  <c r="L43" i="72"/>
  <c r="K43" i="72"/>
  <c r="J43" i="72"/>
  <c r="I43" i="72"/>
  <c r="H43" i="72"/>
  <c r="G43" i="72"/>
  <c r="F43" i="72"/>
  <c r="E43" i="72"/>
  <c r="D43" i="72"/>
  <c r="C43" i="72"/>
  <c r="L43" i="75" s="1"/>
  <c r="N42" i="72"/>
  <c r="M42" i="72"/>
  <c r="L42" i="72"/>
  <c r="K42" i="72"/>
  <c r="J42" i="72"/>
  <c r="I42" i="72"/>
  <c r="H42" i="72"/>
  <c r="G42" i="72"/>
  <c r="F42" i="72"/>
  <c r="E42" i="72"/>
  <c r="D42" i="72"/>
  <c r="C42" i="72"/>
  <c r="L42" i="75" s="1"/>
  <c r="N41" i="72"/>
  <c r="M41" i="72"/>
  <c r="L41" i="72"/>
  <c r="K41" i="72"/>
  <c r="J41" i="72"/>
  <c r="I41" i="72"/>
  <c r="H41" i="72"/>
  <c r="G41" i="72"/>
  <c r="F41" i="72"/>
  <c r="E41" i="72"/>
  <c r="D41" i="72"/>
  <c r="C41" i="72"/>
  <c r="L41" i="75" s="1"/>
  <c r="N40" i="72"/>
  <c r="M40" i="72"/>
  <c r="L40" i="72"/>
  <c r="K40" i="72"/>
  <c r="J40" i="72"/>
  <c r="I40" i="72"/>
  <c r="H40" i="72"/>
  <c r="G40" i="72"/>
  <c r="F40" i="72"/>
  <c r="E40" i="72"/>
  <c r="D40" i="72"/>
  <c r="C40" i="72"/>
  <c r="L40" i="75" s="1"/>
  <c r="N39" i="72"/>
  <c r="M39" i="72"/>
  <c r="L39" i="72"/>
  <c r="K39" i="72"/>
  <c r="J39" i="72"/>
  <c r="I39" i="72"/>
  <c r="H39" i="72"/>
  <c r="G39" i="72"/>
  <c r="F39" i="72"/>
  <c r="E39" i="72"/>
  <c r="D39" i="72"/>
  <c r="C39" i="72"/>
  <c r="L39" i="75" s="1"/>
  <c r="N38" i="72"/>
  <c r="M38" i="72"/>
  <c r="L38" i="72"/>
  <c r="K38" i="72"/>
  <c r="J38" i="72"/>
  <c r="I38" i="72"/>
  <c r="H38" i="72"/>
  <c r="G38" i="72"/>
  <c r="F38" i="72"/>
  <c r="E38" i="72"/>
  <c r="D38" i="72"/>
  <c r="C38" i="72"/>
  <c r="L38" i="75" s="1"/>
  <c r="N37" i="72"/>
  <c r="M37" i="72"/>
  <c r="L37" i="72"/>
  <c r="K37" i="72"/>
  <c r="J37" i="72"/>
  <c r="I37" i="72"/>
  <c r="H37" i="72"/>
  <c r="G37" i="72"/>
  <c r="F37" i="72"/>
  <c r="E37" i="72"/>
  <c r="D37" i="72"/>
  <c r="C37" i="72"/>
  <c r="L37" i="75" s="1"/>
  <c r="N36" i="72"/>
  <c r="M36" i="72"/>
  <c r="L36" i="72"/>
  <c r="K36" i="72"/>
  <c r="J36" i="72"/>
  <c r="I36" i="72"/>
  <c r="H36" i="72"/>
  <c r="G36" i="72"/>
  <c r="F36" i="72"/>
  <c r="E36" i="72"/>
  <c r="D36" i="72"/>
  <c r="C36" i="72"/>
  <c r="L36" i="75" s="1"/>
  <c r="N35" i="72"/>
  <c r="M35" i="72"/>
  <c r="L35" i="72"/>
  <c r="K35" i="72"/>
  <c r="J35" i="72"/>
  <c r="I35" i="72"/>
  <c r="H35" i="72"/>
  <c r="G35" i="72"/>
  <c r="F35" i="72"/>
  <c r="E35" i="72"/>
  <c r="D35" i="72"/>
  <c r="C35" i="72"/>
  <c r="L35" i="75" s="1"/>
  <c r="N34" i="72"/>
  <c r="M34" i="72"/>
  <c r="L34" i="72"/>
  <c r="K34" i="72"/>
  <c r="J34" i="72"/>
  <c r="I34" i="72"/>
  <c r="H34" i="72"/>
  <c r="G34" i="72"/>
  <c r="F34" i="72"/>
  <c r="E34" i="72"/>
  <c r="D34" i="72"/>
  <c r="C34" i="72"/>
  <c r="L34" i="75" s="1"/>
  <c r="N33" i="72"/>
  <c r="M33" i="72"/>
  <c r="L33" i="72"/>
  <c r="K33" i="72"/>
  <c r="J33" i="72"/>
  <c r="I33" i="72"/>
  <c r="H33" i="72"/>
  <c r="G33" i="72"/>
  <c r="F33" i="72"/>
  <c r="E33" i="72"/>
  <c r="D33" i="72"/>
  <c r="C33" i="72"/>
  <c r="L33" i="75" s="1"/>
  <c r="N32" i="72"/>
  <c r="M32" i="72"/>
  <c r="L32" i="72"/>
  <c r="K32" i="72"/>
  <c r="J32" i="72"/>
  <c r="I32" i="72"/>
  <c r="H32" i="72"/>
  <c r="G32" i="72"/>
  <c r="F32" i="72"/>
  <c r="E32" i="72"/>
  <c r="D32" i="72"/>
  <c r="C32" i="72"/>
  <c r="L32" i="75" s="1"/>
  <c r="N31" i="72"/>
  <c r="M31" i="72"/>
  <c r="L31" i="72"/>
  <c r="K31" i="72"/>
  <c r="J31" i="72"/>
  <c r="I31" i="72"/>
  <c r="H31" i="72"/>
  <c r="G31" i="72"/>
  <c r="F31" i="72"/>
  <c r="E31" i="72"/>
  <c r="D31" i="72"/>
  <c r="C31" i="72"/>
  <c r="L31" i="75" s="1"/>
  <c r="N30" i="72"/>
  <c r="M30" i="72"/>
  <c r="L30" i="72"/>
  <c r="K30" i="72"/>
  <c r="J30" i="72"/>
  <c r="I30" i="72"/>
  <c r="H30" i="72"/>
  <c r="G30" i="72"/>
  <c r="F30" i="72"/>
  <c r="E30" i="72"/>
  <c r="D30" i="72"/>
  <c r="C30" i="72"/>
  <c r="L30" i="75" s="1"/>
  <c r="N29" i="72"/>
  <c r="M29" i="72"/>
  <c r="L29" i="72"/>
  <c r="K29" i="72"/>
  <c r="J29" i="72"/>
  <c r="I29" i="72"/>
  <c r="H29" i="72"/>
  <c r="G29" i="72"/>
  <c r="F29" i="72"/>
  <c r="E29" i="72"/>
  <c r="D29" i="72"/>
  <c r="C29" i="72"/>
  <c r="L29" i="75" s="1"/>
  <c r="N28" i="72"/>
  <c r="M28" i="72"/>
  <c r="L28" i="72"/>
  <c r="K28" i="72"/>
  <c r="J28" i="72"/>
  <c r="I28" i="72"/>
  <c r="H28" i="72"/>
  <c r="G28" i="72"/>
  <c r="F28" i="72"/>
  <c r="E28" i="72"/>
  <c r="D28" i="72"/>
  <c r="C28" i="72"/>
  <c r="L28" i="75" s="1"/>
  <c r="N27" i="72"/>
  <c r="M27" i="72"/>
  <c r="L27" i="72"/>
  <c r="K27" i="72"/>
  <c r="J27" i="72"/>
  <c r="I27" i="72"/>
  <c r="H27" i="72"/>
  <c r="G27" i="72"/>
  <c r="F27" i="72"/>
  <c r="E27" i="72"/>
  <c r="D27" i="72"/>
  <c r="C27" i="72"/>
  <c r="L27" i="75" s="1"/>
  <c r="N26" i="72"/>
  <c r="M26" i="72"/>
  <c r="L26" i="72"/>
  <c r="K26" i="72"/>
  <c r="J26" i="72"/>
  <c r="I26" i="72"/>
  <c r="H26" i="72"/>
  <c r="G26" i="72"/>
  <c r="F26" i="72"/>
  <c r="E26" i="72"/>
  <c r="D26" i="72"/>
  <c r="C26" i="72"/>
  <c r="L26" i="75" s="1"/>
  <c r="N25" i="72"/>
  <c r="M25" i="72"/>
  <c r="L25" i="72"/>
  <c r="K25" i="72"/>
  <c r="J25" i="72"/>
  <c r="I25" i="72"/>
  <c r="H25" i="72"/>
  <c r="G25" i="72"/>
  <c r="F25" i="72"/>
  <c r="E25" i="72"/>
  <c r="D25" i="72"/>
  <c r="C25" i="72"/>
  <c r="L25" i="75" s="1"/>
  <c r="N24" i="72"/>
  <c r="M24" i="72"/>
  <c r="L24" i="72"/>
  <c r="K24" i="72"/>
  <c r="J24" i="72"/>
  <c r="I24" i="72"/>
  <c r="H24" i="72"/>
  <c r="G24" i="72"/>
  <c r="F24" i="72"/>
  <c r="E24" i="72"/>
  <c r="D24" i="72"/>
  <c r="C24" i="72"/>
  <c r="L24" i="75" s="1"/>
  <c r="N23" i="72"/>
  <c r="M23" i="72"/>
  <c r="L23" i="72"/>
  <c r="K23" i="72"/>
  <c r="J23" i="72"/>
  <c r="I23" i="72"/>
  <c r="H23" i="72"/>
  <c r="G23" i="72"/>
  <c r="F23" i="72"/>
  <c r="E23" i="72"/>
  <c r="D23" i="72"/>
  <c r="C23" i="72"/>
  <c r="L23" i="75" s="1"/>
  <c r="N22" i="72"/>
  <c r="M22" i="72"/>
  <c r="L22" i="72"/>
  <c r="K22" i="72"/>
  <c r="J22" i="72"/>
  <c r="I22" i="72"/>
  <c r="H22" i="72"/>
  <c r="G22" i="72"/>
  <c r="F22" i="72"/>
  <c r="E22" i="72"/>
  <c r="D22" i="72"/>
  <c r="C22" i="72"/>
  <c r="L22" i="75" s="1"/>
  <c r="N21" i="72"/>
  <c r="M21" i="72"/>
  <c r="L21" i="72"/>
  <c r="K21" i="72"/>
  <c r="J21" i="72"/>
  <c r="I21" i="72"/>
  <c r="H21" i="72"/>
  <c r="G21" i="72"/>
  <c r="F21" i="72"/>
  <c r="E21" i="72"/>
  <c r="D21" i="72"/>
  <c r="C21" i="72"/>
  <c r="L21" i="75" s="1"/>
  <c r="N20" i="72"/>
  <c r="M20" i="72"/>
  <c r="L20" i="72"/>
  <c r="K20" i="72"/>
  <c r="J20" i="72"/>
  <c r="I20" i="72"/>
  <c r="H20" i="72"/>
  <c r="G20" i="72"/>
  <c r="F20" i="72"/>
  <c r="E20" i="72"/>
  <c r="D20" i="72"/>
  <c r="C20" i="72"/>
  <c r="L20" i="75" s="1"/>
  <c r="N19" i="72"/>
  <c r="M19" i="72"/>
  <c r="L19" i="72"/>
  <c r="K19" i="72"/>
  <c r="J19" i="72"/>
  <c r="I19" i="72"/>
  <c r="H19" i="72"/>
  <c r="G19" i="72"/>
  <c r="F19" i="72"/>
  <c r="E19" i="72"/>
  <c r="D19" i="72"/>
  <c r="C19" i="72"/>
  <c r="L19" i="75" s="1"/>
  <c r="N18" i="72"/>
  <c r="M18" i="72"/>
  <c r="L18" i="72"/>
  <c r="K18" i="72"/>
  <c r="J18" i="72"/>
  <c r="I18" i="72"/>
  <c r="H18" i="72"/>
  <c r="G18" i="72"/>
  <c r="F18" i="72"/>
  <c r="E18" i="72"/>
  <c r="D18" i="72"/>
  <c r="C18" i="72"/>
  <c r="L18" i="75" s="1"/>
  <c r="N17" i="72"/>
  <c r="M17" i="72"/>
  <c r="L17" i="72"/>
  <c r="K17" i="72"/>
  <c r="J17" i="72"/>
  <c r="I17" i="72"/>
  <c r="H17" i="72"/>
  <c r="G17" i="72"/>
  <c r="F17" i="72"/>
  <c r="E17" i="72"/>
  <c r="D17" i="72"/>
  <c r="C17" i="72"/>
  <c r="L17" i="75" s="1"/>
  <c r="N16" i="72"/>
  <c r="M16" i="72"/>
  <c r="L16" i="72"/>
  <c r="K16" i="72"/>
  <c r="J16" i="72"/>
  <c r="I16" i="72"/>
  <c r="H16" i="72"/>
  <c r="G16" i="72"/>
  <c r="F16" i="72"/>
  <c r="E16" i="72"/>
  <c r="D16" i="72"/>
  <c r="C16" i="72"/>
  <c r="L16" i="75" s="1"/>
  <c r="N15" i="72"/>
  <c r="M15" i="72"/>
  <c r="L15" i="72"/>
  <c r="K15" i="72"/>
  <c r="J15" i="72"/>
  <c r="I15" i="72"/>
  <c r="H15" i="72"/>
  <c r="G15" i="72"/>
  <c r="F15" i="72"/>
  <c r="E15" i="72"/>
  <c r="D15" i="72"/>
  <c r="C15" i="72"/>
  <c r="L15" i="75" s="1"/>
  <c r="N14" i="72"/>
  <c r="M14" i="72"/>
  <c r="L14" i="72"/>
  <c r="K14" i="72"/>
  <c r="J14" i="72"/>
  <c r="I14" i="72"/>
  <c r="H14" i="72"/>
  <c r="G14" i="72"/>
  <c r="F14" i="72"/>
  <c r="E14" i="72"/>
  <c r="D14" i="72"/>
  <c r="C14" i="72"/>
  <c r="L14" i="75" s="1"/>
  <c r="N13" i="72"/>
  <c r="M13" i="72"/>
  <c r="L13" i="72"/>
  <c r="K13" i="72"/>
  <c r="J13" i="72"/>
  <c r="I13" i="72"/>
  <c r="H13" i="72"/>
  <c r="G13" i="72"/>
  <c r="F13" i="72"/>
  <c r="E13" i="72"/>
  <c r="D13" i="72"/>
  <c r="C13" i="72"/>
  <c r="L13" i="75" s="1"/>
  <c r="N12" i="72"/>
  <c r="M12" i="72"/>
  <c r="L12" i="72"/>
  <c r="K12" i="72"/>
  <c r="J12" i="72"/>
  <c r="I12" i="72"/>
  <c r="H12" i="72"/>
  <c r="G12" i="72"/>
  <c r="F12" i="72"/>
  <c r="E12" i="72"/>
  <c r="D12" i="72"/>
  <c r="C12" i="72"/>
  <c r="L12" i="75" s="1"/>
  <c r="N11" i="72"/>
  <c r="M11" i="72"/>
  <c r="L11" i="72"/>
  <c r="K11" i="72"/>
  <c r="J11" i="72"/>
  <c r="I11" i="72"/>
  <c r="H11" i="72"/>
  <c r="G11" i="72"/>
  <c r="F11" i="72"/>
  <c r="E11" i="72"/>
  <c r="D11" i="72"/>
  <c r="C11" i="72"/>
  <c r="L11" i="75" s="1"/>
  <c r="N10" i="72"/>
  <c r="M10" i="72"/>
  <c r="L10" i="72"/>
  <c r="K10" i="72"/>
  <c r="J10" i="72"/>
  <c r="I10" i="72"/>
  <c r="H10" i="72"/>
  <c r="G10" i="72"/>
  <c r="F10" i="72"/>
  <c r="E10" i="72"/>
  <c r="D10" i="72"/>
  <c r="C10" i="72"/>
  <c r="L10" i="75" s="1"/>
  <c r="N9" i="72"/>
  <c r="M9" i="72"/>
  <c r="L9" i="72"/>
  <c r="K9" i="72"/>
  <c r="J9" i="72"/>
  <c r="I9" i="72"/>
  <c r="H9" i="72"/>
  <c r="G9" i="72"/>
  <c r="F9" i="72"/>
  <c r="E9" i="72"/>
  <c r="D9" i="72"/>
  <c r="C9" i="72"/>
  <c r="L9" i="75" s="1"/>
  <c r="G10" i="75" l="1"/>
  <c r="C10" i="76"/>
  <c r="C12" i="76"/>
  <c r="G12" i="75"/>
  <c r="C13" i="76"/>
  <c r="G13" i="75"/>
  <c r="C15" i="76"/>
  <c r="G15" i="75"/>
  <c r="J15" i="75" s="1"/>
  <c r="C16" i="76"/>
  <c r="G16" i="75"/>
  <c r="G18" i="75"/>
  <c r="C18" i="76"/>
  <c r="C19" i="76"/>
  <c r="G19" i="75"/>
  <c r="G21" i="75"/>
  <c r="C21" i="76"/>
  <c r="G22" i="75"/>
  <c r="C22" i="76"/>
  <c r="C24" i="76"/>
  <c r="G24" i="75"/>
  <c r="G26" i="75"/>
  <c r="C26" i="76"/>
  <c r="C27" i="76"/>
  <c r="G27" i="75"/>
  <c r="I27" i="75" s="1"/>
  <c r="G29" i="75"/>
  <c r="C29" i="76"/>
  <c r="C32" i="76"/>
  <c r="G32" i="75"/>
  <c r="G33" i="75"/>
  <c r="C33" i="76"/>
  <c r="G34" i="75"/>
  <c r="C34" i="76"/>
  <c r="C36" i="76"/>
  <c r="G36" i="75"/>
  <c r="G37" i="75"/>
  <c r="J37" i="75" s="1"/>
  <c r="C37" i="76"/>
  <c r="C39" i="76"/>
  <c r="G39" i="75"/>
  <c r="G42" i="75"/>
  <c r="C42" i="76"/>
  <c r="G45" i="75"/>
  <c r="C45" i="76"/>
  <c r="G46" i="75"/>
  <c r="C46" i="76"/>
  <c r="C9" i="75"/>
  <c r="N9" i="77"/>
  <c r="N9" i="76"/>
  <c r="C10" i="75"/>
  <c r="N10" i="76"/>
  <c r="N10" i="77"/>
  <c r="C11" i="75"/>
  <c r="N11" i="77"/>
  <c r="N11" i="76"/>
  <c r="C12" i="75"/>
  <c r="N12" i="77"/>
  <c r="N12" i="76"/>
  <c r="C13" i="75"/>
  <c r="N13" i="76"/>
  <c r="N13" i="77"/>
  <c r="C14" i="75"/>
  <c r="N14" i="76"/>
  <c r="N14" i="77"/>
  <c r="N15" i="76"/>
  <c r="C15" i="75"/>
  <c r="N15" i="77"/>
  <c r="N16" i="77"/>
  <c r="N16" i="76"/>
  <c r="C16" i="75"/>
  <c r="C17" i="75"/>
  <c r="N17" i="76"/>
  <c r="N17" i="77"/>
  <c r="C18" i="75"/>
  <c r="N18" i="76"/>
  <c r="N18" i="77"/>
  <c r="C19" i="75"/>
  <c r="N19" i="77"/>
  <c r="N19" i="76"/>
  <c r="C20" i="75"/>
  <c r="N20" i="77"/>
  <c r="N20" i="76"/>
  <c r="C21" i="75"/>
  <c r="N21" i="77"/>
  <c r="N21" i="76"/>
  <c r="C22" i="75"/>
  <c r="N22" i="76"/>
  <c r="N22" i="77"/>
  <c r="C23" i="75"/>
  <c r="N23" i="76"/>
  <c r="N23" i="77"/>
  <c r="N24" i="76"/>
  <c r="C24" i="75"/>
  <c r="N24" i="77"/>
  <c r="C25" i="75"/>
  <c r="N25" i="77"/>
  <c r="N25" i="76"/>
  <c r="C26" i="75"/>
  <c r="N26" i="76"/>
  <c r="N26" i="77"/>
  <c r="C27" i="75"/>
  <c r="N27" i="77"/>
  <c r="N27" i="76"/>
  <c r="C28" i="75"/>
  <c r="N28" i="76"/>
  <c r="N28" i="77"/>
  <c r="C29" i="75"/>
  <c r="N29" i="77"/>
  <c r="N29" i="76"/>
  <c r="C30" i="75"/>
  <c r="N30" i="77"/>
  <c r="N30" i="76"/>
  <c r="N31" i="76"/>
  <c r="C31" i="75"/>
  <c r="N31" i="77"/>
  <c r="N32" i="77"/>
  <c r="C32" i="75"/>
  <c r="N32" i="76"/>
  <c r="C33" i="75"/>
  <c r="N33" i="77"/>
  <c r="N33" i="76"/>
  <c r="C34" i="75"/>
  <c r="N34" i="77"/>
  <c r="N34" i="76"/>
  <c r="C35" i="75"/>
  <c r="N35" i="76"/>
  <c r="N35" i="77"/>
  <c r="C36" i="75"/>
  <c r="N36" i="77"/>
  <c r="N36" i="76"/>
  <c r="C37" i="75"/>
  <c r="N37" i="77"/>
  <c r="N37" i="76"/>
  <c r="C38" i="75"/>
  <c r="N38" i="76"/>
  <c r="N38" i="77"/>
  <c r="C39" i="75"/>
  <c r="N39" i="76"/>
  <c r="N39" i="77"/>
  <c r="N40" i="76"/>
  <c r="N40" i="77"/>
  <c r="C40" i="75"/>
  <c r="C41" i="75"/>
  <c r="N41" i="76"/>
  <c r="N41" i="77"/>
  <c r="C42" i="75"/>
  <c r="N42" i="77"/>
  <c r="N42" i="76"/>
  <c r="C43" i="75"/>
  <c r="N43" i="76"/>
  <c r="N43" i="77"/>
  <c r="C44" i="75"/>
  <c r="N44" i="77"/>
  <c r="N44" i="76"/>
  <c r="C45" i="75"/>
  <c r="N45" i="76"/>
  <c r="N45" i="77"/>
  <c r="C46" i="75"/>
  <c r="N46" i="76"/>
  <c r="N46" i="77"/>
  <c r="N9" i="79"/>
  <c r="N9" i="80"/>
  <c r="N10" i="80"/>
  <c r="N10" i="79"/>
  <c r="N11" i="80"/>
  <c r="N11" i="79"/>
  <c r="N12" i="80"/>
  <c r="N12" i="79"/>
  <c r="N13" i="79"/>
  <c r="N13" i="80"/>
  <c r="N14" i="80"/>
  <c r="N14" i="79"/>
  <c r="N15" i="80"/>
  <c r="N15" i="79"/>
  <c r="N16" i="80"/>
  <c r="N16" i="79"/>
  <c r="N17" i="79"/>
  <c r="N17" i="80"/>
  <c r="N18" i="80"/>
  <c r="N18" i="79"/>
  <c r="N19" i="80"/>
  <c r="N19" i="79"/>
  <c r="N20" i="80"/>
  <c r="N20" i="79"/>
  <c r="N21" i="79"/>
  <c r="N21" i="80"/>
  <c r="N22" i="80"/>
  <c r="N22" i="79"/>
  <c r="N23" i="80"/>
  <c r="N23" i="79"/>
  <c r="N24" i="79"/>
  <c r="N24" i="80"/>
  <c r="N25" i="79"/>
  <c r="N25" i="80"/>
  <c r="N26" i="80"/>
  <c r="N26" i="79"/>
  <c r="N27" i="80"/>
  <c r="N27" i="79"/>
  <c r="N28" i="80"/>
  <c r="N28" i="79"/>
  <c r="N29" i="79"/>
  <c r="N29" i="80"/>
  <c r="N30" i="80"/>
  <c r="N30" i="79"/>
  <c r="N31" i="80"/>
  <c r="N31" i="79"/>
  <c r="N32" i="80"/>
  <c r="N32" i="79"/>
  <c r="N33" i="79"/>
  <c r="N33" i="80"/>
  <c r="N34" i="80"/>
  <c r="N34" i="79"/>
  <c r="N35" i="80"/>
  <c r="N35" i="79"/>
  <c r="N36" i="80"/>
  <c r="N36" i="79"/>
  <c r="N37" i="79"/>
  <c r="N37" i="80"/>
  <c r="N38" i="80"/>
  <c r="N38" i="79"/>
  <c r="N39" i="80"/>
  <c r="N39" i="79"/>
  <c r="N40" i="80"/>
  <c r="N40" i="79"/>
  <c r="N41" i="79"/>
  <c r="N41" i="80"/>
  <c r="N42" i="80"/>
  <c r="N42" i="79"/>
  <c r="N43" i="80"/>
  <c r="N43" i="79"/>
  <c r="N44" i="80"/>
  <c r="N44" i="79"/>
  <c r="N45" i="79"/>
  <c r="N45" i="80"/>
  <c r="N46" i="80"/>
  <c r="N46" i="79"/>
  <c r="C9" i="76"/>
  <c r="G9" i="75"/>
  <c r="C11" i="76"/>
  <c r="G11" i="75"/>
  <c r="I11" i="75" s="1"/>
  <c r="C14" i="76"/>
  <c r="G14" i="75"/>
  <c r="G17" i="75"/>
  <c r="C17" i="76"/>
  <c r="C20" i="76"/>
  <c r="G20" i="75"/>
  <c r="C23" i="76"/>
  <c r="G23" i="75"/>
  <c r="G25" i="75"/>
  <c r="C25" i="76"/>
  <c r="C28" i="76"/>
  <c r="G28" i="75"/>
  <c r="G30" i="75"/>
  <c r="C30" i="76"/>
  <c r="C31" i="76"/>
  <c r="G31" i="75"/>
  <c r="C35" i="76"/>
  <c r="G35" i="75"/>
  <c r="G38" i="75"/>
  <c r="C38" i="76"/>
  <c r="C40" i="76"/>
  <c r="G40" i="75"/>
  <c r="G41" i="75"/>
  <c r="C41" i="76"/>
  <c r="C43" i="76"/>
  <c r="G43" i="75"/>
  <c r="C44" i="76"/>
  <c r="G44" i="75"/>
  <c r="M9" i="77"/>
  <c r="M9" i="76"/>
  <c r="M10" i="77"/>
  <c r="M10" i="76"/>
  <c r="M11" i="77"/>
  <c r="M11" i="76"/>
  <c r="M12" i="77"/>
  <c r="M12" i="76"/>
  <c r="M13" i="76"/>
  <c r="M13" i="77"/>
  <c r="M14" i="77"/>
  <c r="M14" i="76"/>
  <c r="M15" i="77"/>
  <c r="M15" i="76"/>
  <c r="M16" i="76"/>
  <c r="M16" i="77"/>
  <c r="M17" i="76"/>
  <c r="M17" i="77"/>
  <c r="M18" i="77"/>
  <c r="M18" i="76"/>
  <c r="M19" i="77"/>
  <c r="M19" i="76"/>
  <c r="M20" i="76"/>
  <c r="M20" i="77"/>
  <c r="M21" i="77"/>
  <c r="M21" i="76"/>
  <c r="M22" i="77"/>
  <c r="M22" i="76"/>
  <c r="M23" i="76"/>
  <c r="M23" i="77"/>
  <c r="M24" i="77"/>
  <c r="M24" i="76"/>
  <c r="M25" i="76"/>
  <c r="M25" i="77"/>
  <c r="M26" i="76"/>
  <c r="M26" i="77"/>
  <c r="M27" i="77"/>
  <c r="M27" i="76"/>
  <c r="M28" i="76"/>
  <c r="M28" i="77"/>
  <c r="M29" i="77"/>
  <c r="M29" i="76"/>
  <c r="M30" i="77"/>
  <c r="M30" i="76"/>
  <c r="M31" i="77"/>
  <c r="M31" i="76"/>
  <c r="M32" i="77"/>
  <c r="M32" i="76"/>
  <c r="M33" i="76"/>
  <c r="M33" i="77"/>
  <c r="M34" i="76"/>
  <c r="M34" i="77"/>
  <c r="M35" i="76"/>
  <c r="M35" i="77"/>
  <c r="M36" i="77"/>
  <c r="M36" i="76"/>
  <c r="M37" i="77"/>
  <c r="M37" i="76"/>
  <c r="M38" i="77"/>
  <c r="M38" i="76"/>
  <c r="M39" i="77"/>
  <c r="M39" i="76"/>
  <c r="M40" i="77"/>
  <c r="M40" i="76"/>
  <c r="M41" i="77"/>
  <c r="M41" i="76"/>
  <c r="M42" i="77"/>
  <c r="M42" i="76"/>
  <c r="M43" i="77"/>
  <c r="M43" i="76"/>
  <c r="M44" i="76"/>
  <c r="M44" i="77"/>
  <c r="M45" i="76"/>
  <c r="M45" i="77"/>
  <c r="M46" i="77"/>
  <c r="M46" i="76"/>
  <c r="M9" i="80"/>
  <c r="M9" i="79"/>
  <c r="M10" i="80"/>
  <c r="M10" i="79"/>
  <c r="M11" i="80"/>
  <c r="M11" i="79"/>
  <c r="M12" i="79"/>
  <c r="M12" i="80"/>
  <c r="M13" i="79"/>
  <c r="M13" i="80"/>
  <c r="M14" i="79"/>
  <c r="M14" i="80"/>
  <c r="M15" i="79"/>
  <c r="M15" i="80"/>
  <c r="M16" i="79"/>
  <c r="M16" i="80"/>
  <c r="M17" i="80"/>
  <c r="M17" i="79"/>
  <c r="M18" i="79"/>
  <c r="M18" i="80"/>
  <c r="M19" i="79"/>
  <c r="M19" i="80"/>
  <c r="M20" i="79"/>
  <c r="M20" i="80"/>
  <c r="M21" i="79"/>
  <c r="M21" i="80"/>
  <c r="M22" i="79"/>
  <c r="M22" i="80"/>
  <c r="M23" i="79"/>
  <c r="M23" i="80"/>
  <c r="M24" i="79"/>
  <c r="M24" i="80"/>
  <c r="M25" i="79"/>
  <c r="M25" i="80"/>
  <c r="M26" i="80"/>
  <c r="M26" i="79"/>
  <c r="M27" i="80"/>
  <c r="M27" i="79"/>
  <c r="M28" i="79"/>
  <c r="M28" i="80"/>
  <c r="M29" i="80"/>
  <c r="M29" i="79"/>
  <c r="M30" i="79"/>
  <c r="M30" i="80"/>
  <c r="M31" i="79"/>
  <c r="M31" i="80"/>
  <c r="M32" i="79"/>
  <c r="M32" i="80"/>
  <c r="M33" i="80"/>
  <c r="M33" i="79"/>
  <c r="M34" i="80"/>
  <c r="M34" i="79"/>
  <c r="M35" i="79"/>
  <c r="M35" i="80"/>
  <c r="M36" i="79"/>
  <c r="M36" i="80"/>
  <c r="M37" i="79"/>
  <c r="M37" i="80"/>
  <c r="M38" i="80"/>
  <c r="M38" i="79"/>
  <c r="M39" i="80"/>
  <c r="M39" i="79"/>
  <c r="M40" i="79"/>
  <c r="M40" i="80"/>
  <c r="M41" i="79"/>
  <c r="M41" i="80"/>
  <c r="M42" i="80"/>
  <c r="M42" i="79"/>
  <c r="M43" i="80"/>
  <c r="M43" i="79"/>
  <c r="M44" i="79"/>
  <c r="M44" i="80"/>
  <c r="M45" i="79"/>
  <c r="M45" i="80"/>
  <c r="M46" i="79"/>
  <c r="M46" i="80"/>
  <c r="I17" i="75"/>
  <c r="I19" i="75"/>
  <c r="J21" i="75"/>
  <c r="J23" i="75"/>
  <c r="J9" i="75"/>
  <c r="I25" i="75"/>
  <c r="I43" i="75"/>
  <c r="L9" i="76"/>
  <c r="L9" i="77"/>
  <c r="L10" i="76"/>
  <c r="L10" i="77"/>
  <c r="L11" i="77"/>
  <c r="L11" i="76"/>
  <c r="L12" i="77"/>
  <c r="L12" i="76"/>
  <c r="L13" i="76"/>
  <c r="L13" i="77"/>
  <c r="L18" i="77"/>
  <c r="L18" i="76"/>
  <c r="L19" i="77"/>
  <c r="L19" i="76"/>
  <c r="L30" i="77"/>
  <c r="L30" i="76"/>
  <c r="L31" i="77"/>
  <c r="L31" i="76"/>
  <c r="L34" i="76"/>
  <c r="L34" i="77"/>
  <c r="L35" i="76"/>
  <c r="L35" i="77"/>
  <c r="L36" i="77"/>
  <c r="L36" i="76"/>
  <c r="L40" i="77"/>
  <c r="L40" i="76"/>
  <c r="L13" i="79"/>
  <c r="L13" i="80"/>
  <c r="L16" i="79"/>
  <c r="L16" i="80"/>
  <c r="L17" i="80"/>
  <c r="L17" i="79"/>
  <c r="L18" i="79"/>
  <c r="L18" i="80"/>
  <c r="L20" i="79"/>
  <c r="L20" i="80"/>
  <c r="L25" i="80"/>
  <c r="L25" i="79"/>
  <c r="L27" i="80"/>
  <c r="L27" i="79"/>
  <c r="L28" i="79"/>
  <c r="L28" i="80"/>
  <c r="L29" i="79"/>
  <c r="L29" i="80"/>
  <c r="L31" i="79"/>
  <c r="L31" i="80"/>
  <c r="L32" i="79"/>
  <c r="L32" i="80"/>
  <c r="L34" i="79"/>
  <c r="L34" i="80"/>
  <c r="L35" i="80"/>
  <c r="L35" i="79"/>
  <c r="L38" i="79"/>
  <c r="L38" i="80"/>
  <c r="L41" i="80"/>
  <c r="L41" i="79"/>
  <c r="L46" i="79"/>
  <c r="L46" i="80"/>
  <c r="L14" i="76"/>
  <c r="L14" i="77"/>
  <c r="L15" i="77"/>
  <c r="L15" i="76"/>
  <c r="L16" i="76"/>
  <c r="L16" i="77"/>
  <c r="L17" i="77"/>
  <c r="L17" i="76"/>
  <c r="L37" i="76"/>
  <c r="L37" i="77"/>
  <c r="I39" i="75"/>
  <c r="L43" i="77"/>
  <c r="L43" i="76"/>
  <c r="L9" i="80"/>
  <c r="L9" i="79"/>
  <c r="L10" i="79"/>
  <c r="L10" i="80"/>
  <c r="L12" i="79"/>
  <c r="L12" i="80"/>
  <c r="L19" i="80"/>
  <c r="L19" i="79"/>
  <c r="L22" i="80"/>
  <c r="L22" i="79"/>
  <c r="L30" i="79"/>
  <c r="L30" i="80"/>
  <c r="L39" i="79"/>
  <c r="L39" i="80"/>
  <c r="L44" i="79"/>
  <c r="L44" i="80"/>
  <c r="L20" i="77"/>
  <c r="L20" i="76"/>
  <c r="L21" i="77"/>
  <c r="L21" i="76"/>
  <c r="L22" i="76"/>
  <c r="L22" i="77"/>
  <c r="L23" i="77"/>
  <c r="L23" i="76"/>
  <c r="L24" i="77"/>
  <c r="L24" i="76"/>
  <c r="L25" i="76"/>
  <c r="L25" i="77"/>
  <c r="L26" i="76"/>
  <c r="L26" i="77"/>
  <c r="L27" i="77"/>
  <c r="L27" i="76"/>
  <c r="L28" i="77"/>
  <c r="L28" i="76"/>
  <c r="L29" i="76"/>
  <c r="L29" i="77"/>
  <c r="L32" i="76"/>
  <c r="L32" i="77"/>
  <c r="L33" i="77"/>
  <c r="L33" i="76"/>
  <c r="L38" i="77"/>
  <c r="L38" i="76"/>
  <c r="L39" i="77"/>
  <c r="L39" i="76"/>
  <c r="L41" i="77"/>
  <c r="L41" i="76"/>
  <c r="L42" i="77"/>
  <c r="L42" i="76"/>
  <c r="L44" i="76"/>
  <c r="L44" i="77"/>
  <c r="L45" i="76"/>
  <c r="L45" i="77"/>
  <c r="L46" i="76"/>
  <c r="L46" i="77"/>
  <c r="L11" i="79"/>
  <c r="L11" i="80"/>
  <c r="L14" i="79"/>
  <c r="L14" i="80"/>
  <c r="L15" i="79"/>
  <c r="L15" i="80"/>
  <c r="L21" i="79"/>
  <c r="L21" i="80"/>
  <c r="L23" i="80"/>
  <c r="L23" i="79"/>
  <c r="L24" i="79"/>
  <c r="L24" i="80"/>
  <c r="L26" i="79"/>
  <c r="L26" i="80"/>
  <c r="L33" i="80"/>
  <c r="L33" i="79"/>
  <c r="L36" i="79"/>
  <c r="L36" i="80"/>
  <c r="L37" i="80"/>
  <c r="L37" i="79"/>
  <c r="L40" i="79"/>
  <c r="L40" i="80"/>
  <c r="L42" i="79"/>
  <c r="L42" i="80"/>
  <c r="L43" i="80"/>
  <c r="L43" i="79"/>
  <c r="L45" i="80"/>
  <c r="L45" i="79"/>
  <c r="I41" i="75"/>
  <c r="J13" i="75"/>
  <c r="J31" i="75"/>
  <c r="I33" i="75"/>
  <c r="I35" i="75"/>
  <c r="J45" i="75"/>
  <c r="K9" i="76"/>
  <c r="K9" i="77"/>
  <c r="K10" i="77"/>
  <c r="K10" i="76"/>
  <c r="K11" i="77"/>
  <c r="K11" i="76"/>
  <c r="K12" i="77"/>
  <c r="K12" i="76"/>
  <c r="K13" i="76"/>
  <c r="K13" i="77"/>
  <c r="K14" i="76"/>
  <c r="K14" i="77"/>
  <c r="K15" i="76"/>
  <c r="K15" i="77"/>
  <c r="K16" i="76"/>
  <c r="K16" i="77"/>
  <c r="K17" i="76"/>
  <c r="K17" i="77"/>
  <c r="K18" i="77"/>
  <c r="K18" i="76"/>
  <c r="K19" i="77"/>
  <c r="K19" i="76"/>
  <c r="K20" i="76"/>
  <c r="K20" i="77"/>
  <c r="K21" i="76"/>
  <c r="K21" i="77"/>
  <c r="K22" i="76"/>
  <c r="K22" i="77"/>
  <c r="K23" i="76"/>
  <c r="K23" i="77"/>
  <c r="K24" i="77"/>
  <c r="K24" i="76"/>
  <c r="K25" i="76"/>
  <c r="K25" i="77"/>
  <c r="K26" i="77"/>
  <c r="K26" i="76"/>
  <c r="K27" i="76"/>
  <c r="K27" i="77"/>
  <c r="K28" i="76"/>
  <c r="K28" i="77"/>
  <c r="K29" i="77"/>
  <c r="K29" i="76"/>
  <c r="K30" i="76"/>
  <c r="K30" i="77"/>
  <c r="K31" i="76"/>
  <c r="K31" i="77"/>
  <c r="K32" i="77"/>
  <c r="K32" i="76"/>
  <c r="K33" i="76"/>
  <c r="K33" i="77"/>
  <c r="K34" i="77"/>
  <c r="K34" i="76"/>
  <c r="K35" i="76"/>
  <c r="K35" i="77"/>
  <c r="K36" i="77"/>
  <c r="K36" i="76"/>
  <c r="K37" i="76"/>
  <c r="K37" i="77"/>
  <c r="K38" i="76"/>
  <c r="K38" i="77"/>
  <c r="K39" i="76"/>
  <c r="K39" i="77"/>
  <c r="K40" i="76"/>
  <c r="K40" i="77"/>
  <c r="K41" i="76"/>
  <c r="K41" i="77"/>
  <c r="K42" i="77"/>
  <c r="K42" i="76"/>
  <c r="K43" i="77"/>
  <c r="K43" i="76"/>
  <c r="K44" i="77"/>
  <c r="K44" i="76"/>
  <c r="K45" i="77"/>
  <c r="K45" i="76"/>
  <c r="K46" i="76"/>
  <c r="K46" i="77"/>
  <c r="K9" i="80"/>
  <c r="K9" i="79"/>
  <c r="K10" i="80"/>
  <c r="K10" i="79"/>
  <c r="K11" i="80"/>
  <c r="K11" i="79"/>
  <c r="K12" i="80"/>
  <c r="K12" i="79"/>
  <c r="K13" i="80"/>
  <c r="K13" i="79"/>
  <c r="K14" i="80"/>
  <c r="K14" i="79"/>
  <c r="K15" i="79"/>
  <c r="K15" i="80"/>
  <c r="K16" i="79"/>
  <c r="K16" i="80"/>
  <c r="K17" i="79"/>
  <c r="K17" i="80"/>
  <c r="K18" i="80"/>
  <c r="K18" i="79"/>
  <c r="K19" i="80"/>
  <c r="K19" i="79"/>
  <c r="K20" i="80"/>
  <c r="K20" i="79"/>
  <c r="K21" i="79"/>
  <c r="K21" i="80"/>
  <c r="K22" i="80"/>
  <c r="K22" i="79"/>
  <c r="K23" i="79"/>
  <c r="K23" i="80"/>
  <c r="K24" i="79"/>
  <c r="K24" i="80"/>
  <c r="K25" i="80"/>
  <c r="K25" i="79"/>
  <c r="K26" i="80"/>
  <c r="K26" i="79"/>
  <c r="K27" i="80"/>
  <c r="K27" i="79"/>
  <c r="K28" i="79"/>
  <c r="K28" i="80"/>
  <c r="K29" i="79"/>
  <c r="K29" i="80"/>
  <c r="K30" i="80"/>
  <c r="K30" i="79"/>
  <c r="K31" i="80"/>
  <c r="K31" i="79"/>
  <c r="K32" i="79"/>
  <c r="K32" i="80"/>
  <c r="K33" i="79"/>
  <c r="K33" i="80"/>
  <c r="K34" i="80"/>
  <c r="K34" i="79"/>
  <c r="K35" i="80"/>
  <c r="K35" i="79"/>
  <c r="K36" i="80"/>
  <c r="K36" i="79"/>
  <c r="K37" i="79"/>
  <c r="K37" i="80"/>
  <c r="K38" i="80"/>
  <c r="K38" i="79"/>
  <c r="K39" i="80"/>
  <c r="K39" i="79"/>
  <c r="K40" i="79"/>
  <c r="K40" i="80"/>
  <c r="K41" i="80"/>
  <c r="K41" i="79"/>
  <c r="K42" i="80"/>
  <c r="K42" i="79"/>
  <c r="K43" i="80"/>
  <c r="K43" i="79"/>
  <c r="K44" i="80"/>
  <c r="K44" i="79"/>
  <c r="K45" i="80"/>
  <c r="K45" i="79"/>
  <c r="K46" i="80"/>
  <c r="K46" i="79"/>
  <c r="J9" i="77"/>
  <c r="J9" i="76"/>
  <c r="J10" i="76"/>
  <c r="J10" i="77"/>
  <c r="J11" i="77"/>
  <c r="J11" i="76"/>
  <c r="J12" i="77"/>
  <c r="J12" i="76"/>
  <c r="J13" i="77"/>
  <c r="J13" i="76"/>
  <c r="J14" i="76"/>
  <c r="J14" i="77"/>
  <c r="J15" i="77"/>
  <c r="J15" i="76"/>
  <c r="J16" i="76"/>
  <c r="J16" i="77"/>
  <c r="J17" i="76"/>
  <c r="J17" i="77"/>
  <c r="J18" i="76"/>
  <c r="J18" i="77"/>
  <c r="J19" i="76"/>
  <c r="J19" i="77"/>
  <c r="J20" i="77"/>
  <c r="J20" i="76"/>
  <c r="J21" i="76"/>
  <c r="J21" i="77"/>
  <c r="J22" i="77"/>
  <c r="J22" i="76"/>
  <c r="J23" i="77"/>
  <c r="J23" i="76"/>
  <c r="J24" i="76"/>
  <c r="J24" i="77"/>
  <c r="J25" i="77"/>
  <c r="J25" i="76"/>
  <c r="J26" i="77"/>
  <c r="J26" i="76"/>
  <c r="J27" i="77"/>
  <c r="J27" i="76"/>
  <c r="J28" i="77"/>
  <c r="J28" i="76"/>
  <c r="J29" i="77"/>
  <c r="J29" i="76"/>
  <c r="J30" i="76"/>
  <c r="J30" i="77"/>
  <c r="J31" i="77"/>
  <c r="J31" i="76"/>
  <c r="J32" i="77"/>
  <c r="J32" i="76"/>
  <c r="J33" i="76"/>
  <c r="J33" i="77"/>
  <c r="J34" i="76"/>
  <c r="J34" i="77"/>
  <c r="J35" i="76"/>
  <c r="J35" i="77"/>
  <c r="J36" i="77"/>
  <c r="J36" i="76"/>
  <c r="J37" i="77"/>
  <c r="J37" i="76"/>
  <c r="J38" i="77"/>
  <c r="J38" i="76"/>
  <c r="J39" i="76"/>
  <c r="J39" i="77"/>
  <c r="J40" i="76"/>
  <c r="J40" i="77"/>
  <c r="J41" i="77"/>
  <c r="J41" i="76"/>
  <c r="J42" i="76"/>
  <c r="J42" i="77"/>
  <c r="J43" i="77"/>
  <c r="J43" i="76"/>
  <c r="J44" i="77"/>
  <c r="J44" i="76"/>
  <c r="J45" i="77"/>
  <c r="J45" i="76"/>
  <c r="J46" i="77"/>
  <c r="J46" i="76"/>
  <c r="J9" i="79"/>
  <c r="J9" i="80"/>
  <c r="J10" i="80"/>
  <c r="J10" i="79"/>
  <c r="J11" i="79"/>
  <c r="J11" i="80"/>
  <c r="J12" i="80"/>
  <c r="J12" i="79"/>
  <c r="J13" i="79"/>
  <c r="J13" i="80"/>
  <c r="J14" i="80"/>
  <c r="J14" i="79"/>
  <c r="J15" i="79"/>
  <c r="J15" i="80"/>
  <c r="J16" i="79"/>
  <c r="J16" i="80"/>
  <c r="J17" i="79"/>
  <c r="J17" i="80"/>
  <c r="J18" i="80"/>
  <c r="J18" i="79"/>
  <c r="J19" i="80"/>
  <c r="J19" i="79"/>
  <c r="J20" i="80"/>
  <c r="J20" i="79"/>
  <c r="J21" i="79"/>
  <c r="J21" i="80"/>
  <c r="J22" i="80"/>
  <c r="J22" i="79"/>
  <c r="J23" i="79"/>
  <c r="J23" i="80"/>
  <c r="J24" i="80"/>
  <c r="J24" i="79"/>
  <c r="J25" i="79"/>
  <c r="J25" i="80"/>
  <c r="J26" i="80"/>
  <c r="J26" i="79"/>
  <c r="J27" i="79"/>
  <c r="J27" i="80"/>
  <c r="J28" i="80"/>
  <c r="J28" i="79"/>
  <c r="J29" i="79"/>
  <c r="J29" i="80"/>
  <c r="J30" i="80"/>
  <c r="J30" i="79"/>
  <c r="J31" i="80"/>
  <c r="J31" i="79"/>
  <c r="J32" i="79"/>
  <c r="J32" i="80"/>
  <c r="J33" i="79"/>
  <c r="J33" i="80"/>
  <c r="J34" i="80"/>
  <c r="J34" i="79"/>
  <c r="J35" i="80"/>
  <c r="J35" i="79"/>
  <c r="J36" i="80"/>
  <c r="J36" i="79"/>
  <c r="J37" i="79"/>
  <c r="J37" i="80"/>
  <c r="J38" i="80"/>
  <c r="J38" i="79"/>
  <c r="J39" i="79"/>
  <c r="J39" i="80"/>
  <c r="J40" i="80"/>
  <c r="J40" i="79"/>
  <c r="J41" i="79"/>
  <c r="J41" i="80"/>
  <c r="J42" i="80"/>
  <c r="J42" i="79"/>
  <c r="J43" i="79"/>
  <c r="J43" i="80"/>
  <c r="J44" i="80"/>
  <c r="J44" i="79"/>
  <c r="J45" i="79"/>
  <c r="J45" i="80"/>
  <c r="J46" i="80"/>
  <c r="J46" i="79"/>
  <c r="J29" i="75"/>
  <c r="I10" i="76"/>
  <c r="I10" i="77"/>
  <c r="I13" i="76"/>
  <c r="I13" i="77"/>
  <c r="I14" i="76"/>
  <c r="I14" i="77"/>
  <c r="I17" i="77"/>
  <c r="I17" i="76"/>
  <c r="I19" i="77"/>
  <c r="I19" i="76"/>
  <c r="I20" i="76"/>
  <c r="I20" i="77"/>
  <c r="I22" i="77"/>
  <c r="I22" i="76"/>
  <c r="I24" i="77"/>
  <c r="I24" i="76"/>
  <c r="I26" i="77"/>
  <c r="I26" i="76"/>
  <c r="I27" i="77"/>
  <c r="I27" i="76"/>
  <c r="I29" i="76"/>
  <c r="I29" i="77"/>
  <c r="I31" i="76"/>
  <c r="I31" i="77"/>
  <c r="I33" i="77"/>
  <c r="I33" i="76"/>
  <c r="I35" i="76"/>
  <c r="I35" i="77"/>
  <c r="I37" i="76"/>
  <c r="I37" i="77"/>
  <c r="I39" i="77"/>
  <c r="I39" i="76"/>
  <c r="I42" i="77"/>
  <c r="I42" i="76"/>
  <c r="I43" i="77"/>
  <c r="I43" i="76"/>
  <c r="I46" i="76"/>
  <c r="I46" i="77"/>
  <c r="I10" i="80"/>
  <c r="I10" i="79"/>
  <c r="I12" i="80"/>
  <c r="I12" i="79"/>
  <c r="I14" i="80"/>
  <c r="I14" i="79"/>
  <c r="I16" i="80"/>
  <c r="I16" i="79"/>
  <c r="I18" i="80"/>
  <c r="I18" i="79"/>
  <c r="I20" i="80"/>
  <c r="I20" i="79"/>
  <c r="I22" i="80"/>
  <c r="I22" i="79"/>
  <c r="I24" i="79"/>
  <c r="I24" i="80"/>
  <c r="I26" i="80"/>
  <c r="I26" i="79"/>
  <c r="I27" i="80"/>
  <c r="I27" i="79"/>
  <c r="I29" i="79"/>
  <c r="I29" i="80"/>
  <c r="I31" i="79"/>
  <c r="I31" i="80"/>
  <c r="I33" i="79"/>
  <c r="I33" i="80"/>
  <c r="I35" i="79"/>
  <c r="I35" i="80"/>
  <c r="I37" i="79"/>
  <c r="I37" i="80"/>
  <c r="I39" i="80"/>
  <c r="I39" i="79"/>
  <c r="I42" i="80"/>
  <c r="I42" i="79"/>
  <c r="I44" i="80"/>
  <c r="I44" i="79"/>
  <c r="I9" i="77"/>
  <c r="I9" i="76"/>
  <c r="I11" i="77"/>
  <c r="I11" i="76"/>
  <c r="I12" i="77"/>
  <c r="I12" i="76"/>
  <c r="I15" i="76"/>
  <c r="I15" i="77"/>
  <c r="I16" i="77"/>
  <c r="I16" i="76"/>
  <c r="I18" i="76"/>
  <c r="I18" i="77"/>
  <c r="I21" i="76"/>
  <c r="I21" i="77"/>
  <c r="I23" i="76"/>
  <c r="I23" i="77"/>
  <c r="I25" i="77"/>
  <c r="I25" i="76"/>
  <c r="I28" i="77"/>
  <c r="I28" i="76"/>
  <c r="I30" i="77"/>
  <c r="I30" i="76"/>
  <c r="I32" i="77"/>
  <c r="I32" i="76"/>
  <c r="I34" i="76"/>
  <c r="I34" i="77"/>
  <c r="I36" i="76"/>
  <c r="I36" i="77"/>
  <c r="I38" i="77"/>
  <c r="I38" i="76"/>
  <c r="I40" i="77"/>
  <c r="I40" i="76"/>
  <c r="I41" i="77"/>
  <c r="I41" i="76"/>
  <c r="I44" i="77"/>
  <c r="I44" i="76"/>
  <c r="I45" i="76"/>
  <c r="I45" i="77"/>
  <c r="I9" i="79"/>
  <c r="I9" i="80"/>
  <c r="I11" i="80"/>
  <c r="I11" i="79"/>
  <c r="I13" i="79"/>
  <c r="I13" i="80"/>
  <c r="I15" i="80"/>
  <c r="I15" i="79"/>
  <c r="I17" i="79"/>
  <c r="I17" i="80"/>
  <c r="I19" i="79"/>
  <c r="I19" i="80"/>
  <c r="I21" i="79"/>
  <c r="I21" i="80"/>
  <c r="I23" i="80"/>
  <c r="I23" i="79"/>
  <c r="I25" i="79"/>
  <c r="I25" i="80"/>
  <c r="I28" i="80"/>
  <c r="I28" i="79"/>
  <c r="I30" i="80"/>
  <c r="I30" i="79"/>
  <c r="I32" i="80"/>
  <c r="I32" i="79"/>
  <c r="I34" i="80"/>
  <c r="I34" i="79"/>
  <c r="I36" i="80"/>
  <c r="I36" i="79"/>
  <c r="I38" i="80"/>
  <c r="I38" i="79"/>
  <c r="I40" i="79"/>
  <c r="I40" i="80"/>
  <c r="I41" i="79"/>
  <c r="I41" i="80"/>
  <c r="I43" i="80"/>
  <c r="I43" i="79"/>
  <c r="I45" i="79"/>
  <c r="I45" i="80"/>
  <c r="I46" i="80"/>
  <c r="I46" i="79"/>
  <c r="H9" i="77"/>
  <c r="H9" i="76"/>
  <c r="H10" i="76"/>
  <c r="H10" i="77"/>
  <c r="H11" i="77"/>
  <c r="H11" i="76"/>
  <c r="H12" i="77"/>
  <c r="H12" i="76"/>
  <c r="H13" i="76"/>
  <c r="H13" i="77"/>
  <c r="H14" i="76"/>
  <c r="H14" i="77"/>
  <c r="H46" i="77"/>
  <c r="H46" i="76"/>
  <c r="H14" i="80"/>
  <c r="H14" i="79"/>
  <c r="H16" i="80"/>
  <c r="H16" i="79"/>
  <c r="H17" i="79"/>
  <c r="H17" i="80"/>
  <c r="H19" i="79"/>
  <c r="H19" i="80"/>
  <c r="H20" i="79"/>
  <c r="H20" i="80"/>
  <c r="H21" i="79"/>
  <c r="H21" i="80"/>
  <c r="H27" i="79"/>
  <c r="H27" i="80"/>
  <c r="H28" i="79"/>
  <c r="H28" i="80"/>
  <c r="H29" i="80"/>
  <c r="H29" i="79"/>
  <c r="H32" i="80"/>
  <c r="H32" i="79"/>
  <c r="H33" i="79"/>
  <c r="H33" i="80"/>
  <c r="H34" i="80"/>
  <c r="H34" i="79"/>
  <c r="H41" i="80"/>
  <c r="H41" i="79"/>
  <c r="H44" i="79"/>
  <c r="H44" i="80"/>
  <c r="H45" i="80"/>
  <c r="H45" i="79"/>
  <c r="H15" i="77"/>
  <c r="H15" i="76"/>
  <c r="H16" i="76"/>
  <c r="H16" i="77"/>
  <c r="H17" i="77"/>
  <c r="H17" i="76"/>
  <c r="H18" i="76"/>
  <c r="H18" i="77"/>
  <c r="H19" i="76"/>
  <c r="H19" i="77"/>
  <c r="H20" i="77"/>
  <c r="H20" i="76"/>
  <c r="H21" i="77"/>
  <c r="H21" i="76"/>
  <c r="H22" i="77"/>
  <c r="H22" i="76"/>
  <c r="H25" i="77"/>
  <c r="H25" i="76"/>
  <c r="H26" i="76"/>
  <c r="H26" i="77"/>
  <c r="H27" i="77"/>
  <c r="H27" i="76"/>
  <c r="H28" i="77"/>
  <c r="H28" i="76"/>
  <c r="H29" i="76"/>
  <c r="H29" i="77"/>
  <c r="H30" i="77"/>
  <c r="H30" i="76"/>
  <c r="H33" i="77"/>
  <c r="H33" i="76"/>
  <c r="H34" i="76"/>
  <c r="H34" i="77"/>
  <c r="H35" i="76"/>
  <c r="H35" i="77"/>
  <c r="H36" i="77"/>
  <c r="H36" i="76"/>
  <c r="H37" i="77"/>
  <c r="H37" i="76"/>
  <c r="H10" i="80"/>
  <c r="H10" i="79"/>
  <c r="H13" i="80"/>
  <c r="H13" i="79"/>
  <c r="H22" i="80"/>
  <c r="H22" i="79"/>
  <c r="H24" i="80"/>
  <c r="H24" i="79"/>
  <c r="H25" i="80"/>
  <c r="H25" i="79"/>
  <c r="H26" i="80"/>
  <c r="H26" i="79"/>
  <c r="H31" i="79"/>
  <c r="H31" i="80"/>
  <c r="H38" i="80"/>
  <c r="H38" i="79"/>
  <c r="H39" i="79"/>
  <c r="H39" i="80"/>
  <c r="H42" i="80"/>
  <c r="H42" i="79"/>
  <c r="H23" i="77"/>
  <c r="H23" i="76"/>
  <c r="H24" i="77"/>
  <c r="H24" i="76"/>
  <c r="H31" i="77"/>
  <c r="H31" i="76"/>
  <c r="H32" i="76"/>
  <c r="H32" i="77"/>
  <c r="H38" i="77"/>
  <c r="H38" i="76"/>
  <c r="H39" i="77"/>
  <c r="H39" i="76"/>
  <c r="H40" i="76"/>
  <c r="H40" i="77"/>
  <c r="H41" i="77"/>
  <c r="H41" i="76"/>
  <c r="H42" i="77"/>
  <c r="H42" i="76"/>
  <c r="H43" i="77"/>
  <c r="H43" i="76"/>
  <c r="H44" i="77"/>
  <c r="H44" i="76"/>
  <c r="H45" i="76"/>
  <c r="H45" i="77"/>
  <c r="H9" i="80"/>
  <c r="H9" i="79"/>
  <c r="H11" i="79"/>
  <c r="H11" i="80"/>
  <c r="H12" i="79"/>
  <c r="H12" i="80"/>
  <c r="H15" i="79"/>
  <c r="H15" i="80"/>
  <c r="H18" i="80"/>
  <c r="H18" i="79"/>
  <c r="H23" i="79"/>
  <c r="H23" i="80"/>
  <c r="H30" i="80"/>
  <c r="H30" i="79"/>
  <c r="H35" i="79"/>
  <c r="H35" i="80"/>
  <c r="H36" i="79"/>
  <c r="H36" i="80"/>
  <c r="H37" i="79"/>
  <c r="H37" i="80"/>
  <c r="H40" i="80"/>
  <c r="H40" i="79"/>
  <c r="H43" i="79"/>
  <c r="H43" i="80"/>
  <c r="H46" i="80"/>
  <c r="H46" i="79"/>
  <c r="G9" i="76"/>
  <c r="G9" i="77"/>
  <c r="G10" i="76"/>
  <c r="G10" i="77"/>
  <c r="G11" i="76"/>
  <c r="G11" i="77"/>
  <c r="G12" i="77"/>
  <c r="G12" i="76"/>
  <c r="G13" i="76"/>
  <c r="G13" i="77"/>
  <c r="G14" i="77"/>
  <c r="G14" i="76"/>
  <c r="G15" i="77"/>
  <c r="G15" i="76"/>
  <c r="G16" i="76"/>
  <c r="G16" i="77"/>
  <c r="G17" i="76"/>
  <c r="G17" i="77"/>
  <c r="G18" i="76"/>
  <c r="G18" i="77"/>
  <c r="G19" i="77"/>
  <c r="G19" i="76"/>
  <c r="G20" i="77"/>
  <c r="G20" i="76"/>
  <c r="G21" i="76"/>
  <c r="G21" i="77"/>
  <c r="G22" i="77"/>
  <c r="G22" i="76"/>
  <c r="G23" i="77"/>
  <c r="G23" i="76"/>
  <c r="G24" i="76"/>
  <c r="G24" i="77"/>
  <c r="G25" i="76"/>
  <c r="G25" i="77"/>
  <c r="G26" i="77"/>
  <c r="G26" i="76"/>
  <c r="G27" i="76"/>
  <c r="G27" i="77"/>
  <c r="G28" i="76"/>
  <c r="G28" i="77"/>
  <c r="G29" i="77"/>
  <c r="G29" i="76"/>
  <c r="G30" i="77"/>
  <c r="G30" i="76"/>
  <c r="G31" i="77"/>
  <c r="G31" i="76"/>
  <c r="G32" i="77"/>
  <c r="G32" i="76"/>
  <c r="G33" i="76"/>
  <c r="G33" i="77"/>
  <c r="G34" i="76"/>
  <c r="G34" i="77"/>
  <c r="G35" i="77"/>
  <c r="G35" i="76"/>
  <c r="G36" i="77"/>
  <c r="G36" i="76"/>
  <c r="G37" i="77"/>
  <c r="G37" i="76"/>
  <c r="G38" i="76"/>
  <c r="G38" i="77"/>
  <c r="G39" i="76"/>
  <c r="G39" i="77"/>
  <c r="G40" i="77"/>
  <c r="G40" i="76"/>
  <c r="G41" i="77"/>
  <c r="G41" i="76"/>
  <c r="G42" i="76"/>
  <c r="G42" i="77"/>
  <c r="G43" i="77"/>
  <c r="G43" i="76"/>
  <c r="G44" i="77"/>
  <c r="G44" i="76"/>
  <c r="G45" i="77"/>
  <c r="G45" i="76"/>
  <c r="G46" i="77"/>
  <c r="G46" i="76"/>
  <c r="G9" i="79"/>
  <c r="G9" i="80"/>
  <c r="G10" i="80"/>
  <c r="G10" i="79"/>
  <c r="G11" i="79"/>
  <c r="G11" i="80"/>
  <c r="G12" i="79"/>
  <c r="G12" i="80"/>
  <c r="G13" i="79"/>
  <c r="G13" i="80"/>
  <c r="G14" i="80"/>
  <c r="G14" i="79"/>
  <c r="G15" i="79"/>
  <c r="G15" i="80"/>
  <c r="G16" i="79"/>
  <c r="G16" i="80"/>
  <c r="G17" i="80"/>
  <c r="G17" i="79"/>
  <c r="G18" i="80"/>
  <c r="G18" i="79"/>
  <c r="G19" i="80"/>
  <c r="G19" i="79"/>
  <c r="G20" i="79"/>
  <c r="G20" i="80"/>
  <c r="G21" i="80"/>
  <c r="G21" i="79"/>
  <c r="G22" i="79"/>
  <c r="G22" i="80"/>
  <c r="G23" i="79"/>
  <c r="G23" i="80"/>
  <c r="G24" i="79"/>
  <c r="G24" i="80"/>
  <c r="G25" i="80"/>
  <c r="G25" i="79"/>
  <c r="G26" i="79"/>
  <c r="G26" i="80"/>
  <c r="G27" i="79"/>
  <c r="G27" i="80"/>
  <c r="G28" i="79"/>
  <c r="G28" i="80"/>
  <c r="G29" i="79"/>
  <c r="G29" i="80"/>
  <c r="G30" i="80"/>
  <c r="G30" i="79"/>
  <c r="G31" i="80"/>
  <c r="G31" i="79"/>
  <c r="G32" i="79"/>
  <c r="G32" i="80"/>
  <c r="G33" i="80"/>
  <c r="G33" i="79"/>
  <c r="G34" i="80"/>
  <c r="G34" i="79"/>
  <c r="G35" i="80"/>
  <c r="G35" i="79"/>
  <c r="G36" i="79"/>
  <c r="G36" i="80"/>
  <c r="G37" i="80"/>
  <c r="G37" i="79"/>
  <c r="G38" i="79"/>
  <c r="G38" i="80"/>
  <c r="G39" i="79"/>
  <c r="G39" i="80"/>
  <c r="G40" i="79"/>
  <c r="G40" i="80"/>
  <c r="G41" i="80"/>
  <c r="G41" i="79"/>
  <c r="G42" i="80"/>
  <c r="G42" i="79"/>
  <c r="G43" i="79"/>
  <c r="G43" i="80"/>
  <c r="G44" i="79"/>
  <c r="G44" i="80"/>
  <c r="G45" i="79"/>
  <c r="G45" i="80"/>
  <c r="G46" i="80"/>
  <c r="G46" i="79"/>
  <c r="F9" i="76"/>
  <c r="F9" i="77"/>
  <c r="F10" i="77"/>
  <c r="F10" i="76"/>
  <c r="F11" i="77"/>
  <c r="F11" i="76"/>
  <c r="F12" i="76"/>
  <c r="F12" i="77"/>
  <c r="F13" i="77"/>
  <c r="F13" i="76"/>
  <c r="F14" i="77"/>
  <c r="F14" i="76"/>
  <c r="F15" i="77"/>
  <c r="F15" i="76"/>
  <c r="F16" i="77"/>
  <c r="F16" i="76"/>
  <c r="F17" i="76"/>
  <c r="F17" i="77"/>
  <c r="F18" i="76"/>
  <c r="F18" i="77"/>
  <c r="F19" i="76"/>
  <c r="F19" i="77"/>
  <c r="F20" i="76"/>
  <c r="F20" i="77"/>
  <c r="F21" i="77"/>
  <c r="F21" i="76"/>
  <c r="F22" i="77"/>
  <c r="F22" i="76"/>
  <c r="F23" i="76"/>
  <c r="F23" i="77"/>
  <c r="F24" i="77"/>
  <c r="F24" i="76"/>
  <c r="F25" i="76"/>
  <c r="F25" i="77"/>
  <c r="F26" i="76"/>
  <c r="F26" i="77"/>
  <c r="F27" i="77"/>
  <c r="F27" i="76"/>
  <c r="F28" i="77"/>
  <c r="F28" i="76"/>
  <c r="F29" i="77"/>
  <c r="F29" i="76"/>
  <c r="F30" i="76"/>
  <c r="F30" i="77"/>
  <c r="F31" i="77"/>
  <c r="F31" i="76"/>
  <c r="F32" i="77"/>
  <c r="F32" i="76"/>
  <c r="F33" i="76"/>
  <c r="F33" i="77"/>
  <c r="F34" i="76"/>
  <c r="F34" i="77"/>
  <c r="F35" i="76"/>
  <c r="F35" i="77"/>
  <c r="F36" i="76"/>
  <c r="F36" i="77"/>
  <c r="F37" i="77"/>
  <c r="F37" i="76"/>
  <c r="F38" i="76"/>
  <c r="F38" i="77"/>
  <c r="F39" i="76"/>
  <c r="F39" i="77"/>
  <c r="F40" i="77"/>
  <c r="F40" i="76"/>
  <c r="F41" i="76"/>
  <c r="F41" i="77"/>
  <c r="F42" i="77"/>
  <c r="F42" i="76"/>
  <c r="F43" i="77"/>
  <c r="F43" i="76"/>
  <c r="F44" i="77"/>
  <c r="F44" i="76"/>
  <c r="F45" i="77"/>
  <c r="F45" i="76"/>
  <c r="F46" i="77"/>
  <c r="F46" i="76"/>
  <c r="F9" i="79"/>
  <c r="F9" i="80"/>
  <c r="F10" i="80"/>
  <c r="F10" i="79"/>
  <c r="F11" i="80"/>
  <c r="F11" i="79"/>
  <c r="F12" i="80"/>
  <c r="F12" i="79"/>
  <c r="F13" i="79"/>
  <c r="F13" i="80"/>
  <c r="F14" i="80"/>
  <c r="F14" i="79"/>
  <c r="F15" i="79"/>
  <c r="F15" i="80"/>
  <c r="F16" i="80"/>
  <c r="F16" i="79"/>
  <c r="F17" i="79"/>
  <c r="F17" i="80"/>
  <c r="F18" i="80"/>
  <c r="F18" i="79"/>
  <c r="F19" i="80"/>
  <c r="F19" i="79"/>
  <c r="F20" i="80"/>
  <c r="F20" i="79"/>
  <c r="F21" i="79"/>
  <c r="F21" i="80"/>
  <c r="F22" i="80"/>
  <c r="F22" i="79"/>
  <c r="F23" i="79"/>
  <c r="F23" i="80"/>
  <c r="F24" i="80"/>
  <c r="F24" i="79"/>
  <c r="F25" i="79"/>
  <c r="F25" i="80"/>
  <c r="F26" i="80"/>
  <c r="F26" i="79"/>
  <c r="F27" i="79"/>
  <c r="F27" i="80"/>
  <c r="F28" i="79"/>
  <c r="F28" i="80"/>
  <c r="F29" i="79"/>
  <c r="F29" i="80"/>
  <c r="F30" i="80"/>
  <c r="F30" i="79"/>
  <c r="F31" i="80"/>
  <c r="F31" i="79"/>
  <c r="F32" i="80"/>
  <c r="F32" i="79"/>
  <c r="F33" i="79"/>
  <c r="F33" i="80"/>
  <c r="F34" i="80"/>
  <c r="F34" i="79"/>
  <c r="F35" i="80"/>
  <c r="F35" i="79"/>
  <c r="F36" i="80"/>
  <c r="F36" i="79"/>
  <c r="F37" i="79"/>
  <c r="F37" i="80"/>
  <c r="F38" i="80"/>
  <c r="F38" i="79"/>
  <c r="F39" i="79"/>
  <c r="F39" i="80"/>
  <c r="F40" i="80"/>
  <c r="F40" i="79"/>
  <c r="F41" i="79"/>
  <c r="F41" i="80"/>
  <c r="F42" i="80"/>
  <c r="F42" i="79"/>
  <c r="F43" i="79"/>
  <c r="F43" i="80"/>
  <c r="F44" i="80"/>
  <c r="F44" i="79"/>
  <c r="F45" i="79"/>
  <c r="F45" i="80"/>
  <c r="F46" i="80"/>
  <c r="F46" i="79"/>
  <c r="D10" i="77"/>
  <c r="D42" i="77"/>
  <c r="D9" i="79"/>
  <c r="D9" i="80"/>
  <c r="D10" i="80"/>
  <c r="D10" i="79"/>
  <c r="D14" i="80"/>
  <c r="D14" i="79"/>
  <c r="D15" i="79"/>
  <c r="D15" i="80"/>
  <c r="D16" i="80"/>
  <c r="D16" i="79"/>
  <c r="D17" i="80"/>
  <c r="D17" i="79"/>
  <c r="D25" i="80"/>
  <c r="D25" i="79"/>
  <c r="D26" i="80"/>
  <c r="D26" i="79"/>
  <c r="D27" i="79"/>
  <c r="D27" i="80"/>
  <c r="D31" i="79"/>
  <c r="D31" i="80"/>
  <c r="D34" i="80"/>
  <c r="D34" i="79"/>
  <c r="D35" i="79"/>
  <c r="D35" i="80"/>
  <c r="D37" i="79"/>
  <c r="D37" i="80"/>
  <c r="D38" i="79"/>
  <c r="D38" i="80"/>
  <c r="D39" i="79"/>
  <c r="D39" i="80"/>
  <c r="D40" i="79"/>
  <c r="D40" i="80"/>
  <c r="D41" i="80"/>
  <c r="D41" i="79"/>
  <c r="D42" i="79"/>
  <c r="D42" i="80"/>
  <c r="D43" i="80"/>
  <c r="D43" i="79"/>
  <c r="D44" i="79"/>
  <c r="D44" i="80"/>
  <c r="D45" i="79"/>
  <c r="D45" i="80"/>
  <c r="D46" i="79"/>
  <c r="D46" i="80"/>
  <c r="E9" i="76"/>
  <c r="E9" i="77"/>
  <c r="E10" i="76"/>
  <c r="E10" i="77"/>
  <c r="E11" i="77"/>
  <c r="E11" i="76"/>
  <c r="E12" i="76"/>
  <c r="E12" i="77"/>
  <c r="E13" i="76"/>
  <c r="E13" i="77"/>
  <c r="E14" i="77"/>
  <c r="E14" i="76"/>
  <c r="E15" i="77"/>
  <c r="E15" i="76"/>
  <c r="E16" i="77"/>
  <c r="E16" i="76"/>
  <c r="E17" i="76"/>
  <c r="E17" i="77"/>
  <c r="E18" i="77"/>
  <c r="E18" i="76"/>
  <c r="E19" i="76"/>
  <c r="E19" i="77"/>
  <c r="E20" i="77"/>
  <c r="E20" i="76"/>
  <c r="E21" i="77"/>
  <c r="E21" i="76"/>
  <c r="E22" i="77"/>
  <c r="E22" i="76"/>
  <c r="E23" i="76"/>
  <c r="E23" i="77"/>
  <c r="E24" i="77"/>
  <c r="E24" i="76"/>
  <c r="E25" i="77"/>
  <c r="E25" i="76"/>
  <c r="E26" i="76"/>
  <c r="E26" i="77"/>
  <c r="E27" i="77"/>
  <c r="E27" i="76"/>
  <c r="E28" i="76"/>
  <c r="E28" i="77"/>
  <c r="E29" i="76"/>
  <c r="E29" i="77"/>
  <c r="E30" i="77"/>
  <c r="E30" i="76"/>
  <c r="E31" i="77"/>
  <c r="E31" i="76"/>
  <c r="E32" i="77"/>
  <c r="E32" i="76"/>
  <c r="E33" i="76"/>
  <c r="E33" i="77"/>
  <c r="E34" i="76"/>
  <c r="E34" i="77"/>
  <c r="E35" i="77"/>
  <c r="E35" i="76"/>
  <c r="E36" i="76"/>
  <c r="E36" i="77"/>
  <c r="E37" i="77"/>
  <c r="E37" i="76"/>
  <c r="E38" i="77"/>
  <c r="E38" i="76"/>
  <c r="E39" i="77"/>
  <c r="E39" i="76"/>
  <c r="E40" i="76"/>
  <c r="E40" i="77"/>
  <c r="E41" i="76"/>
  <c r="E41" i="77"/>
  <c r="E42" i="77"/>
  <c r="E42" i="76"/>
  <c r="E43" i="77"/>
  <c r="E43" i="76"/>
  <c r="E44" i="76"/>
  <c r="E44" i="77"/>
  <c r="E45" i="76"/>
  <c r="E45" i="77"/>
  <c r="E46" i="77"/>
  <c r="E46" i="76"/>
  <c r="E9" i="80"/>
  <c r="E9" i="79"/>
  <c r="E10" i="80"/>
  <c r="E10" i="79"/>
  <c r="E11" i="79"/>
  <c r="E11" i="80"/>
  <c r="E12" i="79"/>
  <c r="E12" i="80"/>
  <c r="E13" i="80"/>
  <c r="E13" i="79"/>
  <c r="E14" i="80"/>
  <c r="E14" i="79"/>
  <c r="E15" i="80"/>
  <c r="E15" i="79"/>
  <c r="E16" i="79"/>
  <c r="E16" i="80"/>
  <c r="E17" i="80"/>
  <c r="E17" i="79"/>
  <c r="E18" i="80"/>
  <c r="E18" i="79"/>
  <c r="E19" i="80"/>
  <c r="E19" i="79"/>
  <c r="E20" i="79"/>
  <c r="E20" i="80"/>
  <c r="E21" i="80"/>
  <c r="E21" i="79"/>
  <c r="E22" i="80"/>
  <c r="E22" i="79"/>
  <c r="E23" i="80"/>
  <c r="E23" i="79"/>
  <c r="E24" i="79"/>
  <c r="E24" i="80"/>
  <c r="E25" i="80"/>
  <c r="E25" i="79"/>
  <c r="E26" i="79"/>
  <c r="E26" i="80"/>
  <c r="E27" i="80"/>
  <c r="E27" i="79"/>
  <c r="E28" i="79"/>
  <c r="E28" i="80"/>
  <c r="E29" i="80"/>
  <c r="E29" i="79"/>
  <c r="E30" i="79"/>
  <c r="E30" i="80"/>
  <c r="E31" i="79"/>
  <c r="E31" i="80"/>
  <c r="E32" i="79"/>
  <c r="E32" i="80"/>
  <c r="E33" i="80"/>
  <c r="E33" i="79"/>
  <c r="E34" i="79"/>
  <c r="E34" i="80"/>
  <c r="E35" i="80"/>
  <c r="E35" i="79"/>
  <c r="E36" i="79"/>
  <c r="E36" i="80"/>
  <c r="E37" i="80"/>
  <c r="E37" i="79"/>
  <c r="E38" i="79"/>
  <c r="E38" i="80"/>
  <c r="E39" i="79"/>
  <c r="E39" i="80"/>
  <c r="E40" i="79"/>
  <c r="E40" i="80"/>
  <c r="E41" i="80"/>
  <c r="E41" i="79"/>
  <c r="E42" i="79"/>
  <c r="E42" i="80"/>
  <c r="E43" i="80"/>
  <c r="E43" i="79"/>
  <c r="E44" i="79"/>
  <c r="E44" i="80"/>
  <c r="E45" i="80"/>
  <c r="E45" i="79"/>
  <c r="E46" i="79"/>
  <c r="E46" i="80"/>
  <c r="D9" i="77"/>
  <c r="D16" i="77"/>
  <c r="D17" i="76"/>
  <c r="D18" i="77"/>
  <c r="D24" i="77"/>
  <c r="D29" i="76"/>
  <c r="D32" i="77"/>
  <c r="D33" i="76"/>
  <c r="D34" i="77"/>
  <c r="D40" i="77"/>
  <c r="D45" i="76"/>
  <c r="D22" i="79"/>
  <c r="D22" i="80"/>
  <c r="D23" i="80"/>
  <c r="D23" i="79"/>
  <c r="D24" i="79"/>
  <c r="D24" i="80"/>
  <c r="D30" i="79"/>
  <c r="D30" i="80"/>
  <c r="D36" i="80"/>
  <c r="D36" i="79"/>
  <c r="D21" i="76"/>
  <c r="D25" i="76"/>
  <c r="D26" i="77"/>
  <c r="D37" i="76"/>
  <c r="D38" i="77"/>
  <c r="D11" i="80"/>
  <c r="D11" i="79"/>
  <c r="D12" i="80"/>
  <c r="D12" i="79"/>
  <c r="D13" i="79"/>
  <c r="D13" i="80"/>
  <c r="D18" i="80"/>
  <c r="D18" i="79"/>
  <c r="D19" i="79"/>
  <c r="D19" i="80"/>
  <c r="D20" i="80"/>
  <c r="D20" i="79"/>
  <c r="D21" i="79"/>
  <c r="D21" i="80"/>
  <c r="D28" i="79"/>
  <c r="D28" i="80"/>
  <c r="D29" i="79"/>
  <c r="D29" i="80"/>
  <c r="D32" i="80"/>
  <c r="D32" i="79"/>
  <c r="D33" i="80"/>
  <c r="D33" i="79"/>
  <c r="D46" i="77"/>
  <c r="D14" i="77"/>
  <c r="D17" i="77"/>
  <c r="D45" i="77"/>
  <c r="D13" i="77"/>
  <c r="D30" i="77"/>
  <c r="D33" i="77"/>
  <c r="D29" i="77"/>
  <c r="D41" i="77"/>
  <c r="D25" i="77"/>
  <c r="D22" i="77"/>
  <c r="D37" i="77"/>
  <c r="D21" i="77"/>
  <c r="D11" i="76"/>
  <c r="D44" i="77"/>
  <c r="D36" i="77"/>
  <c r="D28" i="77"/>
  <c r="D20" i="77"/>
  <c r="D12" i="77"/>
  <c r="H48" i="75"/>
  <c r="D41" i="76"/>
  <c r="D13" i="76"/>
  <c r="D44" i="76"/>
  <c r="D40" i="76"/>
  <c r="D36" i="76"/>
  <c r="D32" i="76"/>
  <c r="D28" i="76"/>
  <c r="D24" i="76"/>
  <c r="D20" i="76"/>
  <c r="D16" i="76"/>
  <c r="D12" i="76"/>
  <c r="D43" i="77"/>
  <c r="D39" i="76"/>
  <c r="D35" i="76"/>
  <c r="D31" i="77"/>
  <c r="D27" i="76"/>
  <c r="D23" i="77"/>
  <c r="D19" i="76"/>
  <c r="D15" i="76"/>
  <c r="D9" i="76"/>
  <c r="D46" i="76"/>
  <c r="D42" i="76"/>
  <c r="D38" i="76"/>
  <c r="D34" i="76"/>
  <c r="D30" i="76"/>
  <c r="D26" i="76"/>
  <c r="D22" i="76"/>
  <c r="D18" i="76"/>
  <c r="D14" i="76"/>
  <c r="D10" i="76"/>
  <c r="D43" i="76"/>
  <c r="D39" i="77"/>
  <c r="D35" i="77"/>
  <c r="D31" i="76"/>
  <c r="D27" i="77"/>
  <c r="D23" i="76"/>
  <c r="D19" i="77"/>
  <c r="D15" i="77"/>
  <c r="D11" i="77"/>
  <c r="P15" i="42"/>
  <c r="P31" i="42"/>
  <c r="P10" i="42"/>
  <c r="P18" i="42"/>
  <c r="P22" i="42"/>
  <c r="P30" i="42"/>
  <c r="P32" i="42"/>
  <c r="P12" i="42"/>
  <c r="P13" i="42"/>
  <c r="P14" i="42"/>
  <c r="P21" i="42"/>
  <c r="P26" i="42"/>
  <c r="P28" i="42"/>
  <c r="P16" i="42"/>
  <c r="P33" i="42"/>
  <c r="P34" i="42"/>
  <c r="P37" i="42"/>
  <c r="P38" i="42"/>
  <c r="P41" i="42"/>
  <c r="P44" i="42"/>
  <c r="P46" i="42"/>
  <c r="P19" i="42"/>
  <c r="P35" i="42"/>
  <c r="P23" i="42"/>
  <c r="P39" i="42"/>
  <c r="P9" i="42"/>
  <c r="P17" i="42"/>
  <c r="P20" i="42"/>
  <c r="P24" i="42"/>
  <c r="P25" i="42"/>
  <c r="P29" i="42"/>
  <c r="P36" i="42"/>
  <c r="P40" i="42"/>
  <c r="P42" i="42"/>
  <c r="P45" i="42"/>
  <c r="P11" i="42"/>
  <c r="P27" i="42"/>
  <c r="P43" i="42"/>
  <c r="O46" i="47"/>
  <c r="O45" i="47"/>
  <c r="O44" i="47"/>
  <c r="O43" i="47"/>
  <c r="O42" i="47"/>
  <c r="O41" i="47"/>
  <c r="O40" i="47"/>
  <c r="O39" i="47"/>
  <c r="O38" i="47"/>
  <c r="O37" i="47"/>
  <c r="O36" i="47"/>
  <c r="O35" i="47"/>
  <c r="O34" i="47"/>
  <c r="O33" i="47"/>
  <c r="O32" i="47"/>
  <c r="O31" i="47"/>
  <c r="O30" i="47"/>
  <c r="O29" i="47"/>
  <c r="O28" i="47"/>
  <c r="O27" i="47"/>
  <c r="O26" i="47"/>
  <c r="O25" i="47"/>
  <c r="O24" i="47"/>
  <c r="O23" i="47"/>
  <c r="O22" i="47"/>
  <c r="O21" i="47"/>
  <c r="O20" i="47"/>
  <c r="O19" i="47"/>
  <c r="O18" i="47"/>
  <c r="O17" i="47"/>
  <c r="O16" i="47"/>
  <c r="O15" i="47"/>
  <c r="O14" i="47"/>
  <c r="O13" i="47"/>
  <c r="O12" i="47"/>
  <c r="O11" i="47"/>
  <c r="O10" i="47"/>
  <c r="O9" i="47"/>
  <c r="O46" i="72"/>
  <c r="P46" i="75" s="1"/>
  <c r="O45" i="72"/>
  <c r="P45" i="75" s="1"/>
  <c r="O44" i="72"/>
  <c r="O43" i="72"/>
  <c r="O42" i="72"/>
  <c r="P42" i="75" s="1"/>
  <c r="O41" i="72"/>
  <c r="P41" i="75" s="1"/>
  <c r="O40" i="72"/>
  <c r="O39" i="72"/>
  <c r="O38" i="72"/>
  <c r="O37" i="72"/>
  <c r="P37" i="75" s="1"/>
  <c r="O36" i="72"/>
  <c r="O35" i="72"/>
  <c r="O34" i="72"/>
  <c r="O33" i="72"/>
  <c r="O32" i="72"/>
  <c r="O31" i="72"/>
  <c r="P31" i="75" s="1"/>
  <c r="O30" i="72"/>
  <c r="O29" i="72"/>
  <c r="O28" i="72"/>
  <c r="P28" i="75" s="1"/>
  <c r="O27" i="72"/>
  <c r="O26" i="72"/>
  <c r="P26" i="75" s="1"/>
  <c r="O25" i="72"/>
  <c r="P25" i="75" s="1"/>
  <c r="O24" i="72"/>
  <c r="O23" i="72"/>
  <c r="O22" i="72"/>
  <c r="P22" i="75" s="1"/>
  <c r="O21" i="72"/>
  <c r="O20" i="72"/>
  <c r="P20" i="75" s="1"/>
  <c r="O19" i="72"/>
  <c r="O18" i="72"/>
  <c r="O17" i="72"/>
  <c r="P17" i="75" s="1"/>
  <c r="O16" i="72"/>
  <c r="O15" i="72"/>
  <c r="P15" i="75" s="1"/>
  <c r="O14" i="72"/>
  <c r="P14" i="75" s="1"/>
  <c r="O13" i="72"/>
  <c r="P13" i="75" s="1"/>
  <c r="O12" i="72"/>
  <c r="O11" i="72"/>
  <c r="O10" i="72"/>
  <c r="O9" i="72"/>
  <c r="Q19" i="3" l="1"/>
  <c r="P19" i="75"/>
  <c r="Q23" i="3"/>
  <c r="P23" i="75"/>
  <c r="Q27" i="3"/>
  <c r="P27" i="75"/>
  <c r="Q35" i="3"/>
  <c r="P35" i="75"/>
  <c r="Q43" i="3"/>
  <c r="P43" i="75"/>
  <c r="Q12" i="3"/>
  <c r="P12" i="75"/>
  <c r="Q16" i="3"/>
  <c r="P16" i="75"/>
  <c r="Q36" i="3"/>
  <c r="P36" i="75"/>
  <c r="Q44" i="3"/>
  <c r="P44" i="75"/>
  <c r="Q9" i="3"/>
  <c r="P9" i="75"/>
  <c r="Q21" i="3"/>
  <c r="P21" i="75"/>
  <c r="Q29" i="3"/>
  <c r="P29" i="75"/>
  <c r="Q33" i="3"/>
  <c r="P33" i="75"/>
  <c r="Q11" i="3"/>
  <c r="P11" i="75"/>
  <c r="Q39" i="3"/>
  <c r="P39" i="75"/>
  <c r="Q24" i="3"/>
  <c r="P24" i="75"/>
  <c r="Q32" i="3"/>
  <c r="P32" i="75"/>
  <c r="Q40" i="3"/>
  <c r="P40" i="75"/>
  <c r="Q10" i="3"/>
  <c r="P10" i="75"/>
  <c r="Q18" i="3"/>
  <c r="P18" i="75"/>
  <c r="Q30" i="3"/>
  <c r="P30" i="75"/>
  <c r="Q34" i="3"/>
  <c r="P34" i="75"/>
  <c r="Q38" i="3"/>
  <c r="P38" i="75"/>
  <c r="C32" i="77"/>
  <c r="Q15" i="3"/>
  <c r="Q31" i="3"/>
  <c r="Q42" i="3"/>
  <c r="Q26" i="3"/>
  <c r="Q17" i="3"/>
  <c r="Q22" i="3"/>
  <c r="Q46" i="3"/>
  <c r="Q25" i="3"/>
  <c r="Q14" i="3"/>
  <c r="Q45" i="3"/>
  <c r="Q37" i="3"/>
  <c r="Q20" i="3"/>
  <c r="Q13" i="3"/>
  <c r="Q28" i="3"/>
  <c r="Q41" i="3"/>
  <c r="C36" i="80"/>
  <c r="C44" i="77"/>
  <c r="C40" i="77"/>
  <c r="C28" i="77"/>
  <c r="C30" i="77"/>
  <c r="C14" i="77"/>
  <c r="C16" i="77"/>
  <c r="C18" i="80"/>
  <c r="C24" i="77"/>
  <c r="C18" i="77"/>
  <c r="C15" i="77"/>
  <c r="C41" i="77"/>
  <c r="C13" i="77"/>
  <c r="C9" i="77"/>
  <c r="C14" i="80"/>
  <c r="C29" i="77"/>
  <c r="C45" i="77"/>
  <c r="C33" i="77"/>
  <c r="C17" i="77"/>
  <c r="C11" i="80"/>
  <c r="C43" i="80"/>
  <c r="C35" i="77"/>
  <c r="C36" i="77"/>
  <c r="C29" i="80"/>
  <c r="C21" i="80"/>
  <c r="C19" i="80"/>
  <c r="C13" i="80"/>
  <c r="C15" i="80"/>
  <c r="C39" i="77"/>
  <c r="C43" i="77"/>
  <c r="C12" i="77"/>
  <c r="C33" i="80"/>
  <c r="C17" i="80"/>
  <c r="C11" i="77"/>
  <c r="C27" i="77"/>
  <c r="C31" i="77"/>
  <c r="C20" i="77"/>
  <c r="C23" i="80"/>
  <c r="C19" i="77"/>
  <c r="J19" i="75"/>
  <c r="C23" i="77"/>
  <c r="C22" i="77"/>
  <c r="C28" i="80"/>
  <c r="C25" i="77"/>
  <c r="C38" i="77"/>
  <c r="I21" i="75"/>
  <c r="C46" i="77"/>
  <c r="I37" i="75"/>
  <c r="I9" i="75"/>
  <c r="C22" i="80"/>
  <c r="C34" i="80"/>
  <c r="C21" i="77"/>
  <c r="C26" i="77"/>
  <c r="C24" i="80"/>
  <c r="C45" i="80"/>
  <c r="C37" i="80"/>
  <c r="C35" i="80"/>
  <c r="C27" i="80"/>
  <c r="C26" i="80"/>
  <c r="C25" i="80"/>
  <c r="C9" i="80"/>
  <c r="C42" i="77"/>
  <c r="C40" i="80"/>
  <c r="C37" i="77"/>
  <c r="C30" i="80"/>
  <c r="C46" i="80"/>
  <c r="C42" i="80"/>
  <c r="C38" i="80"/>
  <c r="C31" i="80"/>
  <c r="C16" i="80"/>
  <c r="C44" i="80"/>
  <c r="C32" i="80"/>
  <c r="C20" i="80"/>
  <c r="C12" i="80"/>
  <c r="C34" i="77"/>
  <c r="C41" i="80"/>
  <c r="C39" i="80"/>
  <c r="C10" i="80"/>
  <c r="C10" i="77"/>
  <c r="I15" i="75"/>
  <c r="I29" i="75"/>
  <c r="I45" i="75"/>
  <c r="J17" i="75"/>
  <c r="J33" i="75"/>
  <c r="E45" i="75"/>
  <c r="F45" i="75"/>
  <c r="E41" i="75"/>
  <c r="F41" i="75"/>
  <c r="F37" i="75"/>
  <c r="E37" i="75"/>
  <c r="E33" i="75"/>
  <c r="F33" i="75"/>
  <c r="E21" i="75"/>
  <c r="F21" i="75"/>
  <c r="E17" i="75"/>
  <c r="F17" i="75"/>
  <c r="E13" i="75"/>
  <c r="F13" i="75"/>
  <c r="E9" i="75"/>
  <c r="F9" i="75"/>
  <c r="I23" i="75"/>
  <c r="J39" i="75"/>
  <c r="J27" i="75"/>
  <c r="J46" i="75"/>
  <c r="I46" i="75"/>
  <c r="F44" i="75"/>
  <c r="E44" i="75"/>
  <c r="J42" i="75"/>
  <c r="I42" i="75"/>
  <c r="F40" i="75"/>
  <c r="E40" i="75"/>
  <c r="J38" i="75"/>
  <c r="I38" i="75"/>
  <c r="F36" i="75"/>
  <c r="E36" i="75"/>
  <c r="J34" i="75"/>
  <c r="I34" i="75"/>
  <c r="F32" i="75"/>
  <c r="E32" i="75"/>
  <c r="J30" i="75"/>
  <c r="I30" i="75"/>
  <c r="F28" i="75"/>
  <c r="E28" i="75"/>
  <c r="J26" i="75"/>
  <c r="I26" i="75"/>
  <c r="F24" i="75"/>
  <c r="E24" i="75"/>
  <c r="J22" i="75"/>
  <c r="I22" i="75"/>
  <c r="F20" i="75"/>
  <c r="E20" i="75"/>
  <c r="I18" i="75"/>
  <c r="J18" i="75"/>
  <c r="F16" i="75"/>
  <c r="E16" i="75"/>
  <c r="J14" i="75"/>
  <c r="I14" i="75"/>
  <c r="F12" i="75"/>
  <c r="E12" i="75"/>
  <c r="I10" i="75"/>
  <c r="J10" i="75"/>
  <c r="I13" i="75"/>
  <c r="E29" i="75"/>
  <c r="F29" i="75"/>
  <c r="E25" i="75"/>
  <c r="F25" i="75"/>
  <c r="I31" i="75"/>
  <c r="J35" i="75"/>
  <c r="F46" i="75"/>
  <c r="E46" i="75"/>
  <c r="I44" i="75"/>
  <c r="J44" i="75"/>
  <c r="F42" i="75"/>
  <c r="E42" i="75"/>
  <c r="J40" i="75"/>
  <c r="I40" i="75"/>
  <c r="E38" i="75"/>
  <c r="F38" i="75"/>
  <c r="I36" i="75"/>
  <c r="J36" i="75"/>
  <c r="F34" i="75"/>
  <c r="E34" i="75"/>
  <c r="J32" i="75"/>
  <c r="I32" i="75"/>
  <c r="F30" i="75"/>
  <c r="E30" i="75"/>
  <c r="I28" i="75"/>
  <c r="J28" i="75"/>
  <c r="E26" i="75"/>
  <c r="F26" i="75"/>
  <c r="I24" i="75"/>
  <c r="J24" i="75"/>
  <c r="F22" i="75"/>
  <c r="E22" i="75"/>
  <c r="I20" i="75"/>
  <c r="J20" i="75"/>
  <c r="E18" i="75"/>
  <c r="F18" i="75"/>
  <c r="I16" i="75"/>
  <c r="J16" i="75"/>
  <c r="F14" i="75"/>
  <c r="E14" i="75"/>
  <c r="J12" i="75"/>
  <c r="I12" i="75"/>
  <c r="F10" i="75"/>
  <c r="E10" i="75"/>
  <c r="J41" i="75"/>
  <c r="J25" i="75"/>
  <c r="J43" i="75"/>
  <c r="J11" i="75"/>
  <c r="F43" i="75"/>
  <c r="E43" i="75"/>
  <c r="F39" i="75"/>
  <c r="E39" i="75"/>
  <c r="E35" i="75"/>
  <c r="F35" i="75"/>
  <c r="F31" i="75"/>
  <c r="E31" i="75"/>
  <c r="E27" i="75"/>
  <c r="F27" i="75"/>
  <c r="F23" i="75"/>
  <c r="E23" i="75"/>
  <c r="F19" i="75"/>
  <c r="E19" i="75"/>
  <c r="F15" i="75"/>
  <c r="E15" i="75"/>
  <c r="F11" i="75"/>
  <c r="E11" i="75"/>
  <c r="O48" i="47"/>
  <c r="O48" i="72"/>
  <c r="P47" i="75" s="1"/>
  <c r="N48" i="72" l="1"/>
  <c r="N48" i="47"/>
  <c r="M48" i="47"/>
  <c r="N48" i="79" l="1"/>
  <c r="N48" i="80"/>
  <c r="C48" i="75"/>
  <c r="N48" i="77"/>
  <c r="N48" i="76"/>
  <c r="M48" i="79"/>
  <c r="M48" i="80"/>
  <c r="M48" i="72"/>
  <c r="M48" i="76" l="1"/>
  <c r="M48" i="77"/>
  <c r="Q48" i="3"/>
  <c r="L48" i="47"/>
  <c r="N21" i="16"/>
  <c r="N19" i="16"/>
  <c r="N17" i="16"/>
  <c r="N15" i="16"/>
  <c r="N13" i="16"/>
  <c r="N11" i="16"/>
  <c r="N9" i="16"/>
  <c r="AB9" i="16" l="1"/>
  <c r="AO9" i="16"/>
  <c r="AB11" i="16"/>
  <c r="AO11" i="16"/>
  <c r="AO19" i="16"/>
  <c r="AB19" i="16"/>
  <c r="AO13" i="16"/>
  <c r="AB13" i="16"/>
  <c r="AO21" i="16"/>
  <c r="AB21" i="16"/>
  <c r="AO17" i="16"/>
  <c r="AB17" i="16"/>
  <c r="AO15" i="16"/>
  <c r="AB15" i="16"/>
  <c r="L48" i="80"/>
  <c r="L48" i="79"/>
  <c r="N23" i="16"/>
  <c r="N25" i="16"/>
  <c r="N27" i="16"/>
  <c r="N29" i="16"/>
  <c r="N31" i="16"/>
  <c r="N33" i="16"/>
  <c r="N35" i="16"/>
  <c r="N37" i="16"/>
  <c r="N39" i="16"/>
  <c r="N41" i="16"/>
  <c r="N43" i="16"/>
  <c r="N45" i="16"/>
  <c r="N10" i="16"/>
  <c r="N12" i="16"/>
  <c r="N14" i="16"/>
  <c r="N16" i="16"/>
  <c r="N18" i="16"/>
  <c r="N20" i="16"/>
  <c r="N22" i="16"/>
  <c r="N24" i="16"/>
  <c r="N26" i="16"/>
  <c r="N28" i="16"/>
  <c r="N30" i="16"/>
  <c r="N32" i="16"/>
  <c r="N34" i="16"/>
  <c r="N36" i="16"/>
  <c r="N38" i="16"/>
  <c r="N40" i="16"/>
  <c r="N42" i="16"/>
  <c r="N44" i="16"/>
  <c r="N46" i="16"/>
  <c r="L48" i="72"/>
  <c r="AB32" i="16" l="1"/>
  <c r="AO32" i="16"/>
  <c r="AO45" i="16"/>
  <c r="AB45" i="16"/>
  <c r="AO37" i="16"/>
  <c r="AB37" i="16"/>
  <c r="AO46" i="16"/>
  <c r="AB46" i="16"/>
  <c r="AB30" i="16"/>
  <c r="AO30" i="16"/>
  <c r="AO22" i="16"/>
  <c r="AB22" i="16"/>
  <c r="AB14" i="16"/>
  <c r="AO14" i="16"/>
  <c r="AB43" i="16"/>
  <c r="AO43" i="16"/>
  <c r="AO35" i="16"/>
  <c r="AB35" i="16"/>
  <c r="AO27" i="16"/>
  <c r="AB27" i="16"/>
  <c r="AO40" i="16"/>
  <c r="AB40" i="16"/>
  <c r="AO16" i="16"/>
  <c r="AB16" i="16"/>
  <c r="AB38" i="16"/>
  <c r="AO38" i="16"/>
  <c r="AB44" i="16"/>
  <c r="AO44" i="16"/>
  <c r="AB36" i="16"/>
  <c r="AO36" i="16"/>
  <c r="AO28" i="16"/>
  <c r="AB28" i="16"/>
  <c r="AB20" i="16"/>
  <c r="AO20" i="16"/>
  <c r="AB12" i="16"/>
  <c r="AO12" i="16"/>
  <c r="AO41" i="16"/>
  <c r="AB41" i="16"/>
  <c r="AO33" i="16"/>
  <c r="AB33" i="16"/>
  <c r="AO25" i="16"/>
  <c r="AB25" i="16"/>
  <c r="AB24" i="16"/>
  <c r="AO24" i="16"/>
  <c r="AO29" i="16"/>
  <c r="AB29" i="16"/>
  <c r="AB42" i="16"/>
  <c r="AO42" i="16"/>
  <c r="AO34" i="16"/>
  <c r="AB34" i="16"/>
  <c r="AO26" i="16"/>
  <c r="AB26" i="16"/>
  <c r="AO18" i="16"/>
  <c r="AB18" i="16"/>
  <c r="AO10" i="16"/>
  <c r="AB10" i="16"/>
  <c r="AO39" i="16"/>
  <c r="AB39" i="16"/>
  <c r="AB31" i="16"/>
  <c r="AO31" i="16"/>
  <c r="AB23" i="16"/>
  <c r="AO23" i="16"/>
  <c r="L48" i="77"/>
  <c r="L48" i="76"/>
  <c r="K48" i="72"/>
  <c r="K48" i="47"/>
  <c r="J48" i="47"/>
  <c r="J48" i="72"/>
  <c r="K48" i="80" l="1"/>
  <c r="K48" i="79"/>
  <c r="K48" i="76"/>
  <c r="K48" i="77"/>
  <c r="J48" i="80"/>
  <c r="J48" i="79"/>
  <c r="J48" i="76"/>
  <c r="J48" i="77"/>
  <c r="I48" i="72"/>
  <c r="I48" i="47"/>
  <c r="H48" i="72"/>
  <c r="I48" i="80" l="1"/>
  <c r="I48" i="79"/>
  <c r="I48" i="77"/>
  <c r="I48" i="76"/>
  <c r="H48" i="76"/>
  <c r="H48" i="77"/>
  <c r="N48" i="16"/>
  <c r="H48" i="47"/>
  <c r="G48" i="47"/>
  <c r="AO48" i="16" l="1"/>
  <c r="AB48" i="16"/>
  <c r="H48" i="80"/>
  <c r="H48" i="79"/>
  <c r="G48" i="80"/>
  <c r="G48" i="79"/>
  <c r="G48" i="72"/>
  <c r="F48" i="72"/>
  <c r="F48" i="47"/>
  <c r="N46" i="25"/>
  <c r="M46" i="25"/>
  <c r="L46" i="25"/>
  <c r="K46" i="25"/>
  <c r="J46" i="25"/>
  <c r="I46" i="25"/>
  <c r="H46" i="25"/>
  <c r="G46" i="25"/>
  <c r="G46" i="61" s="1"/>
  <c r="F46" i="25"/>
  <c r="F46" i="61" s="1"/>
  <c r="E46" i="25"/>
  <c r="E46" i="61" s="1"/>
  <c r="D46" i="25"/>
  <c r="C46" i="25"/>
  <c r="N45" i="25"/>
  <c r="M45" i="25"/>
  <c r="L45" i="25"/>
  <c r="K45" i="25"/>
  <c r="J45" i="25"/>
  <c r="I45" i="25"/>
  <c r="H45" i="25"/>
  <c r="G45" i="25"/>
  <c r="G45" i="61" s="1"/>
  <c r="F45" i="25"/>
  <c r="F45" i="61" s="1"/>
  <c r="E45" i="25"/>
  <c r="E45" i="60" s="1"/>
  <c r="D45" i="25"/>
  <c r="C45" i="25"/>
  <c r="N44" i="25"/>
  <c r="M44" i="25"/>
  <c r="L44" i="25"/>
  <c r="K44" i="25"/>
  <c r="J44" i="25"/>
  <c r="I44" i="25"/>
  <c r="H44" i="25"/>
  <c r="G44" i="25"/>
  <c r="G44" i="61" s="1"/>
  <c r="F44" i="25"/>
  <c r="F44" i="60" s="1"/>
  <c r="E44" i="25"/>
  <c r="E44" i="61" s="1"/>
  <c r="D44" i="25"/>
  <c r="C44" i="25"/>
  <c r="N43" i="25"/>
  <c r="M43" i="25"/>
  <c r="L43" i="25"/>
  <c r="K43" i="25"/>
  <c r="J43" i="25"/>
  <c r="I43" i="25"/>
  <c r="H43" i="25"/>
  <c r="G43" i="25"/>
  <c r="G43" i="60" s="1"/>
  <c r="F43" i="25"/>
  <c r="F43" i="61" s="1"/>
  <c r="E43" i="25"/>
  <c r="E43" i="60" s="1"/>
  <c r="D43" i="25"/>
  <c r="C43" i="25"/>
  <c r="N42" i="25"/>
  <c r="M42" i="25"/>
  <c r="L42" i="25"/>
  <c r="K42" i="25"/>
  <c r="J42" i="25"/>
  <c r="I42" i="25"/>
  <c r="H42" i="25"/>
  <c r="G42" i="25"/>
  <c r="G42" i="61" s="1"/>
  <c r="F42" i="25"/>
  <c r="F42" i="61" s="1"/>
  <c r="E42" i="25"/>
  <c r="E42" i="61" s="1"/>
  <c r="D42" i="25"/>
  <c r="C42" i="25"/>
  <c r="N41" i="25"/>
  <c r="M41" i="25"/>
  <c r="L41" i="25"/>
  <c r="K41" i="25"/>
  <c r="J41" i="25"/>
  <c r="I41" i="25"/>
  <c r="H41" i="25"/>
  <c r="G41" i="25"/>
  <c r="G41" i="61" s="1"/>
  <c r="F41" i="25"/>
  <c r="F41" i="61" s="1"/>
  <c r="E41" i="25"/>
  <c r="E41" i="60" s="1"/>
  <c r="D41" i="25"/>
  <c r="C41" i="25"/>
  <c r="N40" i="25"/>
  <c r="M40" i="25"/>
  <c r="L40" i="25"/>
  <c r="K40" i="25"/>
  <c r="J40" i="25"/>
  <c r="I40" i="25"/>
  <c r="H40" i="25"/>
  <c r="G40" i="25"/>
  <c r="G40" i="60" s="1"/>
  <c r="F40" i="25"/>
  <c r="F40" i="60" s="1"/>
  <c r="E40" i="25"/>
  <c r="E40" i="61" s="1"/>
  <c r="D40" i="25"/>
  <c r="C40" i="25"/>
  <c r="N39" i="25"/>
  <c r="M39" i="25"/>
  <c r="L39" i="25"/>
  <c r="K39" i="25"/>
  <c r="J39" i="25"/>
  <c r="I39" i="25"/>
  <c r="H39" i="25"/>
  <c r="G39" i="25"/>
  <c r="G39" i="60" s="1"/>
  <c r="F39" i="25"/>
  <c r="F39" i="61" s="1"/>
  <c r="E39" i="25"/>
  <c r="E39" i="60" s="1"/>
  <c r="D39" i="25"/>
  <c r="C39" i="25"/>
  <c r="N38" i="25"/>
  <c r="M38" i="25"/>
  <c r="L38" i="25"/>
  <c r="K38" i="25"/>
  <c r="J38" i="25"/>
  <c r="I38" i="25"/>
  <c r="H38" i="25"/>
  <c r="G38" i="25"/>
  <c r="G38" i="60" s="1"/>
  <c r="F38" i="25"/>
  <c r="F38" i="61" s="1"/>
  <c r="E38" i="25"/>
  <c r="E38" i="61" s="1"/>
  <c r="D38" i="25"/>
  <c r="C38" i="25"/>
  <c r="N37" i="25"/>
  <c r="M37" i="25"/>
  <c r="L37" i="25"/>
  <c r="K37" i="25"/>
  <c r="J37" i="25"/>
  <c r="I37" i="25"/>
  <c r="H37" i="25"/>
  <c r="G37" i="25"/>
  <c r="G37" i="61" s="1"/>
  <c r="F37" i="25"/>
  <c r="F37" i="61" s="1"/>
  <c r="E37" i="25"/>
  <c r="E37" i="60" s="1"/>
  <c r="D37" i="25"/>
  <c r="C37" i="25"/>
  <c r="N36" i="25"/>
  <c r="M36" i="25"/>
  <c r="L36" i="25"/>
  <c r="K36" i="25"/>
  <c r="J36" i="25"/>
  <c r="I36" i="25"/>
  <c r="H36" i="25"/>
  <c r="G36" i="25"/>
  <c r="G36" i="61" s="1"/>
  <c r="F36" i="25"/>
  <c r="F36" i="60" s="1"/>
  <c r="E36" i="25"/>
  <c r="E36" i="61" s="1"/>
  <c r="D36" i="25"/>
  <c r="C36" i="25"/>
  <c r="N35" i="25"/>
  <c r="M35" i="25"/>
  <c r="L35" i="25"/>
  <c r="K35" i="25"/>
  <c r="J35" i="25"/>
  <c r="I35" i="25"/>
  <c r="H35" i="25"/>
  <c r="G35" i="25"/>
  <c r="G35" i="60" s="1"/>
  <c r="F35" i="25"/>
  <c r="F35" i="61" s="1"/>
  <c r="E35" i="25"/>
  <c r="E35" i="60" s="1"/>
  <c r="D35" i="25"/>
  <c r="C35" i="25"/>
  <c r="N34" i="25"/>
  <c r="M34" i="25"/>
  <c r="L34" i="25"/>
  <c r="K34" i="25"/>
  <c r="J34" i="25"/>
  <c r="I34" i="25"/>
  <c r="H34" i="25"/>
  <c r="G34" i="25"/>
  <c r="G34" i="61" s="1"/>
  <c r="F34" i="25"/>
  <c r="F34" i="61" s="1"/>
  <c r="E34" i="25"/>
  <c r="E34" i="61" s="1"/>
  <c r="D34" i="25"/>
  <c r="C34" i="25"/>
  <c r="N33" i="25"/>
  <c r="M33" i="25"/>
  <c r="L33" i="25"/>
  <c r="K33" i="25"/>
  <c r="J33" i="25"/>
  <c r="I33" i="25"/>
  <c r="H33" i="25"/>
  <c r="G33" i="25"/>
  <c r="G33" i="61" s="1"/>
  <c r="F33" i="25"/>
  <c r="F33" i="61" s="1"/>
  <c r="E33" i="25"/>
  <c r="E33" i="60" s="1"/>
  <c r="D33" i="25"/>
  <c r="C33" i="25"/>
  <c r="N32" i="25"/>
  <c r="M32" i="25"/>
  <c r="L32" i="25"/>
  <c r="K32" i="25"/>
  <c r="J32" i="25"/>
  <c r="I32" i="25"/>
  <c r="H32" i="25"/>
  <c r="G32" i="25"/>
  <c r="G32" i="60" s="1"/>
  <c r="F32" i="25"/>
  <c r="F32" i="60" s="1"/>
  <c r="E32" i="25"/>
  <c r="E32" i="61" s="1"/>
  <c r="D32" i="25"/>
  <c r="C32" i="25"/>
  <c r="N31" i="25"/>
  <c r="M31" i="25"/>
  <c r="L31" i="25"/>
  <c r="K31" i="25"/>
  <c r="J31" i="25"/>
  <c r="I31" i="25"/>
  <c r="H31" i="25"/>
  <c r="G31" i="25"/>
  <c r="G31" i="60" s="1"/>
  <c r="F31" i="25"/>
  <c r="F31" i="61" s="1"/>
  <c r="E31" i="25"/>
  <c r="E31" i="60" s="1"/>
  <c r="D31" i="25"/>
  <c r="C31" i="25"/>
  <c r="N30" i="25"/>
  <c r="M30" i="25"/>
  <c r="L30" i="25"/>
  <c r="K30" i="25"/>
  <c r="J30" i="25"/>
  <c r="I30" i="25"/>
  <c r="H30" i="25"/>
  <c r="G30" i="25"/>
  <c r="G30" i="61" s="1"/>
  <c r="F30" i="25"/>
  <c r="F30" i="61" s="1"/>
  <c r="E30" i="25"/>
  <c r="E30" i="61" s="1"/>
  <c r="D30" i="25"/>
  <c r="C30" i="25"/>
  <c r="N29" i="25"/>
  <c r="M29" i="25"/>
  <c r="L29" i="25"/>
  <c r="K29" i="25"/>
  <c r="J29" i="25"/>
  <c r="I29" i="25"/>
  <c r="H29" i="25"/>
  <c r="G29" i="25"/>
  <c r="G29" i="61" s="1"/>
  <c r="F29" i="25"/>
  <c r="F29" i="61" s="1"/>
  <c r="E29" i="25"/>
  <c r="E29" i="60" s="1"/>
  <c r="D29" i="25"/>
  <c r="C29" i="25"/>
  <c r="N28" i="25"/>
  <c r="M28" i="25"/>
  <c r="L28" i="25"/>
  <c r="K28" i="25"/>
  <c r="J28" i="25"/>
  <c r="I28" i="25"/>
  <c r="H28" i="25"/>
  <c r="G28" i="25"/>
  <c r="G28" i="61" s="1"/>
  <c r="F28" i="25"/>
  <c r="F28" i="60" s="1"/>
  <c r="E28" i="25"/>
  <c r="E28" i="61" s="1"/>
  <c r="D28" i="25"/>
  <c r="C28" i="25"/>
  <c r="N27" i="25"/>
  <c r="M27" i="25"/>
  <c r="L27" i="25"/>
  <c r="K27" i="25"/>
  <c r="J27" i="25"/>
  <c r="I27" i="25"/>
  <c r="H27" i="25"/>
  <c r="G27" i="25"/>
  <c r="G27" i="61" s="1"/>
  <c r="F27" i="25"/>
  <c r="F27" i="61" s="1"/>
  <c r="E27" i="25"/>
  <c r="E27" i="60" s="1"/>
  <c r="D27" i="25"/>
  <c r="C27" i="25"/>
  <c r="N26" i="25"/>
  <c r="M26" i="25"/>
  <c r="L26" i="25"/>
  <c r="K26" i="25"/>
  <c r="J26" i="25"/>
  <c r="I26" i="25"/>
  <c r="H26" i="25"/>
  <c r="G26" i="25"/>
  <c r="G26" i="60" s="1"/>
  <c r="F26" i="25"/>
  <c r="F26" i="61" s="1"/>
  <c r="E26" i="25"/>
  <c r="E26" i="61" s="1"/>
  <c r="D26" i="25"/>
  <c r="C26" i="25"/>
  <c r="N25" i="25"/>
  <c r="M25" i="25"/>
  <c r="L25" i="25"/>
  <c r="K25" i="25"/>
  <c r="J25" i="25"/>
  <c r="I25" i="25"/>
  <c r="H25" i="25"/>
  <c r="G25" i="25"/>
  <c r="G25" i="60" s="1"/>
  <c r="F25" i="25"/>
  <c r="F25" i="61" s="1"/>
  <c r="E25" i="25"/>
  <c r="E25" i="60" s="1"/>
  <c r="D25" i="25"/>
  <c r="C25" i="25"/>
  <c r="N24" i="25"/>
  <c r="M24" i="25"/>
  <c r="L24" i="25"/>
  <c r="K24" i="25"/>
  <c r="J24" i="25"/>
  <c r="I24" i="25"/>
  <c r="H24" i="25"/>
  <c r="G24" i="25"/>
  <c r="G24" i="60" s="1"/>
  <c r="F24" i="25"/>
  <c r="F24" i="60" s="1"/>
  <c r="E24" i="25"/>
  <c r="E24" i="61" s="1"/>
  <c r="D24" i="25"/>
  <c r="C24" i="25"/>
  <c r="N23" i="25"/>
  <c r="M23" i="25"/>
  <c r="L23" i="25"/>
  <c r="K23" i="25"/>
  <c r="J23" i="25"/>
  <c r="I23" i="25"/>
  <c r="H23" i="25"/>
  <c r="G23" i="25"/>
  <c r="G23" i="61" s="1"/>
  <c r="F23" i="25"/>
  <c r="F23" i="61" s="1"/>
  <c r="E23" i="25"/>
  <c r="E23" i="60" s="1"/>
  <c r="D23" i="25"/>
  <c r="C23" i="25"/>
  <c r="N22" i="25"/>
  <c r="M22" i="25"/>
  <c r="L22" i="25"/>
  <c r="K22" i="25"/>
  <c r="J22" i="25"/>
  <c r="I22" i="25"/>
  <c r="H22" i="25"/>
  <c r="G22" i="25"/>
  <c r="G22" i="61" s="1"/>
  <c r="F22" i="25"/>
  <c r="F22" i="61" s="1"/>
  <c r="E22" i="25"/>
  <c r="E22" i="61" s="1"/>
  <c r="D22" i="25"/>
  <c r="C22" i="25"/>
  <c r="N21" i="25"/>
  <c r="M21" i="25"/>
  <c r="L21" i="25"/>
  <c r="K21" i="25"/>
  <c r="J21" i="25"/>
  <c r="I21" i="25"/>
  <c r="H21" i="25"/>
  <c r="G21" i="25"/>
  <c r="G21" i="61" s="1"/>
  <c r="F21" i="25"/>
  <c r="F21" i="61" s="1"/>
  <c r="E21" i="25"/>
  <c r="E21" i="60" s="1"/>
  <c r="D21" i="25"/>
  <c r="C21" i="25"/>
  <c r="N20" i="25"/>
  <c r="M20" i="25"/>
  <c r="L20" i="25"/>
  <c r="K20" i="25"/>
  <c r="J20" i="25"/>
  <c r="I20" i="25"/>
  <c r="H20" i="25"/>
  <c r="G20" i="25"/>
  <c r="G20" i="61" s="1"/>
  <c r="F20" i="25"/>
  <c r="F20" i="60" s="1"/>
  <c r="E20" i="25"/>
  <c r="E20" i="61" s="1"/>
  <c r="D20" i="25"/>
  <c r="C20" i="25"/>
  <c r="N19" i="25"/>
  <c r="M19" i="25"/>
  <c r="L19" i="25"/>
  <c r="K19" i="25"/>
  <c r="J19" i="25"/>
  <c r="I19" i="25"/>
  <c r="H19" i="25"/>
  <c r="G19" i="25"/>
  <c r="G19" i="61" s="1"/>
  <c r="F19" i="25"/>
  <c r="F19" i="61" s="1"/>
  <c r="E19" i="25"/>
  <c r="E19" i="60" s="1"/>
  <c r="D19" i="25"/>
  <c r="C19" i="25"/>
  <c r="N18" i="25"/>
  <c r="M18" i="25"/>
  <c r="L18" i="25"/>
  <c r="K18" i="25"/>
  <c r="J18" i="25"/>
  <c r="I18" i="25"/>
  <c r="H18" i="25"/>
  <c r="G18" i="25"/>
  <c r="G18" i="61" s="1"/>
  <c r="F18" i="25"/>
  <c r="F18" i="61" s="1"/>
  <c r="E18" i="25"/>
  <c r="E18" i="61" s="1"/>
  <c r="D18" i="25"/>
  <c r="C18" i="25"/>
  <c r="N17" i="25"/>
  <c r="M17" i="25"/>
  <c r="L17" i="25"/>
  <c r="K17" i="25"/>
  <c r="J17" i="25"/>
  <c r="I17" i="25"/>
  <c r="H17" i="25"/>
  <c r="G17" i="25"/>
  <c r="G17" i="60" s="1"/>
  <c r="F17" i="25"/>
  <c r="F17" i="61" s="1"/>
  <c r="E17" i="25"/>
  <c r="E17" i="60" s="1"/>
  <c r="D17" i="25"/>
  <c r="C17" i="25"/>
  <c r="N16" i="25"/>
  <c r="M16" i="25"/>
  <c r="L16" i="25"/>
  <c r="K16" i="25"/>
  <c r="J16" i="25"/>
  <c r="I16" i="25"/>
  <c r="H16" i="25"/>
  <c r="G16" i="25"/>
  <c r="G16" i="60" s="1"/>
  <c r="F16" i="25"/>
  <c r="F16" i="60" s="1"/>
  <c r="E16" i="25"/>
  <c r="E16" i="61" s="1"/>
  <c r="D16" i="25"/>
  <c r="C16" i="25"/>
  <c r="N15" i="25"/>
  <c r="M15" i="25"/>
  <c r="L15" i="25"/>
  <c r="K15" i="25"/>
  <c r="J15" i="25"/>
  <c r="I15" i="25"/>
  <c r="H15" i="25"/>
  <c r="G15" i="25"/>
  <c r="G15" i="61" s="1"/>
  <c r="F15" i="25"/>
  <c r="F15" i="61" s="1"/>
  <c r="E15" i="25"/>
  <c r="E15" i="60" s="1"/>
  <c r="D15" i="25"/>
  <c r="C15" i="25"/>
  <c r="N14" i="25"/>
  <c r="M14" i="25"/>
  <c r="L14" i="25"/>
  <c r="K14" i="25"/>
  <c r="J14" i="25"/>
  <c r="I14" i="25"/>
  <c r="H14" i="25"/>
  <c r="G14" i="25"/>
  <c r="G14" i="61" s="1"/>
  <c r="F14" i="25"/>
  <c r="F14" i="61" s="1"/>
  <c r="E14" i="25"/>
  <c r="E14" i="61" s="1"/>
  <c r="D14" i="25"/>
  <c r="C14" i="25"/>
  <c r="N13" i="25"/>
  <c r="M13" i="25"/>
  <c r="L13" i="25"/>
  <c r="K13" i="25"/>
  <c r="J13" i="25"/>
  <c r="I13" i="25"/>
  <c r="H13" i="25"/>
  <c r="G13" i="25"/>
  <c r="G13" i="61" s="1"/>
  <c r="F13" i="25"/>
  <c r="F13" i="61" s="1"/>
  <c r="E13" i="25"/>
  <c r="E13" i="61" s="1"/>
  <c r="D13" i="25"/>
  <c r="C13" i="25"/>
  <c r="N12" i="25"/>
  <c r="M12" i="25"/>
  <c r="L12" i="25"/>
  <c r="K12" i="25"/>
  <c r="J12" i="25"/>
  <c r="I12" i="25"/>
  <c r="H12" i="25"/>
  <c r="G12" i="25"/>
  <c r="G12" i="61" s="1"/>
  <c r="F12" i="25"/>
  <c r="F12" i="60" s="1"/>
  <c r="E12" i="25"/>
  <c r="E12" i="61" s="1"/>
  <c r="D12" i="25"/>
  <c r="C12" i="25"/>
  <c r="N11" i="25"/>
  <c r="M11" i="25"/>
  <c r="L11" i="25"/>
  <c r="K11" i="25"/>
  <c r="J11" i="25"/>
  <c r="I11" i="25"/>
  <c r="H11" i="25"/>
  <c r="G11" i="25"/>
  <c r="G11" i="61" s="1"/>
  <c r="F11" i="25"/>
  <c r="F11" i="61" s="1"/>
  <c r="E11" i="25"/>
  <c r="E11" i="60" s="1"/>
  <c r="D11" i="25"/>
  <c r="C11" i="25"/>
  <c r="N10" i="25"/>
  <c r="M10" i="25"/>
  <c r="L10" i="25"/>
  <c r="K10" i="25"/>
  <c r="J10" i="25"/>
  <c r="I10" i="25"/>
  <c r="H10" i="25"/>
  <c r="G10" i="25"/>
  <c r="G10" i="60" s="1"/>
  <c r="F10" i="25"/>
  <c r="F10" i="61" s="1"/>
  <c r="E10" i="25"/>
  <c r="E10" i="61" s="1"/>
  <c r="D10" i="25"/>
  <c r="C10" i="25"/>
  <c r="N9" i="25"/>
  <c r="M9" i="25"/>
  <c r="L9" i="25"/>
  <c r="K9" i="25"/>
  <c r="J9" i="25"/>
  <c r="I9" i="25"/>
  <c r="H9" i="25"/>
  <c r="G9" i="25"/>
  <c r="G9" i="60" s="1"/>
  <c r="F9" i="25"/>
  <c r="F9" i="61" s="1"/>
  <c r="E9" i="25"/>
  <c r="E9" i="60" s="1"/>
  <c r="D9" i="25"/>
  <c r="C9" i="25"/>
  <c r="G48" i="76" l="1"/>
  <c r="G48" i="77"/>
  <c r="F48" i="80"/>
  <c r="F48" i="79"/>
  <c r="F48" i="76"/>
  <c r="F48" i="77"/>
  <c r="N9" i="61"/>
  <c r="N9" i="60"/>
  <c r="N12" i="60"/>
  <c r="N12" i="61"/>
  <c r="N17" i="60"/>
  <c r="N17" i="61"/>
  <c r="N19" i="61"/>
  <c r="N19" i="60"/>
  <c r="N20" i="60"/>
  <c r="N20" i="61"/>
  <c r="N22" i="61"/>
  <c r="N22" i="60"/>
  <c r="N25" i="61"/>
  <c r="N25" i="60"/>
  <c r="N27" i="60"/>
  <c r="N27" i="61"/>
  <c r="N29" i="61"/>
  <c r="N29" i="60"/>
  <c r="N30" i="60"/>
  <c r="N30" i="61"/>
  <c r="N33" i="60"/>
  <c r="N33" i="61"/>
  <c r="N36" i="60"/>
  <c r="N36" i="61"/>
  <c r="N39" i="61"/>
  <c r="N39" i="60"/>
  <c r="N40" i="60"/>
  <c r="N40" i="61"/>
  <c r="N41" i="61"/>
  <c r="N41" i="60"/>
  <c r="N45" i="61"/>
  <c r="N45" i="60"/>
  <c r="N11" i="60"/>
  <c r="N11" i="61"/>
  <c r="N13" i="61"/>
  <c r="N13" i="60"/>
  <c r="N16" i="60"/>
  <c r="N16" i="61"/>
  <c r="N18" i="61"/>
  <c r="N18" i="60"/>
  <c r="N21" i="60"/>
  <c r="N21" i="61"/>
  <c r="N24" i="60"/>
  <c r="N24" i="61"/>
  <c r="N28" i="60"/>
  <c r="N28" i="61"/>
  <c r="N31" i="61"/>
  <c r="N31" i="60"/>
  <c r="N32" i="60"/>
  <c r="N32" i="61"/>
  <c r="N34" i="61"/>
  <c r="N34" i="60"/>
  <c r="N37" i="61"/>
  <c r="N37" i="60"/>
  <c r="N42" i="60"/>
  <c r="N42" i="61"/>
  <c r="N43" i="60"/>
  <c r="N43" i="61"/>
  <c r="N44" i="60"/>
  <c r="N44" i="61"/>
  <c r="N46" i="60"/>
  <c r="N46" i="61"/>
  <c r="N10" i="60"/>
  <c r="N10" i="61"/>
  <c r="N14" i="60"/>
  <c r="N14" i="61"/>
  <c r="N15" i="60"/>
  <c r="N15" i="61"/>
  <c r="N23" i="60"/>
  <c r="N23" i="61"/>
  <c r="N26" i="60"/>
  <c r="N26" i="61"/>
  <c r="N35" i="61"/>
  <c r="N35" i="60"/>
  <c r="N38" i="61"/>
  <c r="N38" i="60"/>
  <c r="L9" i="60"/>
  <c r="L9" i="61"/>
  <c r="L10" i="60"/>
  <c r="L10" i="61"/>
  <c r="L11" i="60"/>
  <c r="L11" i="61"/>
  <c r="L12" i="60"/>
  <c r="L12" i="61"/>
  <c r="L13" i="60"/>
  <c r="L13" i="61"/>
  <c r="L14" i="60"/>
  <c r="L14" i="61"/>
  <c r="L15" i="60"/>
  <c r="L15" i="61"/>
  <c r="L16" i="60"/>
  <c r="L16" i="61"/>
  <c r="L17" i="60"/>
  <c r="L17" i="61"/>
  <c r="L18" i="60"/>
  <c r="L18" i="61"/>
  <c r="L19" i="60"/>
  <c r="L19" i="61"/>
  <c r="L20" i="60"/>
  <c r="L20" i="61"/>
  <c r="L21" i="60"/>
  <c r="L21" i="61"/>
  <c r="L22" i="60"/>
  <c r="L22" i="61"/>
  <c r="L23" i="60"/>
  <c r="L23" i="61"/>
  <c r="L24" i="60"/>
  <c r="L24" i="61"/>
  <c r="L25" i="60"/>
  <c r="L25" i="61"/>
  <c r="L26" i="60"/>
  <c r="L26" i="61"/>
  <c r="L27" i="60"/>
  <c r="L27" i="61"/>
  <c r="L28" i="60"/>
  <c r="L28" i="61"/>
  <c r="L29" i="60"/>
  <c r="L29" i="61"/>
  <c r="L30" i="60"/>
  <c r="L30" i="61"/>
  <c r="L31" i="60"/>
  <c r="L31" i="61"/>
  <c r="L32" i="60"/>
  <c r="L32" i="61"/>
  <c r="L33" i="60"/>
  <c r="L33" i="61"/>
  <c r="L34" i="60"/>
  <c r="L34" i="61"/>
  <c r="L35" i="60"/>
  <c r="L35" i="61"/>
  <c r="L36" i="60"/>
  <c r="L36" i="61"/>
  <c r="L37" i="60"/>
  <c r="L37" i="61"/>
  <c r="L38" i="60"/>
  <c r="L38" i="61"/>
  <c r="L39" i="60"/>
  <c r="L39" i="61"/>
  <c r="L40" i="60"/>
  <c r="L40" i="61"/>
  <c r="L41" i="60"/>
  <c r="L41" i="61"/>
  <c r="L42" i="60"/>
  <c r="L42" i="61"/>
  <c r="L43" i="60"/>
  <c r="L43" i="61"/>
  <c r="L44" i="60"/>
  <c r="L44" i="61"/>
  <c r="L45" i="60"/>
  <c r="L45" i="61"/>
  <c r="L46" i="60"/>
  <c r="L46" i="61"/>
  <c r="M9" i="61"/>
  <c r="M9" i="60"/>
  <c r="M10" i="60"/>
  <c r="M10" i="61"/>
  <c r="M11" i="60"/>
  <c r="M11" i="61"/>
  <c r="M12" i="61"/>
  <c r="M12" i="60"/>
  <c r="M13" i="61"/>
  <c r="M13" i="60"/>
  <c r="M14" i="60"/>
  <c r="M14" i="61"/>
  <c r="M15" i="60"/>
  <c r="M15" i="61"/>
  <c r="M16" i="61"/>
  <c r="M16" i="60"/>
  <c r="M17" i="61"/>
  <c r="M17" i="60"/>
  <c r="M18" i="60"/>
  <c r="M18" i="61"/>
  <c r="M19" i="60"/>
  <c r="M19" i="61"/>
  <c r="M20" i="61"/>
  <c r="M20" i="60"/>
  <c r="M21" i="61"/>
  <c r="M21" i="60"/>
  <c r="M22" i="60"/>
  <c r="M22" i="61"/>
  <c r="M23" i="60"/>
  <c r="M23" i="61"/>
  <c r="M24" i="61"/>
  <c r="M24" i="60"/>
  <c r="M25" i="61"/>
  <c r="M25" i="60"/>
  <c r="M26" i="60"/>
  <c r="M26" i="61"/>
  <c r="M27" i="60"/>
  <c r="M27" i="61"/>
  <c r="M28" i="61"/>
  <c r="M28" i="60"/>
  <c r="M29" i="61"/>
  <c r="M29" i="60"/>
  <c r="M30" i="60"/>
  <c r="M30" i="61"/>
  <c r="M31" i="60"/>
  <c r="M31" i="61"/>
  <c r="M32" i="61"/>
  <c r="M32" i="60"/>
  <c r="M33" i="61"/>
  <c r="M33" i="60"/>
  <c r="M34" i="60"/>
  <c r="M34" i="61"/>
  <c r="M35" i="60"/>
  <c r="M35" i="61"/>
  <c r="M36" i="61"/>
  <c r="M36" i="60"/>
  <c r="M37" i="61"/>
  <c r="M37" i="60"/>
  <c r="M38" i="60"/>
  <c r="M38" i="61"/>
  <c r="M39" i="60"/>
  <c r="M39" i="61"/>
  <c r="M40" i="61"/>
  <c r="M40" i="60"/>
  <c r="M41" i="61"/>
  <c r="M41" i="60"/>
  <c r="M42" i="60"/>
  <c r="M42" i="61"/>
  <c r="M43" i="60"/>
  <c r="M43" i="61"/>
  <c r="M44" i="61"/>
  <c r="M44" i="60"/>
  <c r="M45" i="61"/>
  <c r="M45" i="60"/>
  <c r="M46" i="60"/>
  <c r="M46" i="61"/>
  <c r="K9" i="60"/>
  <c r="K9" i="61"/>
  <c r="K10" i="60"/>
  <c r="K10" i="61"/>
  <c r="K11" i="61"/>
  <c r="K11" i="60"/>
  <c r="K12" i="60"/>
  <c r="K12" i="61"/>
  <c r="K13" i="61"/>
  <c r="K13" i="60"/>
  <c r="K14" i="60"/>
  <c r="K14" i="61"/>
  <c r="K15" i="60"/>
  <c r="K15" i="61"/>
  <c r="K16" i="60"/>
  <c r="K16" i="61"/>
  <c r="K17" i="61"/>
  <c r="K17" i="60"/>
  <c r="K18" i="60"/>
  <c r="K18" i="61"/>
  <c r="K19" i="60"/>
  <c r="K19" i="61"/>
  <c r="K20" i="60"/>
  <c r="K20" i="61"/>
  <c r="K21" i="61"/>
  <c r="K21" i="60"/>
  <c r="K22" i="60"/>
  <c r="K22" i="61"/>
  <c r="K23" i="60"/>
  <c r="K23" i="61"/>
  <c r="K24" i="60"/>
  <c r="K24" i="61"/>
  <c r="K25" i="61"/>
  <c r="K25" i="60"/>
  <c r="K26" i="60"/>
  <c r="K26" i="61"/>
  <c r="K27" i="60"/>
  <c r="K27" i="61"/>
  <c r="K28" i="60"/>
  <c r="K28" i="61"/>
  <c r="K29" i="61"/>
  <c r="K29" i="60"/>
  <c r="K30" i="60"/>
  <c r="K30" i="61"/>
  <c r="K31" i="60"/>
  <c r="K31" i="61"/>
  <c r="K32" i="60"/>
  <c r="K32" i="61"/>
  <c r="K33" i="61"/>
  <c r="K33" i="60"/>
  <c r="K34" i="60"/>
  <c r="K34" i="61"/>
  <c r="K35" i="60"/>
  <c r="K35" i="61"/>
  <c r="K36" i="60"/>
  <c r="K36" i="61"/>
  <c r="K37" i="61"/>
  <c r="K37" i="60"/>
  <c r="K38" i="60"/>
  <c r="K38" i="61"/>
  <c r="K39" i="60"/>
  <c r="K39" i="61"/>
  <c r="K40" i="60"/>
  <c r="K40" i="61"/>
  <c r="K41" i="61"/>
  <c r="K41" i="60"/>
  <c r="K42" i="60"/>
  <c r="K42" i="61"/>
  <c r="K43" i="60"/>
  <c r="K43" i="61"/>
  <c r="K44" i="60"/>
  <c r="K44" i="61"/>
  <c r="K45" i="61"/>
  <c r="K45" i="60"/>
  <c r="K46" i="60"/>
  <c r="K46" i="61"/>
  <c r="J9" i="61"/>
  <c r="J9" i="60"/>
  <c r="J10" i="60"/>
  <c r="J10" i="61"/>
  <c r="J11" i="60"/>
  <c r="J11" i="61"/>
  <c r="J12" i="61"/>
  <c r="J12" i="60"/>
  <c r="J13" i="61"/>
  <c r="J13" i="60"/>
  <c r="J14" i="60"/>
  <c r="J14" i="61"/>
  <c r="J15" i="60"/>
  <c r="J15" i="61"/>
  <c r="J16" i="61"/>
  <c r="J16" i="60"/>
  <c r="J17" i="61"/>
  <c r="J17" i="60"/>
  <c r="J18" i="60"/>
  <c r="J18" i="61"/>
  <c r="J19" i="60"/>
  <c r="J19" i="61"/>
  <c r="J20" i="61"/>
  <c r="J20" i="60"/>
  <c r="J21" i="61"/>
  <c r="J21" i="60"/>
  <c r="J22" i="60"/>
  <c r="J22" i="61"/>
  <c r="J23" i="60"/>
  <c r="J23" i="61"/>
  <c r="J24" i="61"/>
  <c r="J24" i="60"/>
  <c r="J25" i="61"/>
  <c r="J25" i="60"/>
  <c r="J26" i="60"/>
  <c r="J26" i="61"/>
  <c r="J27" i="60"/>
  <c r="J27" i="61"/>
  <c r="J28" i="61"/>
  <c r="J28" i="60"/>
  <c r="J29" i="61"/>
  <c r="J29" i="60"/>
  <c r="J30" i="60"/>
  <c r="J30" i="61"/>
  <c r="J31" i="60"/>
  <c r="J31" i="61"/>
  <c r="J32" i="61"/>
  <c r="J32" i="60"/>
  <c r="J33" i="61"/>
  <c r="J33" i="60"/>
  <c r="J34" i="60"/>
  <c r="J34" i="61"/>
  <c r="J35" i="60"/>
  <c r="J35" i="61"/>
  <c r="J36" i="61"/>
  <c r="J36" i="60"/>
  <c r="J37" i="61"/>
  <c r="J37" i="60"/>
  <c r="J38" i="60"/>
  <c r="J38" i="61"/>
  <c r="J39" i="60"/>
  <c r="J39" i="61"/>
  <c r="J40" i="61"/>
  <c r="J40" i="60"/>
  <c r="J41" i="61"/>
  <c r="J41" i="60"/>
  <c r="J42" i="60"/>
  <c r="J42" i="61"/>
  <c r="J43" i="60"/>
  <c r="J43" i="61"/>
  <c r="J44" i="61"/>
  <c r="J44" i="60"/>
  <c r="J45" i="61"/>
  <c r="J45" i="60"/>
  <c r="J46" i="60"/>
  <c r="J46" i="61"/>
  <c r="I9" i="61"/>
  <c r="I9" i="60"/>
  <c r="I10" i="60"/>
  <c r="I10" i="61"/>
  <c r="I11" i="60"/>
  <c r="I11" i="61"/>
  <c r="I12" i="60"/>
  <c r="I12" i="61"/>
  <c r="I13" i="61"/>
  <c r="I13" i="60"/>
  <c r="I14" i="60"/>
  <c r="I14" i="61"/>
  <c r="I15" i="61"/>
  <c r="I15" i="60"/>
  <c r="I16" i="60"/>
  <c r="I16" i="61"/>
  <c r="I17" i="61"/>
  <c r="I17" i="60"/>
  <c r="I18" i="60"/>
  <c r="I18" i="61"/>
  <c r="I19" i="60"/>
  <c r="I19" i="61"/>
  <c r="I20" i="60"/>
  <c r="I20" i="61"/>
  <c r="I21" i="61"/>
  <c r="I21" i="60"/>
  <c r="I22" i="60"/>
  <c r="I22" i="61"/>
  <c r="I23" i="61"/>
  <c r="I23" i="60"/>
  <c r="I24" i="60"/>
  <c r="I24" i="61"/>
  <c r="I25" i="61"/>
  <c r="I25" i="60"/>
  <c r="I26" i="60"/>
  <c r="I26" i="61"/>
  <c r="I27" i="60"/>
  <c r="I27" i="61"/>
  <c r="I28" i="60"/>
  <c r="I28" i="61"/>
  <c r="I29" i="61"/>
  <c r="I29" i="60"/>
  <c r="I30" i="60"/>
  <c r="I30" i="61"/>
  <c r="I31" i="61"/>
  <c r="I31" i="60"/>
  <c r="I32" i="60"/>
  <c r="I32" i="61"/>
  <c r="I33" i="61"/>
  <c r="I33" i="60"/>
  <c r="I34" i="60"/>
  <c r="I34" i="61"/>
  <c r="I35" i="60"/>
  <c r="I35" i="61"/>
  <c r="I36" i="60"/>
  <c r="I36" i="61"/>
  <c r="I37" i="61"/>
  <c r="I37" i="60"/>
  <c r="I38" i="60"/>
  <c r="I38" i="61"/>
  <c r="I39" i="61"/>
  <c r="I39" i="60"/>
  <c r="I40" i="60"/>
  <c r="I40" i="61"/>
  <c r="I41" i="61"/>
  <c r="I41" i="60"/>
  <c r="I42" i="60"/>
  <c r="I42" i="61"/>
  <c r="I43" i="60"/>
  <c r="I43" i="61"/>
  <c r="I44" i="60"/>
  <c r="I44" i="61"/>
  <c r="I45" i="61"/>
  <c r="I45" i="60"/>
  <c r="I46" i="60"/>
  <c r="I46" i="61"/>
  <c r="H9" i="60"/>
  <c r="H9" i="61"/>
  <c r="H10" i="60"/>
  <c r="H10" i="61"/>
  <c r="H11" i="61"/>
  <c r="H11" i="60"/>
  <c r="H12" i="60"/>
  <c r="H12" i="61"/>
  <c r="H13" i="60"/>
  <c r="H13" i="61"/>
  <c r="H14" i="60"/>
  <c r="H14" i="61"/>
  <c r="H15" i="60"/>
  <c r="H15" i="61"/>
  <c r="H16" i="60"/>
  <c r="H16" i="61"/>
  <c r="H17" i="61"/>
  <c r="H17" i="60"/>
  <c r="H18" i="60"/>
  <c r="H18" i="61"/>
  <c r="H19" i="61"/>
  <c r="H19" i="60"/>
  <c r="H20" i="60"/>
  <c r="H20" i="61"/>
  <c r="H21" i="60"/>
  <c r="H21" i="61"/>
  <c r="H22" i="60"/>
  <c r="H22" i="61"/>
  <c r="H23" i="60"/>
  <c r="H23" i="61"/>
  <c r="H24" i="60"/>
  <c r="H24" i="61"/>
  <c r="H25" i="61"/>
  <c r="H25" i="60"/>
  <c r="H26" i="60"/>
  <c r="H26" i="61"/>
  <c r="H27" i="61"/>
  <c r="H27" i="60"/>
  <c r="H28" i="60"/>
  <c r="H28" i="61"/>
  <c r="H29" i="60"/>
  <c r="H29" i="61"/>
  <c r="H30" i="60"/>
  <c r="H30" i="61"/>
  <c r="H31" i="60"/>
  <c r="H31" i="61"/>
  <c r="H32" i="60"/>
  <c r="H32" i="61"/>
  <c r="H33" i="61"/>
  <c r="H33" i="60"/>
  <c r="H34" i="60"/>
  <c r="H34" i="61"/>
  <c r="H35" i="61"/>
  <c r="H35" i="60"/>
  <c r="H36" i="60"/>
  <c r="H36" i="61"/>
  <c r="H37" i="60"/>
  <c r="H37" i="61"/>
  <c r="H38" i="60"/>
  <c r="H38" i="61"/>
  <c r="H39" i="60"/>
  <c r="H39" i="61"/>
  <c r="H40" i="60"/>
  <c r="H40" i="61"/>
  <c r="H41" i="61"/>
  <c r="H41" i="60"/>
  <c r="H42" i="60"/>
  <c r="H42" i="61"/>
  <c r="H43" i="61"/>
  <c r="H43" i="60"/>
  <c r="H44" i="60"/>
  <c r="H44" i="61"/>
  <c r="H45" i="60"/>
  <c r="H45" i="61"/>
  <c r="H46" i="60"/>
  <c r="H46" i="61"/>
  <c r="G9" i="61"/>
  <c r="G17" i="61"/>
  <c r="G25" i="61"/>
  <c r="G31" i="61"/>
  <c r="G35" i="61"/>
  <c r="G39" i="61"/>
  <c r="G43" i="61"/>
  <c r="G45" i="60"/>
  <c r="G41" i="60"/>
  <c r="G37" i="60"/>
  <c r="G33" i="60"/>
  <c r="G29" i="60"/>
  <c r="G21" i="60"/>
  <c r="G13" i="60"/>
  <c r="G22" i="60"/>
  <c r="G38" i="61"/>
  <c r="G18" i="60"/>
  <c r="G34" i="60"/>
  <c r="G32" i="61"/>
  <c r="G40" i="61"/>
  <c r="G44" i="60"/>
  <c r="G36" i="60"/>
  <c r="G28" i="60"/>
  <c r="G26" i="61"/>
  <c r="G24" i="61"/>
  <c r="G20" i="60"/>
  <c r="G16" i="61"/>
  <c r="G12" i="60"/>
  <c r="G10" i="61"/>
  <c r="G46" i="60"/>
  <c r="G30" i="60"/>
  <c r="G27" i="60"/>
  <c r="G23" i="60"/>
  <c r="G19" i="60"/>
  <c r="G15" i="60"/>
  <c r="G11" i="60"/>
  <c r="G14" i="60"/>
  <c r="G42" i="60"/>
  <c r="F11" i="60"/>
  <c r="F15" i="60"/>
  <c r="F19" i="60"/>
  <c r="F23" i="60"/>
  <c r="F27" i="60"/>
  <c r="F31" i="60"/>
  <c r="F35" i="60"/>
  <c r="F39" i="60"/>
  <c r="F43" i="60"/>
  <c r="F12" i="61"/>
  <c r="F16" i="61"/>
  <c r="F20" i="61"/>
  <c r="F24" i="61"/>
  <c r="F28" i="61"/>
  <c r="F32" i="61"/>
  <c r="F36" i="61"/>
  <c r="F40" i="61"/>
  <c r="F44" i="61"/>
  <c r="F46" i="60"/>
  <c r="F42" i="60"/>
  <c r="F38" i="60"/>
  <c r="F34" i="60"/>
  <c r="F30" i="60"/>
  <c r="F26" i="60"/>
  <c r="F22" i="60"/>
  <c r="F18" i="60"/>
  <c r="F14" i="60"/>
  <c r="F10" i="60"/>
  <c r="F9" i="60"/>
  <c r="F13" i="60"/>
  <c r="F17" i="60"/>
  <c r="F21" i="60"/>
  <c r="F25" i="60"/>
  <c r="F29" i="60"/>
  <c r="F33" i="60"/>
  <c r="F37" i="60"/>
  <c r="F41" i="60"/>
  <c r="F45" i="60"/>
  <c r="E41" i="61"/>
  <c r="E33" i="61"/>
  <c r="E25" i="61"/>
  <c r="E17" i="61"/>
  <c r="E9" i="61"/>
  <c r="E40" i="60"/>
  <c r="E32" i="60"/>
  <c r="E24" i="60"/>
  <c r="E16" i="60"/>
  <c r="E10" i="60"/>
  <c r="E14" i="60"/>
  <c r="E18" i="60"/>
  <c r="E22" i="60"/>
  <c r="E26" i="60"/>
  <c r="E30" i="60"/>
  <c r="E34" i="60"/>
  <c r="E38" i="60"/>
  <c r="E42" i="60"/>
  <c r="E46" i="60"/>
  <c r="E45" i="61"/>
  <c r="E37" i="61"/>
  <c r="E29" i="61"/>
  <c r="E21" i="61"/>
  <c r="E44" i="60"/>
  <c r="E36" i="60"/>
  <c r="E28" i="60"/>
  <c r="E20" i="60"/>
  <c r="E12" i="60"/>
  <c r="E48" i="72"/>
  <c r="E13" i="60"/>
  <c r="E48" i="47"/>
  <c r="E43" i="61"/>
  <c r="E39" i="61"/>
  <c r="E35" i="61"/>
  <c r="E31" i="61"/>
  <c r="E27" i="61"/>
  <c r="E23" i="61"/>
  <c r="E19" i="61"/>
  <c r="E15" i="61"/>
  <c r="E11" i="61"/>
  <c r="D48" i="72"/>
  <c r="C48" i="72"/>
  <c r="L48" i="75" s="1"/>
  <c r="G48" i="75" l="1"/>
  <c r="C48" i="76"/>
  <c r="E48" i="79"/>
  <c r="E48" i="80"/>
  <c r="E48" i="77"/>
  <c r="E48" i="76"/>
  <c r="D48" i="76"/>
  <c r="D48" i="77"/>
  <c r="P48" i="42"/>
  <c r="N46" i="71"/>
  <c r="M46" i="71"/>
  <c r="L46" i="71"/>
  <c r="K46" i="71"/>
  <c r="J46" i="71"/>
  <c r="I46" i="71"/>
  <c r="H46" i="71"/>
  <c r="G46" i="71"/>
  <c r="F46" i="71"/>
  <c r="E46" i="71"/>
  <c r="D46" i="71"/>
  <c r="C46" i="71"/>
  <c r="K46" i="75" s="1"/>
  <c r="N45" i="71"/>
  <c r="M45" i="71"/>
  <c r="L45" i="71"/>
  <c r="K45" i="71"/>
  <c r="J45" i="71"/>
  <c r="I45" i="71"/>
  <c r="H45" i="71"/>
  <c r="G45" i="71"/>
  <c r="F45" i="71"/>
  <c r="E45" i="71"/>
  <c r="D45" i="71"/>
  <c r="C45" i="71"/>
  <c r="K45" i="75" s="1"/>
  <c r="N44" i="71"/>
  <c r="M44" i="71"/>
  <c r="L44" i="71"/>
  <c r="K44" i="71"/>
  <c r="J44" i="71"/>
  <c r="I44" i="71"/>
  <c r="H44" i="71"/>
  <c r="G44" i="71"/>
  <c r="F44" i="71"/>
  <c r="E44" i="71"/>
  <c r="D44" i="71"/>
  <c r="C44" i="71"/>
  <c r="K44" i="75" s="1"/>
  <c r="N43" i="71"/>
  <c r="M43" i="71"/>
  <c r="L43" i="71"/>
  <c r="K43" i="71"/>
  <c r="J43" i="71"/>
  <c r="I43" i="71"/>
  <c r="H43" i="71"/>
  <c r="G43" i="71"/>
  <c r="F43" i="71"/>
  <c r="E43" i="71"/>
  <c r="D43" i="71"/>
  <c r="C43" i="71"/>
  <c r="K43" i="75" s="1"/>
  <c r="N42" i="71"/>
  <c r="M42" i="71"/>
  <c r="L42" i="71"/>
  <c r="K42" i="71"/>
  <c r="J42" i="71"/>
  <c r="I42" i="71"/>
  <c r="H42" i="71"/>
  <c r="G42" i="71"/>
  <c r="F42" i="71"/>
  <c r="E42" i="71"/>
  <c r="D42" i="71"/>
  <c r="C42" i="71"/>
  <c r="K42" i="75" s="1"/>
  <c r="N41" i="71"/>
  <c r="M41" i="71"/>
  <c r="L41" i="71"/>
  <c r="K41" i="71"/>
  <c r="J41" i="71"/>
  <c r="I41" i="71"/>
  <c r="H41" i="71"/>
  <c r="G41" i="71"/>
  <c r="F41" i="71"/>
  <c r="E41" i="71"/>
  <c r="D41" i="71"/>
  <c r="C41" i="71"/>
  <c r="K41" i="75" s="1"/>
  <c r="N40" i="71"/>
  <c r="M40" i="71"/>
  <c r="L40" i="71"/>
  <c r="K40" i="71"/>
  <c r="J40" i="71"/>
  <c r="I40" i="71"/>
  <c r="H40" i="71"/>
  <c r="G40" i="71"/>
  <c r="F40" i="71"/>
  <c r="E40" i="71"/>
  <c r="D40" i="71"/>
  <c r="C40" i="71"/>
  <c r="K40" i="75" s="1"/>
  <c r="N39" i="71"/>
  <c r="M39" i="71"/>
  <c r="L39" i="71"/>
  <c r="K39" i="71"/>
  <c r="J39" i="71"/>
  <c r="I39" i="71"/>
  <c r="H39" i="71"/>
  <c r="G39" i="71"/>
  <c r="F39" i="71"/>
  <c r="E39" i="71"/>
  <c r="D39" i="71"/>
  <c r="C39" i="71"/>
  <c r="K39" i="75" s="1"/>
  <c r="N38" i="71"/>
  <c r="M38" i="71"/>
  <c r="L38" i="71"/>
  <c r="K38" i="71"/>
  <c r="J38" i="71"/>
  <c r="I38" i="71"/>
  <c r="H38" i="71"/>
  <c r="G38" i="71"/>
  <c r="F38" i="71"/>
  <c r="E38" i="71"/>
  <c r="D38" i="71"/>
  <c r="C38" i="71"/>
  <c r="K38" i="75" s="1"/>
  <c r="N37" i="71"/>
  <c r="M37" i="71"/>
  <c r="L37" i="71"/>
  <c r="K37" i="71"/>
  <c r="J37" i="71"/>
  <c r="I37" i="71"/>
  <c r="H37" i="71"/>
  <c r="G37" i="71"/>
  <c r="F37" i="71"/>
  <c r="E37" i="71"/>
  <c r="D37" i="71"/>
  <c r="C37" i="71"/>
  <c r="K37" i="75" s="1"/>
  <c r="N36" i="71"/>
  <c r="M36" i="71"/>
  <c r="L36" i="71"/>
  <c r="K36" i="71"/>
  <c r="J36" i="71"/>
  <c r="I36" i="71"/>
  <c r="H36" i="71"/>
  <c r="G36" i="71"/>
  <c r="F36" i="71"/>
  <c r="E36" i="71"/>
  <c r="D36" i="71"/>
  <c r="C36" i="71"/>
  <c r="K36" i="75" s="1"/>
  <c r="N35" i="71"/>
  <c r="M35" i="71"/>
  <c r="L35" i="71"/>
  <c r="K35" i="71"/>
  <c r="J35" i="71"/>
  <c r="I35" i="71"/>
  <c r="H35" i="71"/>
  <c r="G35" i="71"/>
  <c r="F35" i="71"/>
  <c r="E35" i="71"/>
  <c r="D35" i="71"/>
  <c r="C35" i="71"/>
  <c r="K35" i="75" s="1"/>
  <c r="N34" i="71"/>
  <c r="M34" i="71"/>
  <c r="L34" i="71"/>
  <c r="K34" i="71"/>
  <c r="J34" i="71"/>
  <c r="I34" i="71"/>
  <c r="H34" i="71"/>
  <c r="G34" i="71"/>
  <c r="F34" i="71"/>
  <c r="E34" i="71"/>
  <c r="D34" i="71"/>
  <c r="C34" i="71"/>
  <c r="K34" i="75" s="1"/>
  <c r="N33" i="71"/>
  <c r="M33" i="71"/>
  <c r="L33" i="71"/>
  <c r="K33" i="71"/>
  <c r="J33" i="71"/>
  <c r="I33" i="71"/>
  <c r="H33" i="71"/>
  <c r="G33" i="71"/>
  <c r="F33" i="71"/>
  <c r="E33" i="71"/>
  <c r="D33" i="71"/>
  <c r="C33" i="71"/>
  <c r="K33" i="75" s="1"/>
  <c r="N32" i="71"/>
  <c r="M32" i="71"/>
  <c r="L32" i="71"/>
  <c r="K32" i="71"/>
  <c r="J32" i="71"/>
  <c r="I32" i="71"/>
  <c r="H32" i="71"/>
  <c r="G32" i="71"/>
  <c r="F32" i="71"/>
  <c r="E32" i="71"/>
  <c r="D32" i="71"/>
  <c r="C32" i="71"/>
  <c r="K32" i="75" s="1"/>
  <c r="N31" i="71"/>
  <c r="M31" i="71"/>
  <c r="L31" i="71"/>
  <c r="K31" i="71"/>
  <c r="J31" i="71"/>
  <c r="I31" i="71"/>
  <c r="H31" i="71"/>
  <c r="G31" i="71"/>
  <c r="F31" i="71"/>
  <c r="E31" i="71"/>
  <c r="D31" i="71"/>
  <c r="C31" i="71"/>
  <c r="K31" i="75" s="1"/>
  <c r="N30" i="71"/>
  <c r="M30" i="71"/>
  <c r="L30" i="71"/>
  <c r="K30" i="71"/>
  <c r="J30" i="71"/>
  <c r="I30" i="71"/>
  <c r="H30" i="71"/>
  <c r="G30" i="71"/>
  <c r="F30" i="71"/>
  <c r="E30" i="71"/>
  <c r="D30" i="71"/>
  <c r="C30" i="71"/>
  <c r="K30" i="75" s="1"/>
  <c r="N29" i="71"/>
  <c r="M29" i="71"/>
  <c r="L29" i="71"/>
  <c r="K29" i="71"/>
  <c r="J29" i="71"/>
  <c r="I29" i="71"/>
  <c r="H29" i="71"/>
  <c r="G29" i="71"/>
  <c r="F29" i="71"/>
  <c r="E29" i="71"/>
  <c r="D29" i="71"/>
  <c r="C29" i="71"/>
  <c r="K29" i="75" s="1"/>
  <c r="N28" i="71"/>
  <c r="M28" i="71"/>
  <c r="L28" i="71"/>
  <c r="K28" i="71"/>
  <c r="J28" i="71"/>
  <c r="I28" i="71"/>
  <c r="H28" i="71"/>
  <c r="G28" i="71"/>
  <c r="F28" i="71"/>
  <c r="E28" i="71"/>
  <c r="D28" i="71"/>
  <c r="C28" i="71"/>
  <c r="K28" i="75" s="1"/>
  <c r="N27" i="71"/>
  <c r="M27" i="71"/>
  <c r="L27" i="71"/>
  <c r="K27" i="71"/>
  <c r="J27" i="71"/>
  <c r="I27" i="71"/>
  <c r="H27" i="71"/>
  <c r="G27" i="71"/>
  <c r="F27" i="71"/>
  <c r="E27" i="71"/>
  <c r="D27" i="71"/>
  <c r="C27" i="71"/>
  <c r="K27" i="75" s="1"/>
  <c r="N26" i="71"/>
  <c r="M26" i="71"/>
  <c r="L26" i="71"/>
  <c r="K26" i="71"/>
  <c r="J26" i="71"/>
  <c r="I26" i="71"/>
  <c r="H26" i="71"/>
  <c r="G26" i="71"/>
  <c r="F26" i="71"/>
  <c r="E26" i="71"/>
  <c r="D26" i="71"/>
  <c r="C26" i="71"/>
  <c r="K26" i="75" s="1"/>
  <c r="N25" i="71"/>
  <c r="M25" i="71"/>
  <c r="L25" i="71"/>
  <c r="K25" i="71"/>
  <c r="J25" i="71"/>
  <c r="I25" i="71"/>
  <c r="H25" i="71"/>
  <c r="G25" i="71"/>
  <c r="F25" i="71"/>
  <c r="E25" i="71"/>
  <c r="D25" i="71"/>
  <c r="C25" i="71"/>
  <c r="K25" i="75" s="1"/>
  <c r="N24" i="71"/>
  <c r="M24" i="71"/>
  <c r="L24" i="71"/>
  <c r="K24" i="71"/>
  <c r="J24" i="71"/>
  <c r="I24" i="71"/>
  <c r="H24" i="71"/>
  <c r="G24" i="71"/>
  <c r="F24" i="71"/>
  <c r="E24" i="71"/>
  <c r="D24" i="71"/>
  <c r="C24" i="71"/>
  <c r="K24" i="75" s="1"/>
  <c r="N23" i="71"/>
  <c r="M23" i="71"/>
  <c r="L23" i="71"/>
  <c r="K23" i="71"/>
  <c r="J23" i="71"/>
  <c r="I23" i="71"/>
  <c r="H23" i="71"/>
  <c r="G23" i="71"/>
  <c r="F23" i="71"/>
  <c r="E23" i="71"/>
  <c r="D23" i="71"/>
  <c r="C23" i="71"/>
  <c r="K23" i="75" s="1"/>
  <c r="N22" i="71"/>
  <c r="M22" i="71"/>
  <c r="L22" i="71"/>
  <c r="K22" i="71"/>
  <c r="J22" i="71"/>
  <c r="I22" i="71"/>
  <c r="H22" i="71"/>
  <c r="G22" i="71"/>
  <c r="F22" i="71"/>
  <c r="E22" i="71"/>
  <c r="D22" i="71"/>
  <c r="C22" i="71"/>
  <c r="K22" i="75" s="1"/>
  <c r="N21" i="71"/>
  <c r="M21" i="71"/>
  <c r="L21" i="71"/>
  <c r="K21" i="71"/>
  <c r="J21" i="71"/>
  <c r="I21" i="71"/>
  <c r="H21" i="71"/>
  <c r="G21" i="71"/>
  <c r="F21" i="71"/>
  <c r="E21" i="71"/>
  <c r="D21" i="71"/>
  <c r="C21" i="71"/>
  <c r="K21" i="75" s="1"/>
  <c r="N20" i="71"/>
  <c r="M20" i="71"/>
  <c r="L20" i="71"/>
  <c r="K20" i="71"/>
  <c r="J20" i="71"/>
  <c r="I20" i="71"/>
  <c r="H20" i="71"/>
  <c r="G20" i="71"/>
  <c r="F20" i="71"/>
  <c r="E20" i="71"/>
  <c r="D20" i="71"/>
  <c r="C20" i="71"/>
  <c r="K20" i="75" s="1"/>
  <c r="N19" i="71"/>
  <c r="M19" i="71"/>
  <c r="L19" i="71"/>
  <c r="K19" i="71"/>
  <c r="J19" i="71"/>
  <c r="I19" i="71"/>
  <c r="H19" i="71"/>
  <c r="G19" i="71"/>
  <c r="F19" i="71"/>
  <c r="E19" i="71"/>
  <c r="D19" i="71"/>
  <c r="C19" i="71"/>
  <c r="K19" i="75" s="1"/>
  <c r="N18" i="71"/>
  <c r="M18" i="71"/>
  <c r="L18" i="71"/>
  <c r="K18" i="71"/>
  <c r="J18" i="71"/>
  <c r="I18" i="71"/>
  <c r="H18" i="71"/>
  <c r="G18" i="71"/>
  <c r="F18" i="71"/>
  <c r="E18" i="71"/>
  <c r="D18" i="71"/>
  <c r="C18" i="71"/>
  <c r="K18" i="75" s="1"/>
  <c r="N17" i="71"/>
  <c r="M17" i="71"/>
  <c r="L17" i="71"/>
  <c r="K17" i="71"/>
  <c r="J17" i="71"/>
  <c r="I17" i="71"/>
  <c r="H17" i="71"/>
  <c r="G17" i="71"/>
  <c r="F17" i="71"/>
  <c r="E17" i="71"/>
  <c r="D17" i="71"/>
  <c r="C17" i="71"/>
  <c r="K17" i="75" s="1"/>
  <c r="N16" i="71"/>
  <c r="M16" i="71"/>
  <c r="L16" i="71"/>
  <c r="K16" i="71"/>
  <c r="J16" i="71"/>
  <c r="I16" i="71"/>
  <c r="H16" i="71"/>
  <c r="G16" i="71"/>
  <c r="F16" i="71"/>
  <c r="E16" i="71"/>
  <c r="D16" i="71"/>
  <c r="C16" i="71"/>
  <c r="K16" i="75" s="1"/>
  <c r="N15" i="71"/>
  <c r="M15" i="71"/>
  <c r="L15" i="71"/>
  <c r="K15" i="71"/>
  <c r="J15" i="71"/>
  <c r="I15" i="71"/>
  <c r="H15" i="71"/>
  <c r="G15" i="71"/>
  <c r="F15" i="71"/>
  <c r="E15" i="71"/>
  <c r="D15" i="71"/>
  <c r="C15" i="71"/>
  <c r="K15" i="75" s="1"/>
  <c r="N14" i="71"/>
  <c r="M14" i="71"/>
  <c r="L14" i="71"/>
  <c r="K14" i="71"/>
  <c r="J14" i="71"/>
  <c r="I14" i="71"/>
  <c r="H14" i="71"/>
  <c r="G14" i="71"/>
  <c r="F14" i="71"/>
  <c r="E14" i="71"/>
  <c r="D14" i="71"/>
  <c r="C14" i="71"/>
  <c r="K14" i="75" s="1"/>
  <c r="N13" i="71"/>
  <c r="M13" i="71"/>
  <c r="L13" i="71"/>
  <c r="K13" i="71"/>
  <c r="J13" i="71"/>
  <c r="I13" i="71"/>
  <c r="H13" i="71"/>
  <c r="G13" i="71"/>
  <c r="F13" i="71"/>
  <c r="E13" i="71"/>
  <c r="D13" i="71"/>
  <c r="C13" i="71"/>
  <c r="K13" i="75" s="1"/>
  <c r="N12" i="71"/>
  <c r="M12" i="71"/>
  <c r="L12" i="71"/>
  <c r="K12" i="71"/>
  <c r="J12" i="71"/>
  <c r="I12" i="71"/>
  <c r="H12" i="71"/>
  <c r="G12" i="71"/>
  <c r="F12" i="71"/>
  <c r="E12" i="71"/>
  <c r="D12" i="71"/>
  <c r="C12" i="71"/>
  <c r="K12" i="75" s="1"/>
  <c r="N11" i="71"/>
  <c r="M11" i="71"/>
  <c r="L11" i="71"/>
  <c r="K11" i="71"/>
  <c r="J11" i="71"/>
  <c r="I11" i="71"/>
  <c r="H11" i="71"/>
  <c r="G11" i="71"/>
  <c r="F11" i="71"/>
  <c r="E11" i="71"/>
  <c r="D11" i="71"/>
  <c r="C11" i="71"/>
  <c r="K11" i="75" s="1"/>
  <c r="N10" i="71"/>
  <c r="M10" i="71"/>
  <c r="L10" i="71"/>
  <c r="K10" i="71"/>
  <c r="J10" i="71"/>
  <c r="I10" i="71"/>
  <c r="H10" i="71"/>
  <c r="G10" i="71"/>
  <c r="F10" i="71"/>
  <c r="E10" i="71"/>
  <c r="D10" i="71"/>
  <c r="C10" i="71"/>
  <c r="K10" i="75" s="1"/>
  <c r="N9" i="71"/>
  <c r="M9" i="71"/>
  <c r="L9" i="71"/>
  <c r="K9" i="71"/>
  <c r="J9" i="71"/>
  <c r="I9" i="71"/>
  <c r="H9" i="71"/>
  <c r="G9" i="71"/>
  <c r="F9" i="71"/>
  <c r="E9" i="71"/>
  <c r="D9" i="71"/>
  <c r="C9" i="71"/>
  <c r="K9" i="75" s="1"/>
  <c r="C48" i="77" l="1"/>
  <c r="F48" i="75"/>
  <c r="E48" i="75"/>
  <c r="I48" i="75"/>
  <c r="J48" i="75"/>
  <c r="O9" i="42"/>
  <c r="AM9" i="42" s="1"/>
  <c r="O10" i="42"/>
  <c r="AN10" i="42" s="1"/>
  <c r="O11" i="42"/>
  <c r="AM11" i="42" s="1"/>
  <c r="O12" i="42"/>
  <c r="AN12" i="42" s="1"/>
  <c r="O13" i="42"/>
  <c r="AM13" i="42" s="1"/>
  <c r="O14" i="42"/>
  <c r="AM14" i="42" s="1"/>
  <c r="O15" i="42"/>
  <c r="AM15" i="42" s="1"/>
  <c r="O16" i="42"/>
  <c r="AN16" i="42" s="1"/>
  <c r="O17" i="42"/>
  <c r="AN17" i="42" s="1"/>
  <c r="O18" i="42"/>
  <c r="AN18" i="42" s="1"/>
  <c r="O19" i="42"/>
  <c r="AN19" i="42" s="1"/>
  <c r="O20" i="42"/>
  <c r="AN20" i="42" s="1"/>
  <c r="O21" i="42"/>
  <c r="AM21" i="42" s="1"/>
  <c r="O22" i="42"/>
  <c r="AM22" i="42" s="1"/>
  <c r="O23" i="42"/>
  <c r="AN23" i="42" s="1"/>
  <c r="O24" i="42"/>
  <c r="AN24" i="42" s="1"/>
  <c r="O25" i="42"/>
  <c r="AM25" i="42" s="1"/>
  <c r="O26" i="42"/>
  <c r="AN26" i="42" s="1"/>
  <c r="O27" i="42"/>
  <c r="AM27" i="42" s="1"/>
  <c r="O28" i="42"/>
  <c r="AN28" i="42" s="1"/>
  <c r="O29" i="42"/>
  <c r="AN29" i="42" s="1"/>
  <c r="O30" i="42"/>
  <c r="AN30" i="42" s="1"/>
  <c r="O31" i="42"/>
  <c r="AM31" i="42" s="1"/>
  <c r="O32" i="42"/>
  <c r="AM32" i="42" s="1"/>
  <c r="O33" i="42"/>
  <c r="AM33" i="42" s="1"/>
  <c r="O34" i="42"/>
  <c r="AN34" i="42" s="1"/>
  <c r="O35" i="42"/>
  <c r="AM35" i="42" s="1"/>
  <c r="O36" i="42"/>
  <c r="AN36" i="42" s="1"/>
  <c r="O37" i="42"/>
  <c r="AN37" i="42" s="1"/>
  <c r="O38" i="42"/>
  <c r="AM38" i="42" s="1"/>
  <c r="O39" i="42"/>
  <c r="AM39" i="42" s="1"/>
  <c r="O40" i="42"/>
  <c r="AN40" i="42" s="1"/>
  <c r="O41" i="42"/>
  <c r="AN41" i="42" s="1"/>
  <c r="O42" i="42"/>
  <c r="AN42" i="42" s="1"/>
  <c r="O43" i="42"/>
  <c r="AM43" i="42" s="1"/>
  <c r="O44" i="42"/>
  <c r="AN44" i="42" s="1"/>
  <c r="O45" i="42"/>
  <c r="AN45" i="42" s="1"/>
  <c r="O46" i="42"/>
  <c r="AM46" i="42" s="1"/>
  <c r="AM23" i="42"/>
  <c r="N9" i="45"/>
  <c r="N9" i="46"/>
  <c r="N10" i="45"/>
  <c r="N10" i="46"/>
  <c r="N11" i="45"/>
  <c r="N11" i="46"/>
  <c r="N12" i="46"/>
  <c r="N12" i="45"/>
  <c r="N13" i="46"/>
  <c r="N13" i="45"/>
  <c r="N14" i="45"/>
  <c r="N14" i="46"/>
  <c r="N15" i="46"/>
  <c r="N15" i="45"/>
  <c r="N16" i="45"/>
  <c r="N16" i="46"/>
  <c r="N17" i="46"/>
  <c r="N17" i="45"/>
  <c r="N18" i="45"/>
  <c r="N18" i="46"/>
  <c r="N19" i="45"/>
  <c r="N19" i="46"/>
  <c r="N20" i="46"/>
  <c r="N20" i="45"/>
  <c r="N21" i="45"/>
  <c r="N21" i="46"/>
  <c r="N22" i="46"/>
  <c r="N22" i="45"/>
  <c r="N23" i="46"/>
  <c r="N23" i="45"/>
  <c r="N24" i="45"/>
  <c r="N24" i="46"/>
  <c r="N25" i="46"/>
  <c r="N25" i="45"/>
  <c r="N26" i="45"/>
  <c r="N26" i="46"/>
  <c r="N27" i="45"/>
  <c r="N27" i="46"/>
  <c r="N28" i="46"/>
  <c r="N28" i="45"/>
  <c r="N29" i="46"/>
  <c r="N29" i="45"/>
  <c r="N30" i="46"/>
  <c r="N30" i="45"/>
  <c r="N31" i="46"/>
  <c r="N31" i="45"/>
  <c r="N32" i="46"/>
  <c r="N32" i="45"/>
  <c r="N33" i="45"/>
  <c r="N33" i="46"/>
  <c r="N34" i="45"/>
  <c r="N34" i="46"/>
  <c r="N35" i="45"/>
  <c r="N35" i="46"/>
  <c r="N36" i="45"/>
  <c r="N36" i="46"/>
  <c r="N37" i="45"/>
  <c r="N37" i="46"/>
  <c r="N38" i="45"/>
  <c r="N38" i="46"/>
  <c r="N39" i="46"/>
  <c r="N39" i="45"/>
  <c r="N40" i="45"/>
  <c r="N40" i="46"/>
  <c r="N41" i="46"/>
  <c r="N41" i="45"/>
  <c r="N42" i="45"/>
  <c r="N42" i="46"/>
  <c r="N43" i="45"/>
  <c r="N43" i="46"/>
  <c r="N44" i="46"/>
  <c r="N44" i="45"/>
  <c r="N45" i="46"/>
  <c r="N45" i="45"/>
  <c r="N46" i="46"/>
  <c r="N46" i="45"/>
  <c r="M9" i="45"/>
  <c r="M9" i="46"/>
  <c r="M10" i="45"/>
  <c r="M10" i="46"/>
  <c r="M11" i="46"/>
  <c r="M11" i="45"/>
  <c r="M12" i="46"/>
  <c r="M12" i="45"/>
  <c r="M13" i="45"/>
  <c r="M13" i="46"/>
  <c r="M14" i="45"/>
  <c r="M14" i="46"/>
  <c r="M15" i="46"/>
  <c r="M15" i="45"/>
  <c r="M16" i="46"/>
  <c r="M16" i="45"/>
  <c r="M17" i="45"/>
  <c r="M17" i="46"/>
  <c r="M18" i="45"/>
  <c r="M18" i="46"/>
  <c r="M19" i="46"/>
  <c r="M19" i="45"/>
  <c r="M20" i="46"/>
  <c r="M20" i="45"/>
  <c r="M21" i="45"/>
  <c r="M21" i="46"/>
  <c r="M22" i="45"/>
  <c r="M22" i="46"/>
  <c r="M23" i="46"/>
  <c r="M23" i="45"/>
  <c r="M24" i="46"/>
  <c r="M24" i="45"/>
  <c r="M25" i="45"/>
  <c r="M25" i="46"/>
  <c r="M26" i="45"/>
  <c r="M26" i="46"/>
  <c r="M27" i="46"/>
  <c r="M27" i="45"/>
  <c r="M28" i="46"/>
  <c r="M28" i="45"/>
  <c r="M29" i="45"/>
  <c r="M29" i="46"/>
  <c r="M30" i="45"/>
  <c r="M30" i="46"/>
  <c r="M31" i="46"/>
  <c r="M31" i="45"/>
  <c r="M32" i="46"/>
  <c r="M32" i="45"/>
  <c r="M33" i="45"/>
  <c r="M33" i="46"/>
  <c r="M34" i="45"/>
  <c r="M34" i="46"/>
  <c r="M35" i="46"/>
  <c r="M35" i="45"/>
  <c r="M36" i="46"/>
  <c r="M36" i="45"/>
  <c r="M37" i="45"/>
  <c r="M37" i="46"/>
  <c r="M38" i="45"/>
  <c r="M38" i="46"/>
  <c r="M39" i="46"/>
  <c r="M39" i="45"/>
  <c r="M40" i="46"/>
  <c r="M40" i="45"/>
  <c r="M41" i="45"/>
  <c r="M41" i="46"/>
  <c r="M42" i="45"/>
  <c r="M42" i="46"/>
  <c r="M43" i="46"/>
  <c r="M43" i="45"/>
  <c r="M44" i="46"/>
  <c r="M44" i="45"/>
  <c r="M45" i="45"/>
  <c r="M45" i="46"/>
  <c r="M46" i="45"/>
  <c r="M46" i="46"/>
  <c r="L9" i="46"/>
  <c r="L9" i="45"/>
  <c r="L10" i="45"/>
  <c r="L10" i="46"/>
  <c r="L11" i="46"/>
  <c r="L11" i="45"/>
  <c r="L12" i="45"/>
  <c r="L12" i="46"/>
  <c r="L13" i="45"/>
  <c r="L13" i="46"/>
  <c r="L14" i="45"/>
  <c r="L14" i="46"/>
  <c r="L15" i="45"/>
  <c r="L15" i="46"/>
  <c r="L16" i="45"/>
  <c r="L16" i="46"/>
  <c r="L17" i="45"/>
  <c r="L17" i="46"/>
  <c r="L18" i="45"/>
  <c r="L18" i="46"/>
  <c r="L19" i="45"/>
  <c r="L19" i="46"/>
  <c r="L20" i="45"/>
  <c r="L20" i="46"/>
  <c r="L21" i="45"/>
  <c r="L21" i="46"/>
  <c r="L22" i="45"/>
  <c r="L22" i="46"/>
  <c r="L23" i="45"/>
  <c r="L23" i="46"/>
  <c r="L24" i="45"/>
  <c r="L24" i="46"/>
  <c r="L25" i="45"/>
  <c r="L25" i="46"/>
  <c r="L26" i="45"/>
  <c r="L26" i="46"/>
  <c r="L27" i="45"/>
  <c r="L27" i="46"/>
  <c r="L28" i="45"/>
  <c r="L28" i="46"/>
  <c r="L29" i="45"/>
  <c r="L29" i="46"/>
  <c r="L30" i="45"/>
  <c r="L30" i="46"/>
  <c r="L31" i="45"/>
  <c r="L31" i="46"/>
  <c r="L32" i="45"/>
  <c r="L32" i="46"/>
  <c r="L33" i="45"/>
  <c r="L33" i="46"/>
  <c r="L34" i="45"/>
  <c r="L34" i="46"/>
  <c r="L35" i="45"/>
  <c r="L35" i="46"/>
  <c r="L36" i="45"/>
  <c r="L36" i="46"/>
  <c r="L37" i="45"/>
  <c r="L37" i="46"/>
  <c r="L38" i="45"/>
  <c r="L38" i="46"/>
  <c r="L39" i="45"/>
  <c r="L39" i="46"/>
  <c r="L40" i="45"/>
  <c r="L40" i="46"/>
  <c r="L41" i="45"/>
  <c r="L41" i="46"/>
  <c r="L42" i="45"/>
  <c r="L42" i="46"/>
  <c r="L43" i="45"/>
  <c r="L43" i="46"/>
  <c r="L44" i="45"/>
  <c r="L44" i="46"/>
  <c r="L45" i="45"/>
  <c r="L45" i="46"/>
  <c r="L46" i="45"/>
  <c r="L46" i="46"/>
  <c r="K9" i="46"/>
  <c r="K9" i="45"/>
  <c r="K10" i="45"/>
  <c r="K10" i="46"/>
  <c r="K11" i="46"/>
  <c r="K11" i="45"/>
  <c r="K12" i="45"/>
  <c r="K12" i="46"/>
  <c r="K13" i="46"/>
  <c r="K13" i="45"/>
  <c r="K14" i="45"/>
  <c r="K14" i="46"/>
  <c r="K15" i="46"/>
  <c r="K15" i="45"/>
  <c r="K16" i="45"/>
  <c r="K16" i="46"/>
  <c r="K17" i="46"/>
  <c r="K17" i="45"/>
  <c r="K18" i="45"/>
  <c r="K18" i="46"/>
  <c r="K19" i="46"/>
  <c r="K19" i="45"/>
  <c r="K20" i="45"/>
  <c r="K20" i="46"/>
  <c r="K21" i="46"/>
  <c r="K21" i="45"/>
  <c r="K22" i="46"/>
  <c r="K22" i="45"/>
  <c r="K23" i="46"/>
  <c r="K23" i="45"/>
  <c r="K24" i="46"/>
  <c r="K24" i="45"/>
  <c r="K25" i="46"/>
  <c r="K25" i="45"/>
  <c r="K26" i="46"/>
  <c r="K26" i="45"/>
  <c r="K27" i="46"/>
  <c r="K27" i="45"/>
  <c r="K28" i="46"/>
  <c r="K28" i="45"/>
  <c r="K29" i="46"/>
  <c r="K29" i="45"/>
  <c r="K30" i="46"/>
  <c r="K30" i="45"/>
  <c r="K31" i="46"/>
  <c r="K31" i="45"/>
  <c r="K32" i="46"/>
  <c r="K32" i="45"/>
  <c r="K33" i="46"/>
  <c r="K33" i="45"/>
  <c r="K34" i="46"/>
  <c r="K34" i="45"/>
  <c r="K35" i="46"/>
  <c r="K35" i="45"/>
  <c r="K36" i="46"/>
  <c r="K36" i="45"/>
  <c r="K37" i="46"/>
  <c r="K37" i="45"/>
  <c r="K38" i="46"/>
  <c r="K38" i="45"/>
  <c r="K39" i="46"/>
  <c r="K39" i="45"/>
  <c r="K40" i="46"/>
  <c r="K40" i="45"/>
  <c r="K41" i="46"/>
  <c r="K41" i="45"/>
  <c r="K42" i="46"/>
  <c r="K42" i="45"/>
  <c r="K43" i="46"/>
  <c r="K43" i="45"/>
  <c r="K44" i="46"/>
  <c r="K44" i="45"/>
  <c r="K45" i="46"/>
  <c r="K45" i="45"/>
  <c r="K46" i="46"/>
  <c r="K46" i="45"/>
  <c r="J9" i="45"/>
  <c r="J9" i="46"/>
  <c r="J10" i="45"/>
  <c r="J10" i="46"/>
  <c r="J11" i="45"/>
  <c r="J11" i="46"/>
  <c r="J12" i="45"/>
  <c r="J12" i="46"/>
  <c r="J13" i="45"/>
  <c r="J13" i="46"/>
  <c r="J14" i="45"/>
  <c r="J14" i="46"/>
  <c r="J15" i="45"/>
  <c r="J15" i="46"/>
  <c r="J16" i="45"/>
  <c r="J16" i="46"/>
  <c r="J17" i="45"/>
  <c r="J17" i="46"/>
  <c r="J18" i="45"/>
  <c r="J18" i="46"/>
  <c r="J19" i="45"/>
  <c r="J19" i="46"/>
  <c r="J20" i="45"/>
  <c r="J20" i="46"/>
  <c r="J21" i="45"/>
  <c r="J21" i="46"/>
  <c r="J22" i="45"/>
  <c r="J22" i="46"/>
  <c r="J23" i="45"/>
  <c r="J23" i="46"/>
  <c r="J24" i="45"/>
  <c r="J24" i="46"/>
  <c r="J25" i="46"/>
  <c r="J25" i="45"/>
  <c r="J26" i="45"/>
  <c r="J26" i="46"/>
  <c r="J27" i="46"/>
  <c r="J27" i="45"/>
  <c r="J28" i="45"/>
  <c r="J28" i="46"/>
  <c r="J29" i="46"/>
  <c r="J29" i="45"/>
  <c r="J30" i="45"/>
  <c r="J30" i="46"/>
  <c r="J31" i="46"/>
  <c r="J31" i="45"/>
  <c r="J32" i="45"/>
  <c r="J32" i="46"/>
  <c r="J33" i="46"/>
  <c r="J33" i="45"/>
  <c r="J34" i="45"/>
  <c r="J34" i="46"/>
  <c r="J35" i="46"/>
  <c r="J35" i="45"/>
  <c r="J36" i="45"/>
  <c r="J36" i="46"/>
  <c r="J37" i="46"/>
  <c r="J37" i="45"/>
  <c r="J38" i="45"/>
  <c r="J38" i="46"/>
  <c r="J39" i="46"/>
  <c r="J39" i="45"/>
  <c r="J40" i="45"/>
  <c r="J40" i="46"/>
  <c r="J41" i="46"/>
  <c r="J41" i="45"/>
  <c r="J42" i="45"/>
  <c r="J42" i="46"/>
  <c r="J43" i="46"/>
  <c r="J43" i="45"/>
  <c r="J44" i="45"/>
  <c r="J44" i="46"/>
  <c r="J45" i="46"/>
  <c r="J45" i="45"/>
  <c r="J46" i="45"/>
  <c r="J46" i="46"/>
  <c r="I9" i="46"/>
  <c r="I9" i="45"/>
  <c r="I10" i="46"/>
  <c r="I10" i="45"/>
  <c r="I11" i="45"/>
  <c r="I11" i="46"/>
  <c r="I12" i="46"/>
  <c r="I12" i="45"/>
  <c r="I13" i="45"/>
  <c r="I13" i="46"/>
  <c r="I14" i="45"/>
  <c r="I14" i="46"/>
  <c r="I15" i="45"/>
  <c r="I15" i="46"/>
  <c r="I16" i="45"/>
  <c r="I16" i="46"/>
  <c r="I17" i="46"/>
  <c r="I17" i="45"/>
  <c r="I18" i="46"/>
  <c r="I18" i="45"/>
  <c r="I19" i="46"/>
  <c r="I19" i="45"/>
  <c r="I20" i="46"/>
  <c r="I20" i="45"/>
  <c r="I21" i="45"/>
  <c r="I21" i="46"/>
  <c r="I22" i="46"/>
  <c r="I22" i="45"/>
  <c r="I23" i="46"/>
  <c r="I23" i="45"/>
  <c r="I24" i="45"/>
  <c r="I24" i="46"/>
  <c r="I25" i="45"/>
  <c r="I25" i="46"/>
  <c r="I26" i="46"/>
  <c r="I26" i="45"/>
  <c r="I27" i="46"/>
  <c r="I27" i="45"/>
  <c r="I28" i="46"/>
  <c r="I28" i="45"/>
  <c r="I29" i="45"/>
  <c r="I29" i="46"/>
  <c r="I30" i="45"/>
  <c r="I30" i="46"/>
  <c r="I31" i="46"/>
  <c r="I31" i="45"/>
  <c r="I32" i="45"/>
  <c r="I32" i="46"/>
  <c r="I33" i="45"/>
  <c r="I33" i="46"/>
  <c r="I34" i="45"/>
  <c r="I34" i="46"/>
  <c r="I35" i="46"/>
  <c r="I35" i="45"/>
  <c r="I36" i="45"/>
  <c r="I36" i="46"/>
  <c r="I37" i="45"/>
  <c r="I37" i="46"/>
  <c r="I38" i="45"/>
  <c r="I38" i="46"/>
  <c r="I39" i="46"/>
  <c r="I39" i="45"/>
  <c r="I40" i="45"/>
  <c r="I40" i="46"/>
  <c r="I41" i="45"/>
  <c r="I41" i="46"/>
  <c r="I42" i="45"/>
  <c r="I42" i="46"/>
  <c r="I43" i="46"/>
  <c r="I43" i="45"/>
  <c r="I44" i="45"/>
  <c r="I44" i="46"/>
  <c r="I45" i="45"/>
  <c r="I45" i="46"/>
  <c r="I46" i="45"/>
  <c r="I46" i="46"/>
  <c r="H9" i="45"/>
  <c r="H9" i="46"/>
  <c r="H10" i="45"/>
  <c r="H10" i="46"/>
  <c r="H11" i="45"/>
  <c r="H11" i="46"/>
  <c r="H12" i="45"/>
  <c r="H12" i="46"/>
  <c r="H13" i="46"/>
  <c r="H13" i="45"/>
  <c r="H14" i="45"/>
  <c r="H14" i="46"/>
  <c r="H15" i="46"/>
  <c r="H15" i="45"/>
  <c r="H16" i="45"/>
  <c r="H16" i="46"/>
  <c r="H17" i="45"/>
  <c r="H17" i="46"/>
  <c r="H18" i="45"/>
  <c r="H18" i="46"/>
  <c r="H19" i="45"/>
  <c r="H19" i="46"/>
  <c r="H20" i="45"/>
  <c r="H20" i="46"/>
  <c r="H21" i="45"/>
  <c r="H21" i="46"/>
  <c r="H22" i="45"/>
  <c r="H22" i="46"/>
  <c r="H23" i="46"/>
  <c r="H23" i="45"/>
  <c r="H24" i="46"/>
  <c r="H24" i="45"/>
  <c r="H25" i="45"/>
  <c r="H25" i="46"/>
  <c r="H26" i="45"/>
  <c r="H26" i="46"/>
  <c r="H27" i="45"/>
  <c r="H27" i="46"/>
  <c r="H28" i="46"/>
  <c r="H28" i="45"/>
  <c r="H29" i="45"/>
  <c r="H29" i="46"/>
  <c r="H30" i="45"/>
  <c r="H30" i="46"/>
  <c r="H31" i="46"/>
  <c r="H31" i="45"/>
  <c r="H32" i="46"/>
  <c r="H32" i="45"/>
  <c r="H33" i="45"/>
  <c r="H33" i="46"/>
  <c r="H34" i="45"/>
  <c r="H34" i="46"/>
  <c r="H35" i="45"/>
  <c r="H35" i="46"/>
  <c r="H36" i="46"/>
  <c r="H36" i="45"/>
  <c r="H37" i="45"/>
  <c r="H37" i="46"/>
  <c r="H38" i="45"/>
  <c r="H38" i="46"/>
  <c r="H39" i="46"/>
  <c r="H39" i="45"/>
  <c r="H40" i="46"/>
  <c r="H40" i="45"/>
  <c r="H41" i="45"/>
  <c r="H41" i="46"/>
  <c r="H42" i="45"/>
  <c r="H42" i="46"/>
  <c r="H43" i="45"/>
  <c r="H43" i="46"/>
  <c r="H44" i="46"/>
  <c r="H44" i="45"/>
  <c r="H45" i="45"/>
  <c r="H45" i="46"/>
  <c r="H46" i="45"/>
  <c r="H46" i="46"/>
  <c r="G9" i="45"/>
  <c r="G9" i="46"/>
  <c r="G10" i="45"/>
  <c r="G10" i="46"/>
  <c r="G11" i="46"/>
  <c r="G11" i="45"/>
  <c r="G12" i="45"/>
  <c r="G12" i="46"/>
  <c r="G13" i="45"/>
  <c r="G13" i="46"/>
  <c r="G14" i="46"/>
  <c r="G14" i="45"/>
  <c r="G15" i="46"/>
  <c r="G15" i="45"/>
  <c r="G16" i="45"/>
  <c r="G16" i="46"/>
  <c r="G17" i="45"/>
  <c r="G17" i="46"/>
  <c r="G18" i="45"/>
  <c r="G18" i="46"/>
  <c r="G19" i="46"/>
  <c r="G19" i="45"/>
  <c r="G20" i="45"/>
  <c r="G20" i="46"/>
  <c r="G21" i="45"/>
  <c r="G21" i="46"/>
  <c r="G22" i="46"/>
  <c r="G22" i="45"/>
  <c r="G23" i="46"/>
  <c r="G23" i="45"/>
  <c r="G24" i="45"/>
  <c r="G24" i="46"/>
  <c r="G25" i="45"/>
  <c r="G25" i="46"/>
  <c r="G26" i="45"/>
  <c r="G26" i="46"/>
  <c r="G27" i="46"/>
  <c r="G27" i="45"/>
  <c r="G28" i="45"/>
  <c r="G28" i="46"/>
  <c r="G29" i="45"/>
  <c r="G29" i="46"/>
  <c r="G30" i="46"/>
  <c r="G30" i="45"/>
  <c r="G31" i="46"/>
  <c r="G31" i="45"/>
  <c r="G32" i="45"/>
  <c r="G32" i="46"/>
  <c r="G33" i="45"/>
  <c r="G33" i="46"/>
  <c r="G34" i="45"/>
  <c r="G34" i="46"/>
  <c r="G35" i="46"/>
  <c r="G35" i="45"/>
  <c r="G36" i="45"/>
  <c r="G36" i="46"/>
  <c r="G37" i="45"/>
  <c r="G37" i="46"/>
  <c r="G38" i="46"/>
  <c r="G38" i="45"/>
  <c r="G39" i="46"/>
  <c r="G39" i="45"/>
  <c r="G40" i="45"/>
  <c r="G40" i="46"/>
  <c r="G41" i="45"/>
  <c r="G41" i="46"/>
  <c r="G42" i="45"/>
  <c r="G42" i="46"/>
  <c r="G43" i="46"/>
  <c r="G43" i="45"/>
  <c r="G44" i="45"/>
  <c r="G44" i="46"/>
  <c r="G45" i="45"/>
  <c r="G45" i="46"/>
  <c r="G46" i="46"/>
  <c r="G46" i="45"/>
  <c r="F9" i="45"/>
  <c r="F9" i="46"/>
  <c r="F10" i="45"/>
  <c r="F10" i="46"/>
  <c r="F11" i="45"/>
  <c r="F11" i="46"/>
  <c r="F12" i="45"/>
  <c r="F12" i="46"/>
  <c r="F13" i="45"/>
  <c r="F13" i="46"/>
  <c r="F14" i="45"/>
  <c r="F14" i="46"/>
  <c r="F15" i="45"/>
  <c r="F15" i="46"/>
  <c r="F16" i="45"/>
  <c r="F16" i="46"/>
  <c r="F17" i="45"/>
  <c r="F17" i="46"/>
  <c r="F18" i="45"/>
  <c r="F18" i="46"/>
  <c r="F19" i="45"/>
  <c r="F19" i="46"/>
  <c r="F20" i="45"/>
  <c r="F20" i="46"/>
  <c r="F21" i="45"/>
  <c r="F21" i="46"/>
  <c r="F22" i="45"/>
  <c r="F22" i="46"/>
  <c r="F23" i="45"/>
  <c r="F23" i="46"/>
  <c r="F24" i="45"/>
  <c r="F24" i="46"/>
  <c r="F25" i="45"/>
  <c r="F25" i="46"/>
  <c r="F26" i="46"/>
  <c r="F26" i="45"/>
  <c r="F27" i="45"/>
  <c r="F27" i="46"/>
  <c r="F28" i="46"/>
  <c r="F28" i="45"/>
  <c r="F29" i="45"/>
  <c r="F29" i="46"/>
  <c r="F30" i="46"/>
  <c r="F30" i="45"/>
  <c r="F31" i="45"/>
  <c r="F31" i="46"/>
  <c r="F32" i="46"/>
  <c r="F32" i="45"/>
  <c r="F33" i="45"/>
  <c r="F33" i="46"/>
  <c r="F34" i="46"/>
  <c r="F34" i="45"/>
  <c r="F35" i="45"/>
  <c r="F35" i="46"/>
  <c r="F36" i="46"/>
  <c r="F36" i="45"/>
  <c r="F37" i="45"/>
  <c r="F37" i="46"/>
  <c r="F38" i="46"/>
  <c r="F38" i="45"/>
  <c r="F39" i="45"/>
  <c r="F39" i="46"/>
  <c r="F40" i="46"/>
  <c r="F40" i="45"/>
  <c r="F41" i="45"/>
  <c r="F41" i="46"/>
  <c r="F42" i="46"/>
  <c r="F42" i="45"/>
  <c r="F43" i="45"/>
  <c r="F43" i="46"/>
  <c r="F44" i="46"/>
  <c r="F44" i="45"/>
  <c r="F45" i="45"/>
  <c r="F45" i="46"/>
  <c r="F46" i="46"/>
  <c r="F46" i="45"/>
  <c r="D10" i="46"/>
  <c r="D12" i="46"/>
  <c r="D14" i="46"/>
  <c r="D16" i="46"/>
  <c r="D18" i="46"/>
  <c r="D20" i="46"/>
  <c r="D22" i="46"/>
  <c r="D24" i="46"/>
  <c r="D26" i="46"/>
  <c r="D28" i="46"/>
  <c r="D30" i="46"/>
  <c r="D32" i="46"/>
  <c r="D34" i="46"/>
  <c r="D36" i="46"/>
  <c r="D38" i="46"/>
  <c r="D40" i="45"/>
  <c r="D44" i="45"/>
  <c r="E9" i="46"/>
  <c r="E9" i="45"/>
  <c r="E10" i="45"/>
  <c r="E10" i="46"/>
  <c r="E11" i="45"/>
  <c r="E11" i="46"/>
  <c r="E12" i="46"/>
  <c r="E12" i="45"/>
  <c r="E13" i="45"/>
  <c r="E13" i="46"/>
  <c r="E14" i="46"/>
  <c r="E14" i="45"/>
  <c r="E15" i="46"/>
  <c r="E15" i="45"/>
  <c r="E16" i="46"/>
  <c r="E16" i="45"/>
  <c r="E17" i="46"/>
  <c r="E17" i="45"/>
  <c r="E18" i="45"/>
  <c r="E18" i="46"/>
  <c r="E19" i="46"/>
  <c r="E19" i="45"/>
  <c r="E20" i="46"/>
  <c r="E20" i="45"/>
  <c r="E21" i="45"/>
  <c r="E21" i="46"/>
  <c r="E22" i="45"/>
  <c r="E22" i="46"/>
  <c r="E23" i="46"/>
  <c r="E23" i="45"/>
  <c r="E24" i="45"/>
  <c r="E24" i="46"/>
  <c r="E25" i="45"/>
  <c r="E25" i="46"/>
  <c r="E26" i="45"/>
  <c r="E26" i="46"/>
  <c r="E27" i="45"/>
  <c r="E27" i="46"/>
  <c r="E28" i="45"/>
  <c r="E28" i="46"/>
  <c r="E29" i="45"/>
  <c r="E29" i="46"/>
  <c r="E30" i="45"/>
  <c r="E30" i="46"/>
  <c r="E31" i="46"/>
  <c r="E31" i="45"/>
  <c r="E32" i="45"/>
  <c r="E32" i="46"/>
  <c r="E33" i="45"/>
  <c r="E33" i="46"/>
  <c r="E34" i="45"/>
  <c r="E34" i="46"/>
  <c r="E35" i="45"/>
  <c r="E35" i="46"/>
  <c r="E36" i="45"/>
  <c r="E36" i="46"/>
  <c r="E37" i="45"/>
  <c r="E37" i="46"/>
  <c r="E38" i="45"/>
  <c r="E38" i="46"/>
  <c r="E39" i="46"/>
  <c r="E39" i="45"/>
  <c r="E40" i="45"/>
  <c r="E40" i="46"/>
  <c r="E41" i="45"/>
  <c r="E41" i="46"/>
  <c r="E42" i="45"/>
  <c r="E42" i="46"/>
  <c r="E43" i="45"/>
  <c r="E43" i="46"/>
  <c r="E44" i="45"/>
  <c r="E44" i="46"/>
  <c r="E45" i="45"/>
  <c r="E45" i="46"/>
  <c r="E46" i="45"/>
  <c r="E46" i="46"/>
  <c r="D45" i="45"/>
  <c r="D43" i="45"/>
  <c r="D41" i="45"/>
  <c r="D39" i="46"/>
  <c r="D37" i="46"/>
  <c r="D35" i="46"/>
  <c r="D33" i="45"/>
  <c r="D31" i="45"/>
  <c r="D29" i="45"/>
  <c r="D27" i="45"/>
  <c r="D25" i="45"/>
  <c r="D23" i="45"/>
  <c r="D21" i="45"/>
  <c r="D19" i="45"/>
  <c r="D17" i="45"/>
  <c r="D15" i="45"/>
  <c r="D13" i="45"/>
  <c r="D11" i="45"/>
  <c r="D9" i="45"/>
  <c r="D46" i="46"/>
  <c r="D46" i="45"/>
  <c r="D45" i="46"/>
  <c r="D44" i="46"/>
  <c r="D43" i="46"/>
  <c r="D42" i="46"/>
  <c r="D42" i="45"/>
  <c r="D41" i="46"/>
  <c r="D40" i="46"/>
  <c r="D39" i="45"/>
  <c r="D38" i="45"/>
  <c r="D37" i="45"/>
  <c r="D36" i="45"/>
  <c r="D35" i="45"/>
  <c r="D34" i="45"/>
  <c r="D33" i="46"/>
  <c r="D32" i="45"/>
  <c r="D31" i="46"/>
  <c r="D30" i="45"/>
  <c r="D29" i="46"/>
  <c r="D28" i="45"/>
  <c r="D27" i="46"/>
  <c r="D26" i="45"/>
  <c r="D25" i="46"/>
  <c r="D24" i="45"/>
  <c r="D23" i="46"/>
  <c r="D22" i="45"/>
  <c r="D21" i="46"/>
  <c r="D20" i="45"/>
  <c r="D19" i="46"/>
  <c r="D18" i="45"/>
  <c r="D17" i="46"/>
  <c r="D16" i="45"/>
  <c r="D15" i="46"/>
  <c r="D14" i="45"/>
  <c r="D13" i="46"/>
  <c r="D12" i="45"/>
  <c r="D11" i="46"/>
  <c r="D10" i="45"/>
  <c r="D9" i="46"/>
  <c r="O46" i="25"/>
  <c r="O46" i="61" s="1"/>
  <c r="O45" i="25"/>
  <c r="O45" i="61" s="1"/>
  <c r="O44" i="25"/>
  <c r="O44" i="61" s="1"/>
  <c r="O43" i="25"/>
  <c r="O43" i="61" s="1"/>
  <c r="O42" i="25"/>
  <c r="O42" i="61" s="1"/>
  <c r="O41" i="25"/>
  <c r="O41" i="61" s="1"/>
  <c r="O40" i="25"/>
  <c r="O40" i="61" s="1"/>
  <c r="O39" i="25"/>
  <c r="O39" i="61" s="1"/>
  <c r="O38" i="25"/>
  <c r="O38" i="61" s="1"/>
  <c r="O37" i="25"/>
  <c r="O37" i="61" s="1"/>
  <c r="O36" i="25"/>
  <c r="O36" i="61" s="1"/>
  <c r="O35" i="25"/>
  <c r="O35" i="61" s="1"/>
  <c r="O34" i="25"/>
  <c r="O34" i="61" s="1"/>
  <c r="O33" i="25"/>
  <c r="O33" i="61" s="1"/>
  <c r="O32" i="25"/>
  <c r="O32" i="61" s="1"/>
  <c r="O31" i="25"/>
  <c r="O31" i="61" s="1"/>
  <c r="O30" i="25"/>
  <c r="O30" i="61" s="1"/>
  <c r="O29" i="25"/>
  <c r="O29" i="61" s="1"/>
  <c r="O28" i="25"/>
  <c r="O28" i="61" s="1"/>
  <c r="O27" i="25"/>
  <c r="O27" i="61" s="1"/>
  <c r="O26" i="25"/>
  <c r="O26" i="61" s="1"/>
  <c r="O25" i="25"/>
  <c r="O25" i="61" s="1"/>
  <c r="O24" i="25"/>
  <c r="O24" i="61" s="1"/>
  <c r="O23" i="25"/>
  <c r="O23" i="61" s="1"/>
  <c r="O22" i="25"/>
  <c r="O22" i="61" s="1"/>
  <c r="O21" i="25"/>
  <c r="O21" i="61" s="1"/>
  <c r="O20" i="25"/>
  <c r="O20" i="61" s="1"/>
  <c r="O19" i="25"/>
  <c r="O19" i="61" s="1"/>
  <c r="O18" i="25"/>
  <c r="O18" i="61" s="1"/>
  <c r="O17" i="25"/>
  <c r="O17" i="61" s="1"/>
  <c r="O16" i="25"/>
  <c r="O16" i="61" s="1"/>
  <c r="O15" i="25"/>
  <c r="O15" i="61" s="1"/>
  <c r="O14" i="25"/>
  <c r="O14" i="61" s="1"/>
  <c r="O13" i="25"/>
  <c r="O13" i="61" s="1"/>
  <c r="O12" i="25"/>
  <c r="O12" i="61" s="1"/>
  <c r="O11" i="25"/>
  <c r="O11" i="61" s="1"/>
  <c r="O10" i="25"/>
  <c r="O10" i="61" s="1"/>
  <c r="O9" i="25"/>
  <c r="O9" i="61" s="1"/>
  <c r="O46" i="71"/>
  <c r="O46" i="75" s="1"/>
  <c r="O45" i="71"/>
  <c r="O45" i="75" s="1"/>
  <c r="O44" i="71"/>
  <c r="O44" i="75" s="1"/>
  <c r="O43" i="71"/>
  <c r="O43" i="75" s="1"/>
  <c r="O42" i="71"/>
  <c r="O42" i="75" s="1"/>
  <c r="O41" i="71"/>
  <c r="O41" i="75" s="1"/>
  <c r="O40" i="71"/>
  <c r="O40" i="75" s="1"/>
  <c r="O39" i="71"/>
  <c r="O39" i="75" s="1"/>
  <c r="O38" i="71"/>
  <c r="O38" i="75" s="1"/>
  <c r="O37" i="71"/>
  <c r="O37" i="75" s="1"/>
  <c r="O36" i="71"/>
  <c r="O36" i="75" s="1"/>
  <c r="O35" i="71"/>
  <c r="O35" i="75" s="1"/>
  <c r="O34" i="71"/>
  <c r="O34" i="75" s="1"/>
  <c r="O33" i="71"/>
  <c r="O33" i="75" s="1"/>
  <c r="O32" i="71"/>
  <c r="O32" i="75" s="1"/>
  <c r="O31" i="71"/>
  <c r="O31" i="75" s="1"/>
  <c r="O30" i="71"/>
  <c r="O30" i="75" s="1"/>
  <c r="O29" i="71"/>
  <c r="O29" i="75" s="1"/>
  <c r="O28" i="71"/>
  <c r="O28" i="75" s="1"/>
  <c r="O27" i="71"/>
  <c r="O27" i="75" s="1"/>
  <c r="O26" i="71"/>
  <c r="O26" i="75" s="1"/>
  <c r="O25" i="71"/>
  <c r="O25" i="75" s="1"/>
  <c r="O24" i="71"/>
  <c r="O24" i="75" s="1"/>
  <c r="O23" i="71"/>
  <c r="O23" i="75" s="1"/>
  <c r="O22" i="71"/>
  <c r="O22" i="75" s="1"/>
  <c r="O21" i="71"/>
  <c r="O21" i="75" s="1"/>
  <c r="O20" i="71"/>
  <c r="O20" i="75" s="1"/>
  <c r="O19" i="71"/>
  <c r="O19" i="75" s="1"/>
  <c r="O18" i="71"/>
  <c r="O18" i="75" s="1"/>
  <c r="O17" i="71"/>
  <c r="O17" i="75" s="1"/>
  <c r="O16" i="71"/>
  <c r="O16" i="75" s="1"/>
  <c r="O15" i="71"/>
  <c r="O15" i="75" s="1"/>
  <c r="O14" i="71"/>
  <c r="O14" i="75" s="1"/>
  <c r="O13" i="71"/>
  <c r="O13" i="75" s="1"/>
  <c r="O12" i="71"/>
  <c r="O12" i="75" s="1"/>
  <c r="O11" i="71"/>
  <c r="O11" i="75" s="1"/>
  <c r="O10" i="71"/>
  <c r="O10" i="75" s="1"/>
  <c r="O9" i="71"/>
  <c r="O9" i="75" s="1"/>
  <c r="AN13" i="42" l="1"/>
  <c r="AN25" i="42"/>
  <c r="AN9" i="42"/>
  <c r="AM17" i="42"/>
  <c r="AM29" i="42"/>
  <c r="AM41" i="42"/>
  <c r="AN21" i="42"/>
  <c r="AN33" i="42"/>
  <c r="AN14" i="42"/>
  <c r="AM45" i="42"/>
  <c r="AM37" i="42"/>
  <c r="Q43" i="75"/>
  <c r="Q39" i="75"/>
  <c r="Q35" i="75"/>
  <c r="Q31" i="75"/>
  <c r="Q27" i="75"/>
  <c r="Q23" i="75"/>
  <c r="Q19" i="75"/>
  <c r="Q20" i="75"/>
  <c r="Q32" i="75"/>
  <c r="Q44" i="75"/>
  <c r="AM34" i="42"/>
  <c r="Q15" i="75"/>
  <c r="Q38" i="75"/>
  <c r="Q11" i="75"/>
  <c r="Q34" i="75"/>
  <c r="Q12" i="75"/>
  <c r="Q16" i="75"/>
  <c r="Q24" i="75"/>
  <c r="Q28" i="75"/>
  <c r="Q40" i="75"/>
  <c r="Q9" i="75"/>
  <c r="AN38" i="42"/>
  <c r="AM30" i="42"/>
  <c r="Q13" i="75"/>
  <c r="Q45" i="75"/>
  <c r="Q41" i="75"/>
  <c r="Q37" i="75"/>
  <c r="Q33" i="75"/>
  <c r="Q29" i="75"/>
  <c r="Q25" i="75"/>
  <c r="Q21" i="75"/>
  <c r="Q17" i="75"/>
  <c r="Q10" i="75"/>
  <c r="AN46" i="42"/>
  <c r="AM24" i="42"/>
  <c r="AM12" i="42"/>
  <c r="AM20" i="42"/>
  <c r="AM28" i="42"/>
  <c r="AM36" i="42"/>
  <c r="AM44" i="42"/>
  <c r="AM40" i="42"/>
  <c r="AN32" i="42"/>
  <c r="AN31" i="42"/>
  <c r="AM16" i="42"/>
  <c r="AN27" i="42"/>
  <c r="AM19" i="42"/>
  <c r="AN15" i="42"/>
  <c r="AN43" i="42"/>
  <c r="AN39" i="42"/>
  <c r="AN11" i="42"/>
  <c r="AN35" i="42"/>
  <c r="Q14" i="75"/>
  <c r="Q36" i="75"/>
  <c r="AM18" i="42"/>
  <c r="AM42" i="42"/>
  <c r="AM26" i="42"/>
  <c r="AN22" i="42"/>
  <c r="AM10" i="42"/>
  <c r="Q46" i="75"/>
  <c r="Q42" i="75"/>
  <c r="Q30" i="75"/>
  <c r="Q26" i="75"/>
  <c r="Q22" i="75"/>
  <c r="Q18" i="75"/>
  <c r="N11" i="75"/>
  <c r="M11" i="75"/>
  <c r="N9" i="75"/>
  <c r="M9" i="75"/>
  <c r="N45" i="75"/>
  <c r="M45" i="75"/>
  <c r="N43" i="75"/>
  <c r="M43" i="75"/>
  <c r="N41" i="75"/>
  <c r="M41" i="75"/>
  <c r="N39" i="75"/>
  <c r="M39" i="75"/>
  <c r="N37" i="75"/>
  <c r="M37" i="75"/>
  <c r="N35" i="75"/>
  <c r="M35" i="75"/>
  <c r="N33" i="75"/>
  <c r="M33" i="75"/>
  <c r="N31" i="75"/>
  <c r="M31" i="75"/>
  <c r="N29" i="75"/>
  <c r="M29" i="75"/>
  <c r="N27" i="75"/>
  <c r="M27" i="75"/>
  <c r="N25" i="75"/>
  <c r="M25" i="75"/>
  <c r="N23" i="75"/>
  <c r="M23" i="75"/>
  <c r="N21" i="75"/>
  <c r="M21" i="75"/>
  <c r="N19" i="75"/>
  <c r="M19" i="75"/>
  <c r="N17" i="75"/>
  <c r="M17" i="75"/>
  <c r="N15" i="75"/>
  <c r="M15" i="75"/>
  <c r="M13" i="75"/>
  <c r="N13" i="75"/>
  <c r="M10" i="75"/>
  <c r="N10" i="75"/>
  <c r="M46" i="75"/>
  <c r="N46" i="75"/>
  <c r="N44" i="75"/>
  <c r="M44" i="75"/>
  <c r="M42" i="75"/>
  <c r="N42" i="75"/>
  <c r="N40" i="75"/>
  <c r="M40" i="75"/>
  <c r="M38" i="75"/>
  <c r="N38" i="75"/>
  <c r="N36" i="75"/>
  <c r="M36" i="75"/>
  <c r="M34" i="75"/>
  <c r="N34" i="75"/>
  <c r="N32" i="75"/>
  <c r="M32" i="75"/>
  <c r="M30" i="75"/>
  <c r="N30" i="75"/>
  <c r="N28" i="75"/>
  <c r="M28" i="75"/>
  <c r="M26" i="75"/>
  <c r="N26" i="75"/>
  <c r="N24" i="75"/>
  <c r="M24" i="75"/>
  <c r="M22" i="75"/>
  <c r="N22" i="75"/>
  <c r="N20" i="75"/>
  <c r="M20" i="75"/>
  <c r="M18" i="75"/>
  <c r="N18" i="75"/>
  <c r="N16" i="75"/>
  <c r="M16" i="75"/>
  <c r="M14" i="75"/>
  <c r="N14" i="75"/>
  <c r="N12" i="75"/>
  <c r="M12" i="75"/>
  <c r="O10" i="46"/>
  <c r="O10" i="45"/>
  <c r="O12" i="46"/>
  <c r="O12" i="45"/>
  <c r="O16" i="46"/>
  <c r="O16" i="45"/>
  <c r="O20" i="46"/>
  <c r="O20" i="45"/>
  <c r="O24" i="46"/>
  <c r="O24" i="45"/>
  <c r="O28" i="46"/>
  <c r="O28" i="45"/>
  <c r="O32" i="46"/>
  <c r="O32" i="45"/>
  <c r="O34" i="46"/>
  <c r="O34" i="45"/>
  <c r="O38" i="46"/>
  <c r="O38" i="45"/>
  <c r="O40" i="45"/>
  <c r="O40" i="46"/>
  <c r="O44" i="45"/>
  <c r="O44" i="46"/>
  <c r="O10" i="60"/>
  <c r="C10" i="60"/>
  <c r="O16" i="60"/>
  <c r="C16" i="60"/>
  <c r="O9" i="45"/>
  <c r="O9" i="46"/>
  <c r="O11" i="45"/>
  <c r="O11" i="46"/>
  <c r="O13" i="45"/>
  <c r="O13" i="46"/>
  <c r="O15" i="45"/>
  <c r="O15" i="46"/>
  <c r="O17" i="45"/>
  <c r="O17" i="46"/>
  <c r="O19" i="45"/>
  <c r="O19" i="46"/>
  <c r="O21" i="45"/>
  <c r="O21" i="46"/>
  <c r="O23" i="45"/>
  <c r="O23" i="46"/>
  <c r="O25" i="45"/>
  <c r="O25" i="46"/>
  <c r="O27" i="45"/>
  <c r="O27" i="46"/>
  <c r="O29" i="45"/>
  <c r="O29" i="46"/>
  <c r="O31" i="45"/>
  <c r="O31" i="46"/>
  <c r="O33" i="45"/>
  <c r="O33" i="46"/>
  <c r="O35" i="45"/>
  <c r="O35" i="46"/>
  <c r="O37" i="45"/>
  <c r="O37" i="46"/>
  <c r="O39" i="45"/>
  <c r="O39" i="46"/>
  <c r="O41" i="45"/>
  <c r="O41" i="46"/>
  <c r="O43" i="45"/>
  <c r="O43" i="46"/>
  <c r="O45" i="45"/>
  <c r="O45" i="46"/>
  <c r="O9" i="60"/>
  <c r="C9" i="60"/>
  <c r="O11" i="60"/>
  <c r="C11" i="60"/>
  <c r="O13" i="60"/>
  <c r="C13" i="60"/>
  <c r="O15" i="60"/>
  <c r="C15" i="60"/>
  <c r="O17" i="60"/>
  <c r="C17" i="60"/>
  <c r="O19" i="60"/>
  <c r="C19" i="60"/>
  <c r="O21" i="60"/>
  <c r="C21" i="60"/>
  <c r="O23" i="60"/>
  <c r="C23" i="60"/>
  <c r="O25" i="60"/>
  <c r="C25" i="60"/>
  <c r="O27" i="60"/>
  <c r="C27" i="60"/>
  <c r="O29" i="60"/>
  <c r="C29" i="60"/>
  <c r="O31" i="60"/>
  <c r="C31" i="60"/>
  <c r="O33" i="60"/>
  <c r="C33" i="60"/>
  <c r="O35" i="60"/>
  <c r="C35" i="60"/>
  <c r="O37" i="60"/>
  <c r="C37" i="60"/>
  <c r="O39" i="60"/>
  <c r="C39" i="60"/>
  <c r="O41" i="60"/>
  <c r="C41" i="60"/>
  <c r="O43" i="60"/>
  <c r="C43" i="60"/>
  <c r="O45" i="60"/>
  <c r="C45" i="60"/>
  <c r="O14" i="46"/>
  <c r="O14" i="45"/>
  <c r="O18" i="46"/>
  <c r="O18" i="45"/>
  <c r="O22" i="46"/>
  <c r="O22" i="45"/>
  <c r="O26" i="46"/>
  <c r="O26" i="45"/>
  <c r="O30" i="46"/>
  <c r="O30" i="45"/>
  <c r="O36" i="45"/>
  <c r="O36" i="46"/>
  <c r="O42" i="46"/>
  <c r="O42" i="45"/>
  <c r="O46" i="46"/>
  <c r="O46" i="45"/>
  <c r="O12" i="60"/>
  <c r="C12" i="60"/>
  <c r="O14" i="60"/>
  <c r="C14" i="60"/>
  <c r="O18" i="60"/>
  <c r="C18" i="60"/>
  <c r="O20" i="60"/>
  <c r="C20" i="60"/>
  <c r="O22" i="60"/>
  <c r="C22" i="60"/>
  <c r="O24" i="60"/>
  <c r="C24" i="60"/>
  <c r="O26" i="60"/>
  <c r="C26" i="60"/>
  <c r="O28" i="60"/>
  <c r="C28" i="60"/>
  <c r="O30" i="60"/>
  <c r="C30" i="60"/>
  <c r="O32" i="60"/>
  <c r="C32" i="60"/>
  <c r="O34" i="60"/>
  <c r="C34" i="60"/>
  <c r="O36" i="60"/>
  <c r="C36" i="60"/>
  <c r="O38" i="60"/>
  <c r="C38" i="60"/>
  <c r="O40" i="60"/>
  <c r="C40" i="60"/>
  <c r="O42" i="60"/>
  <c r="C42" i="60"/>
  <c r="O44" i="60"/>
  <c r="C44" i="60"/>
  <c r="O46" i="60"/>
  <c r="C46" i="60"/>
  <c r="C46" i="45"/>
  <c r="C45" i="45"/>
  <c r="C44" i="45"/>
  <c r="C43" i="45"/>
  <c r="C42" i="45"/>
  <c r="C41" i="45"/>
  <c r="C40" i="45"/>
  <c r="C39" i="45"/>
  <c r="C38" i="45"/>
  <c r="C37" i="45"/>
  <c r="C36" i="45"/>
  <c r="C35" i="45"/>
  <c r="C34" i="45"/>
  <c r="C33" i="45"/>
  <c r="C32" i="45"/>
  <c r="C31" i="45"/>
  <c r="C30" i="45"/>
  <c r="C29" i="45"/>
  <c r="C28" i="45"/>
  <c r="C27" i="45"/>
  <c r="C26" i="45"/>
  <c r="C25" i="45"/>
  <c r="C24" i="45"/>
  <c r="C23" i="45"/>
  <c r="C22" i="45"/>
  <c r="C21" i="45"/>
  <c r="C20" i="45"/>
  <c r="C19" i="45"/>
  <c r="C18" i="45"/>
  <c r="C17" i="45"/>
  <c r="C16" i="45"/>
  <c r="C15" i="45"/>
  <c r="C14" i="45"/>
  <c r="C13" i="45"/>
  <c r="C12" i="45"/>
  <c r="C11" i="45"/>
  <c r="C10" i="45"/>
  <c r="C9" i="45"/>
  <c r="P42" i="3"/>
  <c r="P34" i="3"/>
  <c r="P26" i="3"/>
  <c r="P18" i="3"/>
  <c r="P10" i="3"/>
  <c r="P46" i="3"/>
  <c r="P38" i="3"/>
  <c r="P30" i="3"/>
  <c r="P22" i="3"/>
  <c r="P14" i="3"/>
  <c r="P44" i="3"/>
  <c r="P40" i="3"/>
  <c r="P36" i="3"/>
  <c r="P32" i="3"/>
  <c r="P28" i="3"/>
  <c r="P24" i="3"/>
  <c r="P20" i="3"/>
  <c r="P16" i="3"/>
  <c r="P12" i="3"/>
  <c r="P45" i="3"/>
  <c r="P43" i="3"/>
  <c r="P41" i="3"/>
  <c r="P39" i="3"/>
  <c r="P37" i="3"/>
  <c r="P35" i="3"/>
  <c r="P33" i="3"/>
  <c r="P31" i="3"/>
  <c r="P29" i="3"/>
  <c r="P27" i="3"/>
  <c r="P25" i="3"/>
  <c r="P23" i="3"/>
  <c r="P21" i="3"/>
  <c r="P19" i="3"/>
  <c r="P17" i="3"/>
  <c r="P15" i="3"/>
  <c r="P13" i="3"/>
  <c r="P11" i="3"/>
  <c r="P9" i="3"/>
  <c r="O48" i="25"/>
  <c r="O48" i="71"/>
  <c r="O47" i="75" s="1"/>
  <c r="AD33" i="3" l="1"/>
  <c r="AQ33" i="3"/>
  <c r="AD14" i="3"/>
  <c r="AQ14" i="3"/>
  <c r="AQ27" i="3"/>
  <c r="AD27" i="3"/>
  <c r="AQ43" i="3"/>
  <c r="AD43" i="3"/>
  <c r="AD20" i="3"/>
  <c r="AQ20" i="3"/>
  <c r="AD36" i="3"/>
  <c r="AQ36" i="3"/>
  <c r="AD22" i="3"/>
  <c r="AQ22" i="3"/>
  <c r="AQ10" i="3"/>
  <c r="AD10" i="3"/>
  <c r="AD42" i="3"/>
  <c r="AQ42" i="3"/>
  <c r="AD17" i="3"/>
  <c r="AQ17" i="3"/>
  <c r="AQ41" i="3"/>
  <c r="AD41" i="3"/>
  <c r="AD32" i="3"/>
  <c r="AQ32" i="3"/>
  <c r="AD34" i="3"/>
  <c r="AQ34" i="3"/>
  <c r="AQ19" i="3"/>
  <c r="AD19" i="3"/>
  <c r="AD13" i="3"/>
  <c r="AQ13" i="3"/>
  <c r="AD21" i="3"/>
  <c r="AQ21" i="3"/>
  <c r="AQ29" i="3"/>
  <c r="AD29" i="3"/>
  <c r="AD37" i="3"/>
  <c r="AQ37" i="3"/>
  <c r="AD45" i="3"/>
  <c r="AQ45" i="3"/>
  <c r="AD24" i="3"/>
  <c r="AQ24" i="3"/>
  <c r="AD40" i="3"/>
  <c r="AQ40" i="3"/>
  <c r="AD30" i="3"/>
  <c r="AQ30" i="3"/>
  <c r="AD18" i="3"/>
  <c r="AQ18" i="3"/>
  <c r="AD9" i="3"/>
  <c r="AQ9" i="3"/>
  <c r="AD25" i="3"/>
  <c r="AQ25" i="3"/>
  <c r="AD16" i="3"/>
  <c r="AQ16" i="3"/>
  <c r="AQ46" i="3"/>
  <c r="AD46" i="3"/>
  <c r="AQ11" i="3"/>
  <c r="AD11" i="3"/>
  <c r="AQ35" i="3"/>
  <c r="AD35" i="3"/>
  <c r="AQ15" i="3"/>
  <c r="AD15" i="3"/>
  <c r="AQ23" i="3"/>
  <c r="AD23" i="3"/>
  <c r="AQ31" i="3"/>
  <c r="AD31" i="3"/>
  <c r="AD39" i="3"/>
  <c r="AQ39" i="3"/>
  <c r="AD12" i="3"/>
  <c r="AQ12" i="3"/>
  <c r="AD28" i="3"/>
  <c r="AQ28" i="3"/>
  <c r="AD44" i="3"/>
  <c r="AQ44" i="3"/>
  <c r="AD38" i="3"/>
  <c r="AQ38" i="3"/>
  <c r="AQ26" i="3"/>
  <c r="AD26" i="3"/>
  <c r="O48" i="60"/>
  <c r="O48" i="61"/>
  <c r="O48" i="45"/>
  <c r="O48" i="46"/>
  <c r="D9" i="61"/>
  <c r="D9" i="60"/>
  <c r="D10" i="60"/>
  <c r="D10" i="61"/>
  <c r="D12" i="60"/>
  <c r="D12" i="61"/>
  <c r="D14" i="60"/>
  <c r="D14" i="61"/>
  <c r="D16" i="60"/>
  <c r="D16" i="61"/>
  <c r="D18" i="60"/>
  <c r="D18" i="61"/>
  <c r="D20" i="60"/>
  <c r="D20" i="61"/>
  <c r="D22" i="60"/>
  <c r="D22" i="61"/>
  <c r="D24" i="60"/>
  <c r="D24" i="61"/>
  <c r="D26" i="60"/>
  <c r="D26" i="61"/>
  <c r="D28" i="60"/>
  <c r="D28" i="61"/>
  <c r="D30" i="60"/>
  <c r="D30" i="61"/>
  <c r="D32" i="60"/>
  <c r="D32" i="61"/>
  <c r="D34" i="60"/>
  <c r="D34" i="61"/>
  <c r="D36" i="60"/>
  <c r="D36" i="61"/>
  <c r="D38" i="60"/>
  <c r="D38" i="61"/>
  <c r="D40" i="60"/>
  <c r="D40" i="61"/>
  <c r="D42" i="60"/>
  <c r="D42" i="61"/>
  <c r="D44" i="60"/>
  <c r="D44" i="61"/>
  <c r="D46" i="60"/>
  <c r="D46" i="61"/>
  <c r="D11" i="61"/>
  <c r="D11" i="60"/>
  <c r="D13" i="61"/>
  <c r="D13" i="60"/>
  <c r="D15" i="61"/>
  <c r="D15" i="60"/>
  <c r="D17" i="61"/>
  <c r="D17" i="60"/>
  <c r="D19" i="61"/>
  <c r="D19" i="60"/>
  <c r="D21" i="61"/>
  <c r="D21" i="60"/>
  <c r="D23" i="61"/>
  <c r="D23" i="60"/>
  <c r="D25" i="61"/>
  <c r="D25" i="60"/>
  <c r="D27" i="61"/>
  <c r="D27" i="60"/>
  <c r="D29" i="61"/>
  <c r="D29" i="60"/>
  <c r="D31" i="61"/>
  <c r="D31" i="60"/>
  <c r="D33" i="61"/>
  <c r="D33" i="60"/>
  <c r="D35" i="61"/>
  <c r="D35" i="60"/>
  <c r="D37" i="61"/>
  <c r="D37" i="60"/>
  <c r="D39" i="61"/>
  <c r="D39" i="60"/>
  <c r="D41" i="61"/>
  <c r="D41" i="60"/>
  <c r="D43" i="61"/>
  <c r="D43" i="60"/>
  <c r="D45" i="61"/>
  <c r="D45" i="60"/>
  <c r="N48" i="25"/>
  <c r="N48" i="71"/>
  <c r="M48" i="25"/>
  <c r="L48" i="25"/>
  <c r="N48" i="46" l="1"/>
  <c r="N48" i="45"/>
  <c r="N48" i="61"/>
  <c r="N48" i="60"/>
  <c r="L48" i="60"/>
  <c r="L48" i="61"/>
  <c r="M48" i="60"/>
  <c r="M48" i="61"/>
  <c r="M48" i="71"/>
  <c r="L48" i="71"/>
  <c r="M46" i="16"/>
  <c r="M45" i="16"/>
  <c r="M43" i="16"/>
  <c r="M41" i="16"/>
  <c r="M39" i="16"/>
  <c r="M37" i="16"/>
  <c r="M35" i="16"/>
  <c r="M33" i="16"/>
  <c r="M31" i="16"/>
  <c r="M29" i="16"/>
  <c r="M27" i="16"/>
  <c r="M25" i="16"/>
  <c r="M23" i="16"/>
  <c r="M21" i="16"/>
  <c r="M19" i="16"/>
  <c r="M17" i="16"/>
  <c r="M15" i="16"/>
  <c r="M13" i="16"/>
  <c r="M11" i="16"/>
  <c r="M9" i="16"/>
  <c r="M48" i="46" l="1"/>
  <c r="M48" i="45"/>
  <c r="AA9" i="16"/>
  <c r="AN9" i="16"/>
  <c r="AN13" i="16"/>
  <c r="AA13" i="16"/>
  <c r="AN17" i="16"/>
  <c r="AA17" i="16"/>
  <c r="AN21" i="16"/>
  <c r="AA21" i="16"/>
  <c r="AN25" i="16"/>
  <c r="AA25" i="16"/>
  <c r="AN29" i="16"/>
  <c r="AA29" i="16"/>
  <c r="AN33" i="16"/>
  <c r="AA33" i="16"/>
  <c r="AN37" i="16"/>
  <c r="AA37" i="16"/>
  <c r="AN41" i="16"/>
  <c r="AA41" i="16"/>
  <c r="AN45" i="16"/>
  <c r="AA45" i="16"/>
  <c r="L48" i="46"/>
  <c r="L48" i="45"/>
  <c r="AA11" i="16"/>
  <c r="AN11" i="16"/>
  <c r="AA15" i="16"/>
  <c r="AN15" i="16"/>
  <c r="AA19" i="16"/>
  <c r="AN19" i="16"/>
  <c r="AA23" i="16"/>
  <c r="AN23" i="16"/>
  <c r="AA27" i="16"/>
  <c r="AN27" i="16"/>
  <c r="AA31" i="16"/>
  <c r="AN31" i="16"/>
  <c r="AA35" i="16"/>
  <c r="AN35" i="16"/>
  <c r="AA39" i="16"/>
  <c r="AN39" i="16"/>
  <c r="AA43" i="16"/>
  <c r="AN43" i="16"/>
  <c r="AN46" i="16"/>
  <c r="AA46" i="16"/>
  <c r="P48" i="3"/>
  <c r="M10" i="16"/>
  <c r="M12" i="16"/>
  <c r="M14" i="16"/>
  <c r="M16" i="16"/>
  <c r="M18" i="16"/>
  <c r="M20" i="16"/>
  <c r="M22" i="16"/>
  <c r="M24" i="16"/>
  <c r="M26" i="16"/>
  <c r="M28" i="16"/>
  <c r="M30" i="16"/>
  <c r="M32" i="16"/>
  <c r="M34" i="16"/>
  <c r="M36" i="16"/>
  <c r="M38" i="16"/>
  <c r="M40" i="16"/>
  <c r="M42" i="16"/>
  <c r="M44" i="16"/>
  <c r="K48" i="25"/>
  <c r="AQ48" i="3" l="1"/>
  <c r="AD48" i="3"/>
  <c r="AN42" i="16"/>
  <c r="AA42" i="16"/>
  <c r="AN38" i="16"/>
  <c r="AA38" i="16"/>
  <c r="AN34" i="16"/>
  <c r="AA34" i="16"/>
  <c r="AN30" i="16"/>
  <c r="AA30" i="16"/>
  <c r="AN26" i="16"/>
  <c r="AA26" i="16"/>
  <c r="AN22" i="16"/>
  <c r="AA22" i="16"/>
  <c r="AN18" i="16"/>
  <c r="AA18" i="16"/>
  <c r="AN14" i="16"/>
  <c r="AA14" i="16"/>
  <c r="AN10" i="16"/>
  <c r="AA10" i="16"/>
  <c r="AN44" i="16"/>
  <c r="AA44" i="16"/>
  <c r="AN40" i="16"/>
  <c r="AA40" i="16"/>
  <c r="AN36" i="16"/>
  <c r="AA36" i="16"/>
  <c r="AN32" i="16"/>
  <c r="AA32" i="16"/>
  <c r="AN28" i="16"/>
  <c r="AA28" i="16"/>
  <c r="AN24" i="16"/>
  <c r="AA24" i="16"/>
  <c r="AN20" i="16"/>
  <c r="AA20" i="16"/>
  <c r="AN16" i="16"/>
  <c r="AA16" i="16"/>
  <c r="AN12" i="16"/>
  <c r="AA12" i="16"/>
  <c r="K48" i="60"/>
  <c r="K48" i="61"/>
  <c r="K48" i="71"/>
  <c r="K48" i="45" l="1"/>
  <c r="K48" i="46"/>
  <c r="J48" i="71"/>
  <c r="J48" i="25"/>
  <c r="I9" i="69"/>
  <c r="H9" i="69"/>
  <c r="G9" i="69"/>
  <c r="F9" i="69"/>
  <c r="E9" i="69"/>
  <c r="D9" i="69"/>
  <c r="C9" i="69"/>
  <c r="J48" i="60" l="1"/>
  <c r="J48" i="61"/>
  <c r="J48" i="46"/>
  <c r="J48" i="45"/>
  <c r="I48" i="25"/>
  <c r="I9" i="21"/>
  <c r="I9" i="20"/>
  <c r="I48" i="71"/>
  <c r="H48" i="71"/>
  <c r="H48" i="25"/>
  <c r="G48" i="25"/>
  <c r="I48" i="46" l="1"/>
  <c r="I48" i="45"/>
  <c r="I48" i="61"/>
  <c r="I48" i="60"/>
  <c r="H48" i="45"/>
  <c r="H48" i="46"/>
  <c r="H48" i="61"/>
  <c r="H48" i="60"/>
  <c r="G48" i="61"/>
  <c r="G48" i="60"/>
  <c r="M48" i="16"/>
  <c r="G48" i="71"/>
  <c r="F48" i="71"/>
  <c r="F48" i="25"/>
  <c r="E48" i="25"/>
  <c r="E48" i="71"/>
  <c r="Q47" i="75" l="1"/>
  <c r="AN48" i="16"/>
  <c r="AA48" i="16"/>
  <c r="G48" i="45"/>
  <c r="G48" i="46"/>
  <c r="F48" i="45"/>
  <c r="F48" i="46"/>
  <c r="F48" i="61"/>
  <c r="F48" i="60"/>
  <c r="E48" i="45"/>
  <c r="E48" i="46"/>
  <c r="E48" i="61"/>
  <c r="E48" i="60"/>
  <c r="D48" i="25"/>
  <c r="D48" i="71"/>
  <c r="C48" i="71"/>
  <c r="K48" i="75" s="1"/>
  <c r="O48" i="42" l="1"/>
  <c r="AN48" i="42" s="1"/>
  <c r="C48" i="45"/>
  <c r="D48" i="46"/>
  <c r="D48" i="45"/>
  <c r="O46" i="37"/>
  <c r="O45" i="37"/>
  <c r="O44" i="37"/>
  <c r="O43" i="37"/>
  <c r="O42" i="37"/>
  <c r="O41" i="37"/>
  <c r="O40" i="37"/>
  <c r="O39" i="37"/>
  <c r="O38" i="37"/>
  <c r="O37" i="37"/>
  <c r="O36" i="37"/>
  <c r="O35" i="37"/>
  <c r="O34" i="37"/>
  <c r="O33" i="37"/>
  <c r="O32" i="37"/>
  <c r="O31" i="37"/>
  <c r="O30" i="37"/>
  <c r="O29" i="37"/>
  <c r="O28" i="37"/>
  <c r="O27" i="37"/>
  <c r="O26" i="37"/>
  <c r="O25" i="37"/>
  <c r="O24" i="37"/>
  <c r="O23" i="37"/>
  <c r="O22" i="37"/>
  <c r="O21" i="37"/>
  <c r="O20" i="37"/>
  <c r="O19" i="37"/>
  <c r="O18" i="37"/>
  <c r="O17" i="37"/>
  <c r="O16" i="37"/>
  <c r="O15" i="37"/>
  <c r="O14" i="37"/>
  <c r="O13" i="37"/>
  <c r="O12" i="37"/>
  <c r="O11" i="37"/>
  <c r="O10" i="37"/>
  <c r="O9" i="37"/>
  <c r="N46" i="37"/>
  <c r="M46" i="37"/>
  <c r="L46" i="37"/>
  <c r="K46" i="37"/>
  <c r="J46" i="37"/>
  <c r="I46" i="37"/>
  <c r="H46" i="37"/>
  <c r="G46" i="37"/>
  <c r="F46" i="37"/>
  <c r="E46" i="37"/>
  <c r="D46" i="37"/>
  <c r="C46" i="37"/>
  <c r="N45" i="37"/>
  <c r="M45" i="37"/>
  <c r="L45" i="37"/>
  <c r="K45" i="37"/>
  <c r="J45" i="37"/>
  <c r="I45" i="37"/>
  <c r="H45" i="37"/>
  <c r="G45" i="37"/>
  <c r="F45" i="37"/>
  <c r="E45" i="37"/>
  <c r="D45" i="37"/>
  <c r="C45" i="37"/>
  <c r="N44" i="37"/>
  <c r="M44" i="37"/>
  <c r="L44" i="37"/>
  <c r="K44" i="37"/>
  <c r="J44" i="37"/>
  <c r="I44" i="37"/>
  <c r="H44" i="37"/>
  <c r="G44" i="37"/>
  <c r="F44" i="37"/>
  <c r="E44" i="37"/>
  <c r="D44" i="37"/>
  <c r="C44" i="37"/>
  <c r="N43" i="37"/>
  <c r="M43" i="37"/>
  <c r="L43" i="37"/>
  <c r="K43" i="37"/>
  <c r="J43" i="37"/>
  <c r="I43" i="37"/>
  <c r="H43" i="37"/>
  <c r="G43" i="37"/>
  <c r="F43" i="37"/>
  <c r="E43" i="37"/>
  <c r="D43" i="37"/>
  <c r="C43" i="37"/>
  <c r="N42" i="37"/>
  <c r="M42" i="37"/>
  <c r="L42" i="37"/>
  <c r="K42" i="37"/>
  <c r="J42" i="37"/>
  <c r="I42" i="37"/>
  <c r="H42" i="37"/>
  <c r="G42" i="37"/>
  <c r="F42" i="37"/>
  <c r="E42" i="37"/>
  <c r="D42" i="37"/>
  <c r="C42" i="37"/>
  <c r="N41" i="37"/>
  <c r="M41" i="37"/>
  <c r="L41" i="37"/>
  <c r="K41" i="37"/>
  <c r="J41" i="37"/>
  <c r="I41" i="37"/>
  <c r="H41" i="37"/>
  <c r="G41" i="37"/>
  <c r="F41" i="37"/>
  <c r="E41" i="37"/>
  <c r="D41" i="37"/>
  <c r="C41" i="37"/>
  <c r="N40" i="37"/>
  <c r="M40" i="37"/>
  <c r="L40" i="37"/>
  <c r="K40" i="37"/>
  <c r="J40" i="37"/>
  <c r="I40" i="37"/>
  <c r="H40" i="37"/>
  <c r="G40" i="37"/>
  <c r="F40" i="37"/>
  <c r="E40" i="37"/>
  <c r="D40" i="37"/>
  <c r="C40" i="37"/>
  <c r="N39" i="37"/>
  <c r="M39" i="37"/>
  <c r="L39" i="37"/>
  <c r="K39" i="37"/>
  <c r="J39" i="37"/>
  <c r="I39" i="37"/>
  <c r="H39" i="37"/>
  <c r="G39" i="37"/>
  <c r="F39" i="37"/>
  <c r="E39" i="37"/>
  <c r="D39" i="37"/>
  <c r="C39" i="37"/>
  <c r="N38" i="37"/>
  <c r="M38" i="37"/>
  <c r="L38" i="37"/>
  <c r="K38" i="37"/>
  <c r="J38" i="37"/>
  <c r="I38" i="37"/>
  <c r="H38" i="37"/>
  <c r="G38" i="37"/>
  <c r="F38" i="37"/>
  <c r="E38" i="37"/>
  <c r="D38" i="37"/>
  <c r="C38" i="37"/>
  <c r="N37" i="37"/>
  <c r="M37" i="37"/>
  <c r="L37" i="37"/>
  <c r="K37" i="37"/>
  <c r="J37" i="37"/>
  <c r="I37" i="37"/>
  <c r="H37" i="37"/>
  <c r="G37" i="37"/>
  <c r="F37" i="37"/>
  <c r="E37" i="37"/>
  <c r="D37" i="37"/>
  <c r="C37" i="37"/>
  <c r="N36" i="37"/>
  <c r="M36" i="37"/>
  <c r="L36" i="37"/>
  <c r="K36" i="37"/>
  <c r="J36" i="37"/>
  <c r="I36" i="37"/>
  <c r="H36" i="37"/>
  <c r="G36" i="37"/>
  <c r="F36" i="37"/>
  <c r="E36" i="37"/>
  <c r="D36" i="37"/>
  <c r="C36" i="37"/>
  <c r="N35" i="37"/>
  <c r="M35" i="37"/>
  <c r="L35" i="37"/>
  <c r="K35" i="37"/>
  <c r="J35" i="37"/>
  <c r="I35" i="37"/>
  <c r="H35" i="37"/>
  <c r="G35" i="37"/>
  <c r="F35" i="37"/>
  <c r="E35" i="37"/>
  <c r="D35" i="37"/>
  <c r="C35" i="37"/>
  <c r="N34" i="37"/>
  <c r="M34" i="37"/>
  <c r="L34" i="37"/>
  <c r="K34" i="37"/>
  <c r="J34" i="37"/>
  <c r="I34" i="37"/>
  <c r="H34" i="37"/>
  <c r="G34" i="37"/>
  <c r="F34" i="37"/>
  <c r="E34" i="37"/>
  <c r="D34" i="37"/>
  <c r="C34" i="37"/>
  <c r="N33" i="37"/>
  <c r="M33" i="37"/>
  <c r="L33" i="37"/>
  <c r="K33" i="37"/>
  <c r="J33" i="37"/>
  <c r="I33" i="37"/>
  <c r="H33" i="37"/>
  <c r="G33" i="37"/>
  <c r="F33" i="37"/>
  <c r="E33" i="37"/>
  <c r="D33" i="37"/>
  <c r="C33" i="37"/>
  <c r="N32" i="37"/>
  <c r="M32" i="37"/>
  <c r="L32" i="37"/>
  <c r="K32" i="37"/>
  <c r="J32" i="37"/>
  <c r="I32" i="37"/>
  <c r="H32" i="37"/>
  <c r="G32" i="37"/>
  <c r="F32" i="37"/>
  <c r="E32" i="37"/>
  <c r="D32" i="37"/>
  <c r="C32" i="37"/>
  <c r="N31" i="37"/>
  <c r="M31" i="37"/>
  <c r="L31" i="37"/>
  <c r="K31" i="37"/>
  <c r="J31" i="37"/>
  <c r="I31" i="37"/>
  <c r="H31" i="37"/>
  <c r="G31" i="37"/>
  <c r="F31" i="37"/>
  <c r="E31" i="37"/>
  <c r="D31" i="37"/>
  <c r="C31" i="37"/>
  <c r="N30" i="37"/>
  <c r="M30" i="37"/>
  <c r="L30" i="37"/>
  <c r="K30" i="37"/>
  <c r="J30" i="37"/>
  <c r="I30" i="37"/>
  <c r="H30" i="37"/>
  <c r="G30" i="37"/>
  <c r="F30" i="37"/>
  <c r="E30" i="37"/>
  <c r="D30" i="37"/>
  <c r="C30" i="37"/>
  <c r="N29" i="37"/>
  <c r="M29" i="37"/>
  <c r="L29" i="37"/>
  <c r="K29" i="37"/>
  <c r="J29" i="37"/>
  <c r="I29" i="37"/>
  <c r="H29" i="37"/>
  <c r="G29" i="37"/>
  <c r="F29" i="37"/>
  <c r="E29" i="37"/>
  <c r="D29" i="37"/>
  <c r="C29" i="37"/>
  <c r="N28" i="37"/>
  <c r="M28" i="37"/>
  <c r="L28" i="37"/>
  <c r="K28" i="37"/>
  <c r="J28" i="37"/>
  <c r="I28" i="37"/>
  <c r="H28" i="37"/>
  <c r="G28" i="37"/>
  <c r="F28" i="37"/>
  <c r="E28" i="37"/>
  <c r="D28" i="37"/>
  <c r="C28" i="37"/>
  <c r="N27" i="37"/>
  <c r="M27" i="37"/>
  <c r="L27" i="37"/>
  <c r="K27" i="37"/>
  <c r="J27" i="37"/>
  <c r="I27" i="37"/>
  <c r="H27" i="37"/>
  <c r="G27" i="37"/>
  <c r="F27" i="37"/>
  <c r="E27" i="37"/>
  <c r="D27" i="37"/>
  <c r="C27" i="37"/>
  <c r="N26" i="37"/>
  <c r="M26" i="37"/>
  <c r="L26" i="37"/>
  <c r="K26" i="37"/>
  <c r="J26" i="37"/>
  <c r="I26" i="37"/>
  <c r="H26" i="37"/>
  <c r="G26" i="37"/>
  <c r="F26" i="37"/>
  <c r="E26" i="37"/>
  <c r="D26" i="37"/>
  <c r="C26" i="37"/>
  <c r="N25" i="37"/>
  <c r="M25" i="37"/>
  <c r="L25" i="37"/>
  <c r="K25" i="37"/>
  <c r="J25" i="37"/>
  <c r="I25" i="37"/>
  <c r="H25" i="37"/>
  <c r="G25" i="37"/>
  <c r="F25" i="37"/>
  <c r="E25" i="37"/>
  <c r="D25" i="37"/>
  <c r="C25" i="37"/>
  <c r="N24" i="37"/>
  <c r="M24" i="37"/>
  <c r="L24" i="37"/>
  <c r="K24" i="37"/>
  <c r="J24" i="37"/>
  <c r="I24" i="37"/>
  <c r="H24" i="37"/>
  <c r="G24" i="37"/>
  <c r="F24" i="37"/>
  <c r="E24" i="37"/>
  <c r="D24" i="37"/>
  <c r="C24" i="37"/>
  <c r="N23" i="37"/>
  <c r="M23" i="37"/>
  <c r="L23" i="37"/>
  <c r="K23" i="37"/>
  <c r="J23" i="37"/>
  <c r="I23" i="37"/>
  <c r="H23" i="37"/>
  <c r="G23" i="37"/>
  <c r="F23" i="37"/>
  <c r="E23" i="37"/>
  <c r="D23" i="37"/>
  <c r="C23" i="37"/>
  <c r="N22" i="37"/>
  <c r="M22" i="37"/>
  <c r="L22" i="37"/>
  <c r="K22" i="37"/>
  <c r="J22" i="37"/>
  <c r="I22" i="37"/>
  <c r="H22" i="37"/>
  <c r="G22" i="37"/>
  <c r="F22" i="37"/>
  <c r="E22" i="37"/>
  <c r="D22" i="37"/>
  <c r="C22" i="37"/>
  <c r="N21" i="37"/>
  <c r="M21" i="37"/>
  <c r="L21" i="37"/>
  <c r="K21" i="37"/>
  <c r="J21" i="37"/>
  <c r="I21" i="37"/>
  <c r="H21" i="37"/>
  <c r="G21" i="37"/>
  <c r="F21" i="37"/>
  <c r="E21" i="37"/>
  <c r="D21" i="37"/>
  <c r="C21" i="37"/>
  <c r="N20" i="37"/>
  <c r="M20" i="37"/>
  <c r="L20" i="37"/>
  <c r="K20" i="37"/>
  <c r="J20" i="37"/>
  <c r="I20" i="37"/>
  <c r="H20" i="37"/>
  <c r="G20" i="37"/>
  <c r="F20" i="37"/>
  <c r="E20" i="37"/>
  <c r="D20" i="37"/>
  <c r="C20" i="37"/>
  <c r="N19" i="37"/>
  <c r="M19" i="37"/>
  <c r="L19" i="37"/>
  <c r="K19" i="37"/>
  <c r="J19" i="37"/>
  <c r="I19" i="37"/>
  <c r="H19" i="37"/>
  <c r="G19" i="37"/>
  <c r="F19" i="37"/>
  <c r="E19" i="37"/>
  <c r="D19" i="37"/>
  <c r="C19" i="37"/>
  <c r="N18" i="37"/>
  <c r="M18" i="37"/>
  <c r="L18" i="37"/>
  <c r="K18" i="37"/>
  <c r="J18" i="37"/>
  <c r="I18" i="37"/>
  <c r="H18" i="37"/>
  <c r="G18" i="37"/>
  <c r="F18" i="37"/>
  <c r="E18" i="37"/>
  <c r="D18" i="37"/>
  <c r="C18" i="37"/>
  <c r="N17" i="37"/>
  <c r="M17" i="37"/>
  <c r="L17" i="37"/>
  <c r="K17" i="37"/>
  <c r="J17" i="37"/>
  <c r="I17" i="37"/>
  <c r="H17" i="37"/>
  <c r="G17" i="37"/>
  <c r="F17" i="37"/>
  <c r="E17" i="37"/>
  <c r="D17" i="37"/>
  <c r="C17" i="37"/>
  <c r="N16" i="37"/>
  <c r="M16" i="37"/>
  <c r="L16" i="37"/>
  <c r="K16" i="37"/>
  <c r="J16" i="37"/>
  <c r="I16" i="37"/>
  <c r="H16" i="37"/>
  <c r="G16" i="37"/>
  <c r="F16" i="37"/>
  <c r="E16" i="37"/>
  <c r="D16" i="37"/>
  <c r="C16" i="37"/>
  <c r="N15" i="37"/>
  <c r="M15" i="37"/>
  <c r="L15" i="37"/>
  <c r="K15" i="37"/>
  <c r="J15" i="37"/>
  <c r="I15" i="37"/>
  <c r="H15" i="37"/>
  <c r="G15" i="37"/>
  <c r="F15" i="37"/>
  <c r="E15" i="37"/>
  <c r="D15" i="37"/>
  <c r="C15" i="37"/>
  <c r="N14" i="37"/>
  <c r="M14" i="37"/>
  <c r="L14" i="37"/>
  <c r="K14" i="37"/>
  <c r="J14" i="37"/>
  <c r="I14" i="37"/>
  <c r="H14" i="37"/>
  <c r="G14" i="37"/>
  <c r="F14" i="37"/>
  <c r="E14" i="37"/>
  <c r="D14" i="37"/>
  <c r="C14" i="37"/>
  <c r="N13" i="37"/>
  <c r="M13" i="37"/>
  <c r="L13" i="37"/>
  <c r="K13" i="37"/>
  <c r="J13" i="37"/>
  <c r="I13" i="37"/>
  <c r="H13" i="37"/>
  <c r="G13" i="37"/>
  <c r="F13" i="37"/>
  <c r="E13" i="37"/>
  <c r="D13" i="37"/>
  <c r="C13" i="37"/>
  <c r="N12" i="37"/>
  <c r="M12" i="37"/>
  <c r="L12" i="37"/>
  <c r="K12" i="37"/>
  <c r="J12" i="37"/>
  <c r="I12" i="37"/>
  <c r="H12" i="37"/>
  <c r="G12" i="37"/>
  <c r="F12" i="37"/>
  <c r="E12" i="37"/>
  <c r="D12" i="37"/>
  <c r="C12" i="37"/>
  <c r="N11" i="37"/>
  <c r="M11" i="37"/>
  <c r="L11" i="37"/>
  <c r="K11" i="37"/>
  <c r="J11" i="37"/>
  <c r="I11" i="37"/>
  <c r="H11" i="37"/>
  <c r="G11" i="37"/>
  <c r="F11" i="37"/>
  <c r="E11" i="37"/>
  <c r="D11" i="37"/>
  <c r="C11" i="37"/>
  <c r="N10" i="37"/>
  <c r="M10" i="37"/>
  <c r="L10" i="37"/>
  <c r="K10" i="37"/>
  <c r="J10" i="37"/>
  <c r="I10" i="37"/>
  <c r="H10" i="37"/>
  <c r="G10" i="37"/>
  <c r="F10" i="37"/>
  <c r="E10" i="37"/>
  <c r="D10" i="37"/>
  <c r="C10" i="37"/>
  <c r="N9" i="37"/>
  <c r="M9" i="37"/>
  <c r="L9" i="37"/>
  <c r="K9" i="37"/>
  <c r="J9" i="37"/>
  <c r="I9" i="37"/>
  <c r="H9" i="37"/>
  <c r="G9" i="37"/>
  <c r="F9" i="37"/>
  <c r="E9" i="37"/>
  <c r="D9" i="37"/>
  <c r="C9" i="37"/>
  <c r="N48" i="75" l="1"/>
  <c r="M48" i="75"/>
  <c r="AM48" i="42"/>
  <c r="C9" i="55"/>
  <c r="C10" i="55"/>
  <c r="C11" i="55"/>
  <c r="C12" i="55"/>
  <c r="C13" i="55"/>
  <c r="C14" i="55"/>
  <c r="C15" i="55"/>
  <c r="C16" i="55"/>
  <c r="C17" i="55"/>
  <c r="C18" i="55"/>
  <c r="C19" i="55"/>
  <c r="C20" i="55"/>
  <c r="C21" i="55"/>
  <c r="C22" i="55"/>
  <c r="C23" i="55"/>
  <c r="C24" i="55"/>
  <c r="C25" i="55"/>
  <c r="C26" i="55"/>
  <c r="C27" i="55"/>
  <c r="C28" i="55"/>
  <c r="C29" i="55"/>
  <c r="C30" i="55"/>
  <c r="C31" i="55"/>
  <c r="C32" i="55"/>
  <c r="C33" i="55"/>
  <c r="C34" i="55"/>
  <c r="C35" i="55"/>
  <c r="C36" i="55"/>
  <c r="C37" i="55"/>
  <c r="C38" i="55"/>
  <c r="C39" i="55"/>
  <c r="C40" i="55"/>
  <c r="C41" i="55"/>
  <c r="C42" i="55"/>
  <c r="C43" i="55"/>
  <c r="C44" i="55"/>
  <c r="C45" i="55"/>
  <c r="C46" i="55"/>
  <c r="O10" i="54"/>
  <c r="O10" i="55"/>
  <c r="O12" i="55"/>
  <c r="O12" i="54"/>
  <c r="O14" i="54"/>
  <c r="O14" i="55"/>
  <c r="O16" i="55"/>
  <c r="O16" i="54"/>
  <c r="O18" i="54"/>
  <c r="O18" i="55"/>
  <c r="O20" i="55"/>
  <c r="O20" i="54"/>
  <c r="O22" i="54"/>
  <c r="O22" i="55"/>
  <c r="O24" i="55"/>
  <c r="O24" i="54"/>
  <c r="O26" i="54"/>
  <c r="O26" i="55"/>
  <c r="O28" i="55"/>
  <c r="O28" i="54"/>
  <c r="O30" i="54"/>
  <c r="O30" i="55"/>
  <c r="O32" i="55"/>
  <c r="O32" i="54"/>
  <c r="O34" i="54"/>
  <c r="O34" i="55"/>
  <c r="O36" i="55"/>
  <c r="O36" i="54"/>
  <c r="O38" i="54"/>
  <c r="O38" i="55"/>
  <c r="O40" i="55"/>
  <c r="O40" i="54"/>
  <c r="O42" i="54"/>
  <c r="O42" i="55"/>
  <c r="O44" i="55"/>
  <c r="O44" i="54"/>
  <c r="O46" i="54"/>
  <c r="O46" i="55"/>
  <c r="O9" i="55"/>
  <c r="O9" i="54"/>
  <c r="O11" i="54"/>
  <c r="O11" i="55"/>
  <c r="O13" i="55"/>
  <c r="O13" i="54"/>
  <c r="O15" i="54"/>
  <c r="O15" i="55"/>
  <c r="O17" i="55"/>
  <c r="O17" i="54"/>
  <c r="O19" i="54"/>
  <c r="O19" i="55"/>
  <c r="O21" i="55"/>
  <c r="O21" i="54"/>
  <c r="O23" i="54"/>
  <c r="O23" i="55"/>
  <c r="O25" i="55"/>
  <c r="O25" i="54"/>
  <c r="O27" i="54"/>
  <c r="O27" i="55"/>
  <c r="O29" i="55"/>
  <c r="O29" i="54"/>
  <c r="O31" i="54"/>
  <c r="O31" i="55"/>
  <c r="O33" i="55"/>
  <c r="O33" i="54"/>
  <c r="O35" i="54"/>
  <c r="O35" i="55"/>
  <c r="O37" i="55"/>
  <c r="O37" i="54"/>
  <c r="O39" i="54"/>
  <c r="O39" i="55"/>
  <c r="O41" i="55"/>
  <c r="O41" i="54"/>
  <c r="O43" i="54"/>
  <c r="O43" i="55"/>
  <c r="O45" i="55"/>
  <c r="O45" i="54"/>
  <c r="N9" i="55"/>
  <c r="N9" i="54"/>
  <c r="N10" i="54"/>
  <c r="N10" i="55"/>
  <c r="N11" i="54"/>
  <c r="N11" i="55"/>
  <c r="N12" i="55"/>
  <c r="N12" i="54"/>
  <c r="N13" i="55"/>
  <c r="N13" i="54"/>
  <c r="N14" i="54"/>
  <c r="N14" i="55"/>
  <c r="N15" i="54"/>
  <c r="N15" i="55"/>
  <c r="N16" i="55"/>
  <c r="N16" i="54"/>
  <c r="N17" i="55"/>
  <c r="N17" i="54"/>
  <c r="N18" i="54"/>
  <c r="N18" i="55"/>
  <c r="N19" i="54"/>
  <c r="N19" i="55"/>
  <c r="N20" i="55"/>
  <c r="N20" i="54"/>
  <c r="N21" i="55"/>
  <c r="N21" i="54"/>
  <c r="N22" i="54"/>
  <c r="N22" i="55"/>
  <c r="N23" i="54"/>
  <c r="N23" i="55"/>
  <c r="N24" i="55"/>
  <c r="N24" i="54"/>
  <c r="N25" i="55"/>
  <c r="N25" i="54"/>
  <c r="N26" i="54"/>
  <c r="N26" i="55"/>
  <c r="N27" i="54"/>
  <c r="N27" i="55"/>
  <c r="N28" i="55"/>
  <c r="N28" i="54"/>
  <c r="N29" i="55"/>
  <c r="N29" i="54"/>
  <c r="N30" i="54"/>
  <c r="N30" i="55"/>
  <c r="N31" i="54"/>
  <c r="N31" i="55"/>
  <c r="N32" i="55"/>
  <c r="N32" i="54"/>
  <c r="N33" i="55"/>
  <c r="N33" i="54"/>
  <c r="N34" i="54"/>
  <c r="N34" i="55"/>
  <c r="N35" i="54"/>
  <c r="N35" i="55"/>
  <c r="N36" i="55"/>
  <c r="N36" i="54"/>
  <c r="N37" i="55"/>
  <c r="N37" i="54"/>
  <c r="N38" i="54"/>
  <c r="N38" i="55"/>
  <c r="N39" i="54"/>
  <c r="N39" i="55"/>
  <c r="N40" i="55"/>
  <c r="N40" i="54"/>
  <c r="N41" i="55"/>
  <c r="N41" i="54"/>
  <c r="N42" i="54"/>
  <c r="N42" i="55"/>
  <c r="N43" i="54"/>
  <c r="N43" i="55"/>
  <c r="N44" i="55"/>
  <c r="N44" i="54"/>
  <c r="N45" i="55"/>
  <c r="N45" i="54"/>
  <c r="N46" i="54"/>
  <c r="N46" i="55"/>
  <c r="L9" i="55"/>
  <c r="L9" i="54"/>
  <c r="L10" i="55"/>
  <c r="L10" i="54"/>
  <c r="L12" i="55"/>
  <c r="L12" i="54"/>
  <c r="L14" i="55"/>
  <c r="L14" i="54"/>
  <c r="L15" i="55"/>
  <c r="L15" i="54"/>
  <c r="L18" i="55"/>
  <c r="L18" i="54"/>
  <c r="L22" i="55"/>
  <c r="L22" i="54"/>
  <c r="L23" i="55"/>
  <c r="L23" i="54"/>
  <c r="L24" i="55"/>
  <c r="L24" i="54"/>
  <c r="L25" i="55"/>
  <c r="L25" i="54"/>
  <c r="L26" i="55"/>
  <c r="L26" i="54"/>
  <c r="L27" i="55"/>
  <c r="L27" i="54"/>
  <c r="L28" i="55"/>
  <c r="L28" i="54"/>
  <c r="L29" i="55"/>
  <c r="L29" i="54"/>
  <c r="L30" i="55"/>
  <c r="L30" i="54"/>
  <c r="L31" i="55"/>
  <c r="L31" i="54"/>
  <c r="L32" i="55"/>
  <c r="L32" i="54"/>
  <c r="L33" i="55"/>
  <c r="L33" i="54"/>
  <c r="L34" i="55"/>
  <c r="L34" i="54"/>
  <c r="L35" i="55"/>
  <c r="L35" i="54"/>
  <c r="L36" i="55"/>
  <c r="L36" i="54"/>
  <c r="L37" i="54"/>
  <c r="L37" i="55"/>
  <c r="L38" i="55"/>
  <c r="L38" i="54"/>
  <c r="L39" i="54"/>
  <c r="L39" i="55"/>
  <c r="L40" i="55"/>
  <c r="L40" i="54"/>
  <c r="L41" i="54"/>
  <c r="L41" i="55"/>
  <c r="L42" i="55"/>
  <c r="L42" i="54"/>
  <c r="L43" i="54"/>
  <c r="L43" i="55"/>
  <c r="L44" i="55"/>
  <c r="L44" i="54"/>
  <c r="L45" i="54"/>
  <c r="L45" i="55"/>
  <c r="L46" i="55"/>
  <c r="L46" i="54"/>
  <c r="L11" i="55"/>
  <c r="L11" i="54"/>
  <c r="L13" i="55"/>
  <c r="L13" i="54"/>
  <c r="L16" i="55"/>
  <c r="L16" i="54"/>
  <c r="L17" i="55"/>
  <c r="L17" i="54"/>
  <c r="L19" i="55"/>
  <c r="L19" i="54"/>
  <c r="L20" i="55"/>
  <c r="L20" i="54"/>
  <c r="L21" i="55"/>
  <c r="L21" i="54"/>
  <c r="M9" i="54"/>
  <c r="M9" i="55"/>
  <c r="M10" i="54"/>
  <c r="M10" i="55"/>
  <c r="M11" i="54"/>
  <c r="M11" i="55"/>
  <c r="M12" i="54"/>
  <c r="M12" i="55"/>
  <c r="M13" i="54"/>
  <c r="M13" i="55"/>
  <c r="M14" i="54"/>
  <c r="M14" i="55"/>
  <c r="M15" i="54"/>
  <c r="M15" i="55"/>
  <c r="M16" i="54"/>
  <c r="M16" i="55"/>
  <c r="M17" i="54"/>
  <c r="M17" i="55"/>
  <c r="M18" i="54"/>
  <c r="M18" i="55"/>
  <c r="M19" i="54"/>
  <c r="M19" i="55"/>
  <c r="M20" i="54"/>
  <c r="M20" i="55"/>
  <c r="M21" i="54"/>
  <c r="M21" i="55"/>
  <c r="M22" i="54"/>
  <c r="M22" i="55"/>
  <c r="M23" i="54"/>
  <c r="M23" i="55"/>
  <c r="M24" i="54"/>
  <c r="M24" i="55"/>
  <c r="M25" i="54"/>
  <c r="M25" i="55"/>
  <c r="M26" i="54"/>
  <c r="M26" i="55"/>
  <c r="M27" i="54"/>
  <c r="M27" i="55"/>
  <c r="M28" i="54"/>
  <c r="M28" i="55"/>
  <c r="M29" i="54"/>
  <c r="M29" i="55"/>
  <c r="M30" i="54"/>
  <c r="M30" i="55"/>
  <c r="M31" i="54"/>
  <c r="M31" i="55"/>
  <c r="M32" i="54"/>
  <c r="M32" i="55"/>
  <c r="M33" i="54"/>
  <c r="M33" i="55"/>
  <c r="M34" i="54"/>
  <c r="M34" i="55"/>
  <c r="M35" i="55"/>
  <c r="M35" i="54"/>
  <c r="M36" i="54"/>
  <c r="M36" i="55"/>
  <c r="M37" i="55"/>
  <c r="M37" i="54"/>
  <c r="M38" i="54"/>
  <c r="M38" i="55"/>
  <c r="M39" i="55"/>
  <c r="M39" i="54"/>
  <c r="M40" i="54"/>
  <c r="M40" i="55"/>
  <c r="M41" i="55"/>
  <c r="M41" i="54"/>
  <c r="M42" i="54"/>
  <c r="M42" i="55"/>
  <c r="M43" i="55"/>
  <c r="M43" i="54"/>
  <c r="M44" i="54"/>
  <c r="M44" i="55"/>
  <c r="M45" i="55"/>
  <c r="M45" i="54"/>
  <c r="M46" i="54"/>
  <c r="M46" i="55"/>
  <c r="K9" i="55"/>
  <c r="K9" i="54"/>
  <c r="K10" i="54"/>
  <c r="K10" i="55"/>
  <c r="K11" i="55"/>
  <c r="K11" i="54"/>
  <c r="K12" i="55"/>
  <c r="K12" i="54"/>
  <c r="K13" i="55"/>
  <c r="K13" i="54"/>
  <c r="K14" i="54"/>
  <c r="K14" i="55"/>
  <c r="K15" i="55"/>
  <c r="K15" i="54"/>
  <c r="K16" i="55"/>
  <c r="K16" i="54"/>
  <c r="K17" i="55"/>
  <c r="K17" i="54"/>
  <c r="K18" i="54"/>
  <c r="K18" i="55"/>
  <c r="K19" i="55"/>
  <c r="K19" i="54"/>
  <c r="K20" i="55"/>
  <c r="K20" i="54"/>
  <c r="K21" i="55"/>
  <c r="K21" i="54"/>
  <c r="K22" i="54"/>
  <c r="K22" i="55"/>
  <c r="K23" i="55"/>
  <c r="K23" i="54"/>
  <c r="K24" i="55"/>
  <c r="K24" i="54"/>
  <c r="K25" i="55"/>
  <c r="K25" i="54"/>
  <c r="K26" i="54"/>
  <c r="K26" i="55"/>
  <c r="K27" i="55"/>
  <c r="K27" i="54"/>
  <c r="K28" i="55"/>
  <c r="K28" i="54"/>
  <c r="K29" i="55"/>
  <c r="K29" i="54"/>
  <c r="K30" i="54"/>
  <c r="K30" i="55"/>
  <c r="K31" i="55"/>
  <c r="K31" i="54"/>
  <c r="K32" i="55"/>
  <c r="K32" i="54"/>
  <c r="K33" i="55"/>
  <c r="K33" i="54"/>
  <c r="K34" i="54"/>
  <c r="K34" i="55"/>
  <c r="K35" i="55"/>
  <c r="K35" i="54"/>
  <c r="K36" i="55"/>
  <c r="K36" i="54"/>
  <c r="K37" i="55"/>
  <c r="K37" i="54"/>
  <c r="K38" i="54"/>
  <c r="K38" i="55"/>
  <c r="K39" i="55"/>
  <c r="K39" i="54"/>
  <c r="K40" i="55"/>
  <c r="K40" i="54"/>
  <c r="K41" i="55"/>
  <c r="K41" i="54"/>
  <c r="K42" i="54"/>
  <c r="K42" i="55"/>
  <c r="K43" i="55"/>
  <c r="K43" i="54"/>
  <c r="K44" i="55"/>
  <c r="K44" i="54"/>
  <c r="K45" i="55"/>
  <c r="K45" i="54"/>
  <c r="K46" i="54"/>
  <c r="K46" i="55"/>
  <c r="H9" i="55"/>
  <c r="H9" i="54"/>
  <c r="J9" i="55"/>
  <c r="J9" i="54"/>
  <c r="H10" i="55"/>
  <c r="H10" i="54"/>
  <c r="J10" i="55"/>
  <c r="J10" i="54"/>
  <c r="H11" i="55"/>
  <c r="H11" i="54"/>
  <c r="J11" i="55"/>
  <c r="J11" i="54"/>
  <c r="H12" i="55"/>
  <c r="H12" i="54"/>
  <c r="J12" i="55"/>
  <c r="J12" i="54"/>
  <c r="H13" i="55"/>
  <c r="H13" i="54"/>
  <c r="J13" i="54"/>
  <c r="J13" i="55"/>
  <c r="H14" i="55"/>
  <c r="H14" i="54"/>
  <c r="J14" i="55"/>
  <c r="J14" i="54"/>
  <c r="H15" i="55"/>
  <c r="H15" i="54"/>
  <c r="J15" i="54"/>
  <c r="J15" i="55"/>
  <c r="H16" i="55"/>
  <c r="H16" i="54"/>
  <c r="J16" i="55"/>
  <c r="J16" i="54"/>
  <c r="H17" i="55"/>
  <c r="H17" i="54"/>
  <c r="J17" i="54"/>
  <c r="J17" i="55"/>
  <c r="H18" i="55"/>
  <c r="H18" i="54"/>
  <c r="J18" i="55"/>
  <c r="J18" i="54"/>
  <c r="H19" i="55"/>
  <c r="H19" i="54"/>
  <c r="J19" i="54"/>
  <c r="J19" i="55"/>
  <c r="H20" i="55"/>
  <c r="H20" i="54"/>
  <c r="J20" i="55"/>
  <c r="J20" i="54"/>
  <c r="H21" i="55"/>
  <c r="H21" i="54"/>
  <c r="J21" i="54"/>
  <c r="J21" i="55"/>
  <c r="H22" i="55"/>
  <c r="H22" i="54"/>
  <c r="J22" i="55"/>
  <c r="J22" i="54"/>
  <c r="H23" i="55"/>
  <c r="H23" i="54"/>
  <c r="J23" i="54"/>
  <c r="J23" i="55"/>
  <c r="H24" i="55"/>
  <c r="H24" i="54"/>
  <c r="J24" i="55"/>
  <c r="J24" i="54"/>
  <c r="H25" i="55"/>
  <c r="H25" i="54"/>
  <c r="J25" i="54"/>
  <c r="J25" i="55"/>
  <c r="H26" i="55"/>
  <c r="H26" i="54"/>
  <c r="J26" i="55"/>
  <c r="J26" i="54"/>
  <c r="H27" i="55"/>
  <c r="H27" i="54"/>
  <c r="J27" i="54"/>
  <c r="J27" i="55"/>
  <c r="H28" i="55"/>
  <c r="H28" i="54"/>
  <c r="J28" i="55"/>
  <c r="J28" i="54"/>
  <c r="H29" i="55"/>
  <c r="H29" i="54"/>
  <c r="J29" i="54"/>
  <c r="J29" i="55"/>
  <c r="H30" i="55"/>
  <c r="H30" i="54"/>
  <c r="J30" i="55"/>
  <c r="J30" i="54"/>
  <c r="H31" i="55"/>
  <c r="H31" i="54"/>
  <c r="J31" i="54"/>
  <c r="J31" i="55"/>
  <c r="H32" i="55"/>
  <c r="H32" i="54"/>
  <c r="J32" i="55"/>
  <c r="J32" i="54"/>
  <c r="H33" i="55"/>
  <c r="H33" i="54"/>
  <c r="J33" i="54"/>
  <c r="J33" i="55"/>
  <c r="H34" i="55"/>
  <c r="H34" i="54"/>
  <c r="J34" i="55"/>
  <c r="J34" i="54"/>
  <c r="H35" i="55"/>
  <c r="H35" i="54"/>
  <c r="J35" i="54"/>
  <c r="J35" i="55"/>
  <c r="H36" i="55"/>
  <c r="H36" i="54"/>
  <c r="J36" i="55"/>
  <c r="J36" i="54"/>
  <c r="H37" i="55"/>
  <c r="H37" i="54"/>
  <c r="J37" i="54"/>
  <c r="J37" i="55"/>
  <c r="H38" i="55"/>
  <c r="H38" i="54"/>
  <c r="J38" i="55"/>
  <c r="J38" i="54"/>
  <c r="H39" i="55"/>
  <c r="H39" i="54"/>
  <c r="J39" i="54"/>
  <c r="J39" i="55"/>
  <c r="H40" i="55"/>
  <c r="H40" i="54"/>
  <c r="J40" i="55"/>
  <c r="J40" i="54"/>
  <c r="H41" i="55"/>
  <c r="H41" i="54"/>
  <c r="J41" i="54"/>
  <c r="J41" i="55"/>
  <c r="H42" i="55"/>
  <c r="H42" i="54"/>
  <c r="J42" i="54"/>
  <c r="J42" i="55"/>
  <c r="H43" i="55"/>
  <c r="H43" i="54"/>
  <c r="J43" i="55"/>
  <c r="J43" i="54"/>
  <c r="H44" i="55"/>
  <c r="H44" i="54"/>
  <c r="J44" i="54"/>
  <c r="J44" i="55"/>
  <c r="H45" i="55"/>
  <c r="H45" i="54"/>
  <c r="J45" i="54"/>
  <c r="J45" i="55"/>
  <c r="H46" i="55"/>
  <c r="H46" i="54"/>
  <c r="J46" i="54"/>
  <c r="J46" i="55"/>
  <c r="G9" i="55"/>
  <c r="G9" i="54"/>
  <c r="I9" i="55"/>
  <c r="I9" i="54"/>
  <c r="G10" i="55"/>
  <c r="G10" i="54"/>
  <c r="I10" i="55"/>
  <c r="I10" i="54"/>
  <c r="G11" i="55"/>
  <c r="G11" i="54"/>
  <c r="I11" i="55"/>
  <c r="I11" i="54"/>
  <c r="G12" i="55"/>
  <c r="G12" i="54"/>
  <c r="I12" i="55"/>
  <c r="I12" i="54"/>
  <c r="G13" i="55"/>
  <c r="G13" i="54"/>
  <c r="I13" i="55"/>
  <c r="I13" i="54"/>
  <c r="G14" i="55"/>
  <c r="G14" i="54"/>
  <c r="I14" i="55"/>
  <c r="I14" i="54"/>
  <c r="G15" i="55"/>
  <c r="G15" i="54"/>
  <c r="I15" i="55"/>
  <c r="I15" i="54"/>
  <c r="G16" i="55"/>
  <c r="G16" i="54"/>
  <c r="I16" i="55"/>
  <c r="I16" i="54"/>
  <c r="G17" i="55"/>
  <c r="G17" i="54"/>
  <c r="I17" i="55"/>
  <c r="I17" i="54"/>
  <c r="G18" i="55"/>
  <c r="G18" i="54"/>
  <c r="I18" i="55"/>
  <c r="I18" i="54"/>
  <c r="G19" i="55"/>
  <c r="G19" i="54"/>
  <c r="I19" i="55"/>
  <c r="I19" i="54"/>
  <c r="G20" i="55"/>
  <c r="G20" i="54"/>
  <c r="I20" i="55"/>
  <c r="I20" i="54"/>
  <c r="G21" i="55"/>
  <c r="G21" i="54"/>
  <c r="I21" i="55"/>
  <c r="I21" i="54"/>
  <c r="G22" i="55"/>
  <c r="G22" i="54"/>
  <c r="I22" i="55"/>
  <c r="I22" i="54"/>
  <c r="G23" i="55"/>
  <c r="G23" i="54"/>
  <c r="I23" i="55"/>
  <c r="I23" i="54"/>
  <c r="G24" i="55"/>
  <c r="G24" i="54"/>
  <c r="I24" i="55"/>
  <c r="I24" i="54"/>
  <c r="G25" i="55"/>
  <c r="G25" i="54"/>
  <c r="I25" i="55"/>
  <c r="I25" i="54"/>
  <c r="G26" i="55"/>
  <c r="G26" i="54"/>
  <c r="I26" i="55"/>
  <c r="I26" i="54"/>
  <c r="G27" i="55"/>
  <c r="G27" i="54"/>
  <c r="I27" i="55"/>
  <c r="I27" i="54"/>
  <c r="G28" i="55"/>
  <c r="G28" i="54"/>
  <c r="I28" i="55"/>
  <c r="I28" i="54"/>
  <c r="G29" i="55"/>
  <c r="G29" i="54"/>
  <c r="I29" i="55"/>
  <c r="I29" i="54"/>
  <c r="G30" i="55"/>
  <c r="G30" i="54"/>
  <c r="I30" i="55"/>
  <c r="I30" i="54"/>
  <c r="G31" i="55"/>
  <c r="G31" i="54"/>
  <c r="I31" i="55"/>
  <c r="I31" i="54"/>
  <c r="G32" i="55"/>
  <c r="G32" i="54"/>
  <c r="I32" i="55"/>
  <c r="I32" i="54"/>
  <c r="G33" i="55"/>
  <c r="G33" i="54"/>
  <c r="I33" i="55"/>
  <c r="I33" i="54"/>
  <c r="G34" i="55"/>
  <c r="G34" i="54"/>
  <c r="I34" i="55"/>
  <c r="I34" i="54"/>
  <c r="G35" i="55"/>
  <c r="G35" i="54"/>
  <c r="I35" i="55"/>
  <c r="I35" i="54"/>
  <c r="G36" i="55"/>
  <c r="G36" i="54"/>
  <c r="I36" i="55"/>
  <c r="I36" i="54"/>
  <c r="G37" i="55"/>
  <c r="G37" i="54"/>
  <c r="I37" i="55"/>
  <c r="I37" i="54"/>
  <c r="G38" i="55"/>
  <c r="G38" i="54"/>
  <c r="I38" i="55"/>
  <c r="I38" i="54"/>
  <c r="G39" i="55"/>
  <c r="G39" i="54"/>
  <c r="I39" i="55"/>
  <c r="I39" i="54"/>
  <c r="G40" i="55"/>
  <c r="G40" i="54"/>
  <c r="I40" i="55"/>
  <c r="I40" i="54"/>
  <c r="G41" i="55"/>
  <c r="G41" i="54"/>
  <c r="I41" i="55"/>
  <c r="I41" i="54"/>
  <c r="G42" i="55"/>
  <c r="G42" i="54"/>
  <c r="I42" i="55"/>
  <c r="I42" i="54"/>
  <c r="G43" i="55"/>
  <c r="G43" i="54"/>
  <c r="I43" i="55"/>
  <c r="I43" i="54"/>
  <c r="G44" i="55"/>
  <c r="G44" i="54"/>
  <c r="I44" i="55"/>
  <c r="I44" i="54"/>
  <c r="G45" i="55"/>
  <c r="G45" i="54"/>
  <c r="I45" i="55"/>
  <c r="I45" i="54"/>
  <c r="G46" i="55"/>
  <c r="G46" i="54"/>
  <c r="I46" i="55"/>
  <c r="I46" i="54"/>
  <c r="F9" i="54"/>
  <c r="F9" i="55"/>
  <c r="F11" i="54"/>
  <c r="F11" i="55"/>
  <c r="F12" i="54"/>
  <c r="F12" i="55"/>
  <c r="F15" i="54"/>
  <c r="F15" i="55"/>
  <c r="F16" i="54"/>
  <c r="F16" i="55"/>
  <c r="F19" i="54"/>
  <c r="F19" i="55"/>
  <c r="F20" i="54"/>
  <c r="F20" i="55"/>
  <c r="F21" i="55"/>
  <c r="F21" i="54"/>
  <c r="F22" i="55"/>
  <c r="F22" i="54"/>
  <c r="F23" i="54"/>
  <c r="F23" i="55"/>
  <c r="F24" i="54"/>
  <c r="F24" i="55"/>
  <c r="F25" i="55"/>
  <c r="F25" i="54"/>
  <c r="F26" i="55"/>
  <c r="F26" i="54"/>
  <c r="F27" i="54"/>
  <c r="F27" i="55"/>
  <c r="F28" i="54"/>
  <c r="F28" i="55"/>
  <c r="F29" i="55"/>
  <c r="F29" i="54"/>
  <c r="F30" i="55"/>
  <c r="F30" i="54"/>
  <c r="F31" i="54"/>
  <c r="F31" i="55"/>
  <c r="F32" i="54"/>
  <c r="F32" i="55"/>
  <c r="F33" i="55"/>
  <c r="F33" i="54"/>
  <c r="F34" i="55"/>
  <c r="F34" i="54"/>
  <c r="F35" i="54"/>
  <c r="F35" i="55"/>
  <c r="F36" i="54"/>
  <c r="F36" i="55"/>
  <c r="F37" i="55"/>
  <c r="F37" i="54"/>
  <c r="F38" i="55"/>
  <c r="F38" i="54"/>
  <c r="F39" i="54"/>
  <c r="F39" i="55"/>
  <c r="F40" i="54"/>
  <c r="F40" i="55"/>
  <c r="F41" i="55"/>
  <c r="F41" i="54"/>
  <c r="F42" i="55"/>
  <c r="F42" i="54"/>
  <c r="F43" i="54"/>
  <c r="F43" i="55"/>
  <c r="F44" i="54"/>
  <c r="F44" i="55"/>
  <c r="F45" i="55"/>
  <c r="F45" i="54"/>
  <c r="F46" i="55"/>
  <c r="F46" i="54"/>
  <c r="F10" i="55"/>
  <c r="F10" i="54"/>
  <c r="F13" i="55"/>
  <c r="F13" i="54"/>
  <c r="F14" i="55"/>
  <c r="F14" i="54"/>
  <c r="F17" i="55"/>
  <c r="F17" i="54"/>
  <c r="F18" i="55"/>
  <c r="F18" i="54"/>
  <c r="E9" i="55"/>
  <c r="E9" i="54"/>
  <c r="E10" i="54"/>
  <c r="E10" i="55"/>
  <c r="E11" i="54"/>
  <c r="E11" i="55"/>
  <c r="E12" i="55"/>
  <c r="E12" i="54"/>
  <c r="E13" i="55"/>
  <c r="E13" i="54"/>
  <c r="E14" i="54"/>
  <c r="E14" i="55"/>
  <c r="E15" i="54"/>
  <c r="E15" i="55"/>
  <c r="E16" i="55"/>
  <c r="E16" i="54"/>
  <c r="E17" i="55"/>
  <c r="E17" i="54"/>
  <c r="E18" i="54"/>
  <c r="E18" i="55"/>
  <c r="E19" i="54"/>
  <c r="E19" i="55"/>
  <c r="E20" i="55"/>
  <c r="E20" i="54"/>
  <c r="E21" i="55"/>
  <c r="E21" i="54"/>
  <c r="E22" i="54"/>
  <c r="E22" i="55"/>
  <c r="E23" i="54"/>
  <c r="E23" i="55"/>
  <c r="E24" i="55"/>
  <c r="E24" i="54"/>
  <c r="E25" i="55"/>
  <c r="E25" i="54"/>
  <c r="E26" i="54"/>
  <c r="E26" i="55"/>
  <c r="E27" i="54"/>
  <c r="E27" i="55"/>
  <c r="E28" i="55"/>
  <c r="E28" i="54"/>
  <c r="E29" i="55"/>
  <c r="E29" i="54"/>
  <c r="E30" i="54"/>
  <c r="E30" i="55"/>
  <c r="E31" i="54"/>
  <c r="E31" i="55"/>
  <c r="E32" i="55"/>
  <c r="E32" i="54"/>
  <c r="E33" i="55"/>
  <c r="E33" i="54"/>
  <c r="E34" i="54"/>
  <c r="E34" i="55"/>
  <c r="E35" i="54"/>
  <c r="E35" i="55"/>
  <c r="E36" i="55"/>
  <c r="E36" i="54"/>
  <c r="E37" i="55"/>
  <c r="E37" i="54"/>
  <c r="E38" i="54"/>
  <c r="E38" i="55"/>
  <c r="E39" i="54"/>
  <c r="E39" i="55"/>
  <c r="E40" i="55"/>
  <c r="E40" i="54"/>
  <c r="E41" i="55"/>
  <c r="E41" i="54"/>
  <c r="E42" i="54"/>
  <c r="E42" i="55"/>
  <c r="E43" i="54"/>
  <c r="E43" i="55"/>
  <c r="E44" i="55"/>
  <c r="E44" i="54"/>
  <c r="E45" i="55"/>
  <c r="E45" i="54"/>
  <c r="E46" i="54"/>
  <c r="E46" i="55"/>
  <c r="D9" i="54"/>
  <c r="D9" i="55"/>
  <c r="D10" i="55"/>
  <c r="D10" i="54"/>
  <c r="D11" i="54"/>
  <c r="D11" i="55"/>
  <c r="D12" i="55"/>
  <c r="D12" i="54"/>
  <c r="D13" i="54"/>
  <c r="D13" i="55"/>
  <c r="D14" i="55"/>
  <c r="D14" i="54"/>
  <c r="D15" i="54"/>
  <c r="D15" i="55"/>
  <c r="D16" i="55"/>
  <c r="D16" i="54"/>
  <c r="D17" i="54"/>
  <c r="D17" i="55"/>
  <c r="D18" i="55"/>
  <c r="D18" i="54"/>
  <c r="D19" i="54"/>
  <c r="D19" i="55"/>
  <c r="D20" i="55"/>
  <c r="D20" i="54"/>
  <c r="D21" i="54"/>
  <c r="D21" i="55"/>
  <c r="D22" i="55"/>
  <c r="D22" i="54"/>
  <c r="D23" i="54"/>
  <c r="D23" i="55"/>
  <c r="D24" i="55"/>
  <c r="D24" i="54"/>
  <c r="D25" i="54"/>
  <c r="D25" i="55"/>
  <c r="D26" i="55"/>
  <c r="D26" i="54"/>
  <c r="D27" i="54"/>
  <c r="D27" i="55"/>
  <c r="D28" i="55"/>
  <c r="D28" i="54"/>
  <c r="D29" i="54"/>
  <c r="D29" i="55"/>
  <c r="D30" i="55"/>
  <c r="D30" i="54"/>
  <c r="D31" i="54"/>
  <c r="D31" i="55"/>
  <c r="D32" i="55"/>
  <c r="D32" i="54"/>
  <c r="D33" i="54"/>
  <c r="D33" i="55"/>
  <c r="D34" i="55"/>
  <c r="D34" i="54"/>
  <c r="D35" i="54"/>
  <c r="D35" i="55"/>
  <c r="D36" i="55"/>
  <c r="D36" i="54"/>
  <c r="D37" i="54"/>
  <c r="D37" i="55"/>
  <c r="D38" i="55"/>
  <c r="D38" i="54"/>
  <c r="D39" i="54"/>
  <c r="D39" i="55"/>
  <c r="D40" i="55"/>
  <c r="D40" i="54"/>
  <c r="D41" i="54"/>
  <c r="D41" i="55"/>
  <c r="D42" i="55"/>
  <c r="D42" i="54"/>
  <c r="D43" i="54"/>
  <c r="D43" i="55"/>
  <c r="D44" i="55"/>
  <c r="D44" i="54"/>
  <c r="D45" i="54"/>
  <c r="D45" i="55"/>
  <c r="D46" i="55"/>
  <c r="D46" i="54"/>
  <c r="O48" i="37"/>
  <c r="O46" i="69"/>
  <c r="O45" i="69"/>
  <c r="O44" i="69"/>
  <c r="O43" i="69"/>
  <c r="O42" i="69"/>
  <c r="O41" i="69"/>
  <c r="O40" i="69"/>
  <c r="O39" i="69"/>
  <c r="O38" i="69"/>
  <c r="O37" i="69"/>
  <c r="O36" i="69"/>
  <c r="O35" i="69"/>
  <c r="O34" i="69"/>
  <c r="O33" i="69"/>
  <c r="O32" i="69"/>
  <c r="O31" i="69"/>
  <c r="O30" i="69"/>
  <c r="O29" i="69"/>
  <c r="O28" i="69"/>
  <c r="O27" i="69"/>
  <c r="O26" i="69"/>
  <c r="O25" i="69"/>
  <c r="O24" i="69"/>
  <c r="O23" i="69"/>
  <c r="O22" i="69"/>
  <c r="O21" i="69"/>
  <c r="O20" i="69"/>
  <c r="O19" i="69"/>
  <c r="O18" i="69"/>
  <c r="O17" i="69"/>
  <c r="O16" i="69"/>
  <c r="O15" i="69"/>
  <c r="O14" i="69"/>
  <c r="O13" i="69"/>
  <c r="O12" i="69"/>
  <c r="O11" i="69"/>
  <c r="O10" i="69"/>
  <c r="O9" i="69"/>
  <c r="N46" i="69"/>
  <c r="M46" i="69"/>
  <c r="L46" i="69"/>
  <c r="K46" i="69"/>
  <c r="J46" i="69"/>
  <c r="I46" i="69"/>
  <c r="H46" i="69"/>
  <c r="G46" i="69"/>
  <c r="F46" i="69"/>
  <c r="E46" i="69"/>
  <c r="D46" i="69"/>
  <c r="C46" i="69"/>
  <c r="N45" i="69"/>
  <c r="M45" i="69"/>
  <c r="L45" i="69"/>
  <c r="K45" i="69"/>
  <c r="J45" i="69"/>
  <c r="I45" i="69"/>
  <c r="H45" i="69"/>
  <c r="G45" i="69"/>
  <c r="F45" i="69"/>
  <c r="E45" i="69"/>
  <c r="D45" i="69"/>
  <c r="C45" i="69"/>
  <c r="N44" i="69"/>
  <c r="M44" i="69"/>
  <c r="L44" i="69"/>
  <c r="K44" i="69"/>
  <c r="J44" i="69"/>
  <c r="I44" i="69"/>
  <c r="H44" i="69"/>
  <c r="G44" i="69"/>
  <c r="F44" i="69"/>
  <c r="E44" i="69"/>
  <c r="D44" i="69"/>
  <c r="C44" i="69"/>
  <c r="N43" i="69"/>
  <c r="M43" i="69"/>
  <c r="L43" i="69"/>
  <c r="K43" i="69"/>
  <c r="J43" i="69"/>
  <c r="I43" i="69"/>
  <c r="H43" i="69"/>
  <c r="G43" i="69"/>
  <c r="F43" i="69"/>
  <c r="E43" i="69"/>
  <c r="D43" i="69"/>
  <c r="C43" i="69"/>
  <c r="N42" i="69"/>
  <c r="M42" i="69"/>
  <c r="L42" i="69"/>
  <c r="K42" i="69"/>
  <c r="J42" i="69"/>
  <c r="I42" i="69"/>
  <c r="H42" i="69"/>
  <c r="G42" i="69"/>
  <c r="F42" i="69"/>
  <c r="E42" i="69"/>
  <c r="D42" i="69"/>
  <c r="C42" i="69"/>
  <c r="N41" i="69"/>
  <c r="M41" i="69"/>
  <c r="L41" i="69"/>
  <c r="K41" i="69"/>
  <c r="J41" i="69"/>
  <c r="I41" i="69"/>
  <c r="H41" i="69"/>
  <c r="G41" i="69"/>
  <c r="F41" i="69"/>
  <c r="E41" i="69"/>
  <c r="D41" i="69"/>
  <c r="C41" i="69"/>
  <c r="N40" i="69"/>
  <c r="M40" i="69"/>
  <c r="L40" i="69"/>
  <c r="K40" i="69"/>
  <c r="J40" i="69"/>
  <c r="I40" i="69"/>
  <c r="H40" i="69"/>
  <c r="G40" i="69"/>
  <c r="F40" i="69"/>
  <c r="E40" i="69"/>
  <c r="D40" i="69"/>
  <c r="C40" i="69"/>
  <c r="N39" i="69"/>
  <c r="M39" i="69"/>
  <c r="L39" i="69"/>
  <c r="K39" i="69"/>
  <c r="J39" i="69"/>
  <c r="I39" i="69"/>
  <c r="H39" i="69"/>
  <c r="G39" i="69"/>
  <c r="F39" i="69"/>
  <c r="E39" i="69"/>
  <c r="D39" i="69"/>
  <c r="C39" i="69"/>
  <c r="N38" i="69"/>
  <c r="M38" i="69"/>
  <c r="L38" i="69"/>
  <c r="K38" i="69"/>
  <c r="J38" i="69"/>
  <c r="I38" i="69"/>
  <c r="H38" i="69"/>
  <c r="G38" i="69"/>
  <c r="F38" i="69"/>
  <c r="E38" i="69"/>
  <c r="D38" i="69"/>
  <c r="C38" i="69"/>
  <c r="N37" i="69"/>
  <c r="M37" i="69"/>
  <c r="L37" i="69"/>
  <c r="K37" i="69"/>
  <c r="J37" i="69"/>
  <c r="I37" i="69"/>
  <c r="H37" i="69"/>
  <c r="G37" i="69"/>
  <c r="F37" i="69"/>
  <c r="E37" i="69"/>
  <c r="D37" i="69"/>
  <c r="C37" i="69"/>
  <c r="N36" i="69"/>
  <c r="M36" i="69"/>
  <c r="L36" i="69"/>
  <c r="K36" i="69"/>
  <c r="J36" i="69"/>
  <c r="I36" i="69"/>
  <c r="H36" i="69"/>
  <c r="G36" i="69"/>
  <c r="F36" i="69"/>
  <c r="E36" i="69"/>
  <c r="D36" i="69"/>
  <c r="C36" i="69"/>
  <c r="N35" i="69"/>
  <c r="M35" i="69"/>
  <c r="L35" i="69"/>
  <c r="K35" i="69"/>
  <c r="J35" i="69"/>
  <c r="I35" i="69"/>
  <c r="H35" i="69"/>
  <c r="G35" i="69"/>
  <c r="F35" i="69"/>
  <c r="E35" i="69"/>
  <c r="D35" i="69"/>
  <c r="C35" i="69"/>
  <c r="N34" i="69"/>
  <c r="M34" i="69"/>
  <c r="L34" i="69"/>
  <c r="K34" i="69"/>
  <c r="J34" i="69"/>
  <c r="I34" i="69"/>
  <c r="H34" i="69"/>
  <c r="G34" i="69"/>
  <c r="F34" i="69"/>
  <c r="E34" i="69"/>
  <c r="D34" i="69"/>
  <c r="C34" i="69"/>
  <c r="N33" i="69"/>
  <c r="M33" i="69"/>
  <c r="L33" i="69"/>
  <c r="K33" i="69"/>
  <c r="J33" i="69"/>
  <c r="I33" i="69"/>
  <c r="H33" i="69"/>
  <c r="G33" i="69"/>
  <c r="F33" i="69"/>
  <c r="E33" i="69"/>
  <c r="D33" i="69"/>
  <c r="C33" i="69"/>
  <c r="N32" i="69"/>
  <c r="M32" i="69"/>
  <c r="L32" i="69"/>
  <c r="K32" i="69"/>
  <c r="J32" i="69"/>
  <c r="I32" i="69"/>
  <c r="H32" i="69"/>
  <c r="G32" i="69"/>
  <c r="F32" i="69"/>
  <c r="E32" i="69"/>
  <c r="D32" i="69"/>
  <c r="C32" i="69"/>
  <c r="N31" i="69"/>
  <c r="M31" i="69"/>
  <c r="L31" i="69"/>
  <c r="K31" i="69"/>
  <c r="J31" i="69"/>
  <c r="I31" i="69"/>
  <c r="H31" i="69"/>
  <c r="G31" i="69"/>
  <c r="F31" i="69"/>
  <c r="E31" i="69"/>
  <c r="D31" i="69"/>
  <c r="C31" i="69"/>
  <c r="N30" i="69"/>
  <c r="M30" i="69"/>
  <c r="L30" i="69"/>
  <c r="K30" i="69"/>
  <c r="J30" i="69"/>
  <c r="I30" i="69"/>
  <c r="H30" i="69"/>
  <c r="G30" i="69"/>
  <c r="F30" i="69"/>
  <c r="E30" i="69"/>
  <c r="D30" i="69"/>
  <c r="C30" i="69"/>
  <c r="N29" i="69"/>
  <c r="M29" i="69"/>
  <c r="L29" i="69"/>
  <c r="K29" i="69"/>
  <c r="J29" i="69"/>
  <c r="I29" i="69"/>
  <c r="H29" i="69"/>
  <c r="G29" i="69"/>
  <c r="F29" i="69"/>
  <c r="E29" i="69"/>
  <c r="D29" i="69"/>
  <c r="C29" i="69"/>
  <c r="N28" i="69"/>
  <c r="M28" i="69"/>
  <c r="L28" i="69"/>
  <c r="K28" i="69"/>
  <c r="J28" i="69"/>
  <c r="I28" i="69"/>
  <c r="H28" i="69"/>
  <c r="G28" i="69"/>
  <c r="F28" i="69"/>
  <c r="E28" i="69"/>
  <c r="D28" i="69"/>
  <c r="C28" i="69"/>
  <c r="N27" i="69"/>
  <c r="M27" i="69"/>
  <c r="L27" i="69"/>
  <c r="K27" i="69"/>
  <c r="J27" i="69"/>
  <c r="I27" i="69"/>
  <c r="H27" i="69"/>
  <c r="G27" i="69"/>
  <c r="F27" i="69"/>
  <c r="E27" i="69"/>
  <c r="D27" i="69"/>
  <c r="C27" i="69"/>
  <c r="N26" i="69"/>
  <c r="M26" i="69"/>
  <c r="L26" i="69"/>
  <c r="K26" i="69"/>
  <c r="J26" i="69"/>
  <c r="I26" i="69"/>
  <c r="H26" i="69"/>
  <c r="G26" i="69"/>
  <c r="F26" i="69"/>
  <c r="E26" i="69"/>
  <c r="D26" i="69"/>
  <c r="C26" i="69"/>
  <c r="N25" i="69"/>
  <c r="M25" i="69"/>
  <c r="L25" i="69"/>
  <c r="K25" i="69"/>
  <c r="J25" i="69"/>
  <c r="I25" i="69"/>
  <c r="H25" i="69"/>
  <c r="G25" i="69"/>
  <c r="F25" i="69"/>
  <c r="E25" i="69"/>
  <c r="D25" i="69"/>
  <c r="C25" i="69"/>
  <c r="N24" i="69"/>
  <c r="M24" i="69"/>
  <c r="L24" i="69"/>
  <c r="K24" i="69"/>
  <c r="J24" i="69"/>
  <c r="I24" i="69"/>
  <c r="H24" i="69"/>
  <c r="G24" i="69"/>
  <c r="F24" i="69"/>
  <c r="E24" i="69"/>
  <c r="D24" i="69"/>
  <c r="C24" i="69"/>
  <c r="N23" i="69"/>
  <c r="M23" i="69"/>
  <c r="L23" i="69"/>
  <c r="K23" i="69"/>
  <c r="J23" i="69"/>
  <c r="I23" i="69"/>
  <c r="H23" i="69"/>
  <c r="G23" i="69"/>
  <c r="F23" i="69"/>
  <c r="E23" i="69"/>
  <c r="D23" i="69"/>
  <c r="C23" i="69"/>
  <c r="N22" i="69"/>
  <c r="M22" i="69"/>
  <c r="L22" i="69"/>
  <c r="K22" i="69"/>
  <c r="J22" i="69"/>
  <c r="I22" i="69"/>
  <c r="H22" i="69"/>
  <c r="G22" i="69"/>
  <c r="F22" i="69"/>
  <c r="E22" i="69"/>
  <c r="D22" i="69"/>
  <c r="C22" i="69"/>
  <c r="N21" i="69"/>
  <c r="M21" i="69"/>
  <c r="L21" i="69"/>
  <c r="K21" i="69"/>
  <c r="J21" i="69"/>
  <c r="I21" i="69"/>
  <c r="H21" i="69"/>
  <c r="G21" i="69"/>
  <c r="F21" i="69"/>
  <c r="E21" i="69"/>
  <c r="D21" i="69"/>
  <c r="C21" i="69"/>
  <c r="N20" i="69"/>
  <c r="M20" i="69"/>
  <c r="L20" i="69"/>
  <c r="K20" i="69"/>
  <c r="J20" i="69"/>
  <c r="I20" i="69"/>
  <c r="H20" i="69"/>
  <c r="G20" i="69"/>
  <c r="F20" i="69"/>
  <c r="E20" i="69"/>
  <c r="D20" i="69"/>
  <c r="C20" i="69"/>
  <c r="N19" i="69"/>
  <c r="M19" i="69"/>
  <c r="L19" i="69"/>
  <c r="K19" i="69"/>
  <c r="J19" i="69"/>
  <c r="I19" i="69"/>
  <c r="H19" i="69"/>
  <c r="G19" i="69"/>
  <c r="F19" i="69"/>
  <c r="E19" i="69"/>
  <c r="D19" i="69"/>
  <c r="C19" i="69"/>
  <c r="N18" i="69"/>
  <c r="M18" i="69"/>
  <c r="L18" i="69"/>
  <c r="K18" i="69"/>
  <c r="J18" i="69"/>
  <c r="I18" i="69"/>
  <c r="H18" i="69"/>
  <c r="G18" i="69"/>
  <c r="F18" i="69"/>
  <c r="E18" i="69"/>
  <c r="D18" i="69"/>
  <c r="C18" i="69"/>
  <c r="N17" i="69"/>
  <c r="M17" i="69"/>
  <c r="L17" i="69"/>
  <c r="K17" i="69"/>
  <c r="J17" i="69"/>
  <c r="I17" i="69"/>
  <c r="H17" i="69"/>
  <c r="G17" i="69"/>
  <c r="F17" i="69"/>
  <c r="E17" i="69"/>
  <c r="D17" i="69"/>
  <c r="C17" i="69"/>
  <c r="N16" i="69"/>
  <c r="M16" i="69"/>
  <c r="L16" i="69"/>
  <c r="K16" i="69"/>
  <c r="J16" i="69"/>
  <c r="I16" i="69"/>
  <c r="H16" i="69"/>
  <c r="G16" i="69"/>
  <c r="F16" i="69"/>
  <c r="E16" i="69"/>
  <c r="D16" i="69"/>
  <c r="C16" i="69"/>
  <c r="N15" i="69"/>
  <c r="M15" i="69"/>
  <c r="L15" i="69"/>
  <c r="K15" i="69"/>
  <c r="J15" i="69"/>
  <c r="I15" i="69"/>
  <c r="H15" i="69"/>
  <c r="G15" i="69"/>
  <c r="F15" i="69"/>
  <c r="E15" i="69"/>
  <c r="D15" i="69"/>
  <c r="C15" i="69"/>
  <c r="N14" i="69"/>
  <c r="M14" i="69"/>
  <c r="L14" i="69"/>
  <c r="K14" i="69"/>
  <c r="J14" i="69"/>
  <c r="I14" i="69"/>
  <c r="H14" i="69"/>
  <c r="G14" i="69"/>
  <c r="F14" i="69"/>
  <c r="E14" i="69"/>
  <c r="D14" i="69"/>
  <c r="C14" i="69"/>
  <c r="N13" i="69"/>
  <c r="M13" i="69"/>
  <c r="L13" i="69"/>
  <c r="K13" i="69"/>
  <c r="J13" i="69"/>
  <c r="I13" i="69"/>
  <c r="H13" i="69"/>
  <c r="G13" i="69"/>
  <c r="F13" i="69"/>
  <c r="E13" i="69"/>
  <c r="D13" i="69"/>
  <c r="C13" i="69"/>
  <c r="N12" i="69"/>
  <c r="M12" i="69"/>
  <c r="L12" i="69"/>
  <c r="K12" i="69"/>
  <c r="J12" i="69"/>
  <c r="I12" i="69"/>
  <c r="H12" i="69"/>
  <c r="G12" i="69"/>
  <c r="F12" i="69"/>
  <c r="E12" i="69"/>
  <c r="D12" i="69"/>
  <c r="C12" i="69"/>
  <c r="N11" i="69"/>
  <c r="M11" i="69"/>
  <c r="L11" i="69"/>
  <c r="K11" i="69"/>
  <c r="J11" i="69"/>
  <c r="I11" i="69"/>
  <c r="H11" i="69"/>
  <c r="G11" i="69"/>
  <c r="F11" i="69"/>
  <c r="E11" i="69"/>
  <c r="D11" i="69"/>
  <c r="C11" i="69"/>
  <c r="N10" i="69"/>
  <c r="M10" i="69"/>
  <c r="L10" i="69"/>
  <c r="K10" i="69"/>
  <c r="J10" i="69"/>
  <c r="I10" i="69"/>
  <c r="H10" i="69"/>
  <c r="G10" i="69"/>
  <c r="F10" i="69"/>
  <c r="E10" i="69"/>
  <c r="D10" i="69"/>
  <c r="C10" i="69"/>
  <c r="N9" i="69"/>
  <c r="M9" i="69"/>
  <c r="L9" i="69"/>
  <c r="K9" i="69"/>
  <c r="J9" i="69"/>
  <c r="N9" i="42"/>
  <c r="N11" i="42" l="1"/>
  <c r="AK11" i="42" s="1"/>
  <c r="N13" i="42"/>
  <c r="N14" i="42"/>
  <c r="AL14" i="42" s="1"/>
  <c r="N15" i="42"/>
  <c r="AK15" i="42" s="1"/>
  <c r="N18" i="42"/>
  <c r="AK18" i="42" s="1"/>
  <c r="N19" i="42"/>
  <c r="AK19" i="42" s="1"/>
  <c r="N20" i="42"/>
  <c r="AL20" i="42" s="1"/>
  <c r="N22" i="42"/>
  <c r="AK22" i="42" s="1"/>
  <c r="N24" i="42"/>
  <c r="AK24" i="42" s="1"/>
  <c r="N26" i="42"/>
  <c r="AK26" i="42" s="1"/>
  <c r="N27" i="42"/>
  <c r="AK27" i="42" s="1"/>
  <c r="N28" i="42"/>
  <c r="AL28" i="42" s="1"/>
  <c r="N30" i="42"/>
  <c r="AL30" i="42" s="1"/>
  <c r="N32" i="42"/>
  <c r="AL32" i="42" s="1"/>
  <c r="N33" i="42"/>
  <c r="AL33" i="42" s="1"/>
  <c r="N34" i="42"/>
  <c r="AL34" i="42" s="1"/>
  <c r="N35" i="42"/>
  <c r="AL35" i="42" s="1"/>
  <c r="N36" i="42"/>
  <c r="N37" i="42"/>
  <c r="AL37" i="42" s="1"/>
  <c r="N38" i="42"/>
  <c r="AL38" i="42" s="1"/>
  <c r="N39" i="42"/>
  <c r="AL39" i="42" s="1"/>
  <c r="N40" i="42"/>
  <c r="AL40" i="42" s="1"/>
  <c r="N41" i="42"/>
  <c r="AL41" i="42" s="1"/>
  <c r="N42" i="42"/>
  <c r="AL42" i="42" s="1"/>
  <c r="N43" i="42"/>
  <c r="AL43" i="42" s="1"/>
  <c r="N44" i="42"/>
  <c r="N45" i="42"/>
  <c r="AK45" i="42" s="1"/>
  <c r="N46" i="42"/>
  <c r="AL46" i="42" s="1"/>
  <c r="N10" i="42"/>
  <c r="AK10" i="42" s="1"/>
  <c r="N12" i="42"/>
  <c r="AK12" i="42" s="1"/>
  <c r="N16" i="42"/>
  <c r="AK16" i="42" s="1"/>
  <c r="N17" i="42"/>
  <c r="AK17" i="42" s="1"/>
  <c r="N21" i="42"/>
  <c r="AL21" i="42" s="1"/>
  <c r="N23" i="42"/>
  <c r="AK23" i="42" s="1"/>
  <c r="N25" i="42"/>
  <c r="AK25" i="42" s="1"/>
  <c r="N29" i="42"/>
  <c r="AL29" i="42" s="1"/>
  <c r="N31" i="42"/>
  <c r="AL31" i="42" s="1"/>
  <c r="AK9" i="42"/>
  <c r="AL9" i="42"/>
  <c r="AL11" i="42"/>
  <c r="AL12" i="42"/>
  <c r="AK13" i="42"/>
  <c r="AL13" i="42"/>
  <c r="AL19" i="42"/>
  <c r="AL23" i="42"/>
  <c r="AL24" i="42"/>
  <c r="AL26" i="42"/>
  <c r="AK30" i="42"/>
  <c r="AK32" i="42"/>
  <c r="AK36" i="42"/>
  <c r="AL36" i="42"/>
  <c r="AK40" i="42"/>
  <c r="AK44" i="42"/>
  <c r="AL44" i="42"/>
  <c r="C9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C46" i="20"/>
  <c r="O10" i="21"/>
  <c r="O10" i="20"/>
  <c r="O12" i="21"/>
  <c r="O12" i="20"/>
  <c r="O14" i="21"/>
  <c r="O14" i="20"/>
  <c r="O16" i="21"/>
  <c r="O16" i="20"/>
  <c r="O18" i="21"/>
  <c r="O18" i="20"/>
  <c r="O20" i="21"/>
  <c r="O20" i="20"/>
  <c r="O22" i="21"/>
  <c r="O22" i="20"/>
  <c r="O24" i="21"/>
  <c r="O24" i="20"/>
  <c r="O26" i="21"/>
  <c r="O26" i="20"/>
  <c r="O28" i="21"/>
  <c r="O28" i="20"/>
  <c r="O30" i="21"/>
  <c r="O30" i="20"/>
  <c r="O32" i="21"/>
  <c r="O32" i="20"/>
  <c r="O34" i="21"/>
  <c r="O34" i="20"/>
  <c r="O36" i="21"/>
  <c r="O36" i="20"/>
  <c r="O38" i="21"/>
  <c r="O38" i="20"/>
  <c r="O40" i="21"/>
  <c r="O40" i="20"/>
  <c r="O42" i="21"/>
  <c r="O42" i="20"/>
  <c r="O44" i="21"/>
  <c r="O44" i="20"/>
  <c r="O46" i="21"/>
  <c r="O46" i="20"/>
  <c r="O9" i="20"/>
  <c r="O9" i="21"/>
  <c r="O11" i="20"/>
  <c r="O11" i="21"/>
  <c r="O13" i="21"/>
  <c r="O13" i="20"/>
  <c r="O15" i="21"/>
  <c r="O15" i="20"/>
  <c r="O17" i="21"/>
  <c r="O17" i="20"/>
  <c r="O19" i="21"/>
  <c r="O19" i="20"/>
  <c r="O21" i="21"/>
  <c r="O21" i="20"/>
  <c r="O23" i="21"/>
  <c r="O23" i="20"/>
  <c r="O25" i="20"/>
  <c r="O25" i="21"/>
  <c r="O27" i="20"/>
  <c r="O27" i="21"/>
  <c r="O29" i="20"/>
  <c r="O29" i="21"/>
  <c r="O31" i="20"/>
  <c r="O31" i="21"/>
  <c r="O33" i="20"/>
  <c r="O33" i="21"/>
  <c r="O35" i="20"/>
  <c r="O35" i="21"/>
  <c r="O37" i="20"/>
  <c r="O37" i="21"/>
  <c r="O39" i="20"/>
  <c r="O39" i="21"/>
  <c r="O41" i="20"/>
  <c r="O41" i="21"/>
  <c r="O43" i="20"/>
  <c r="O43" i="21"/>
  <c r="O45" i="20"/>
  <c r="O45" i="21"/>
  <c r="O48" i="54"/>
  <c r="O48" i="55"/>
  <c r="N9" i="21"/>
  <c r="N9" i="20"/>
  <c r="N10" i="21"/>
  <c r="N10" i="20"/>
  <c r="N11" i="20"/>
  <c r="N11" i="21"/>
  <c r="N12" i="21"/>
  <c r="N12" i="20"/>
  <c r="N13" i="20"/>
  <c r="N13" i="21"/>
  <c r="N14" i="21"/>
  <c r="N14" i="20"/>
  <c r="N15" i="21"/>
  <c r="N15" i="20"/>
  <c r="N18" i="21"/>
  <c r="N18" i="20"/>
  <c r="N19" i="20"/>
  <c r="N19" i="21"/>
  <c r="N20" i="21"/>
  <c r="N20" i="20"/>
  <c r="N21" i="20"/>
  <c r="N21" i="21"/>
  <c r="N22" i="20"/>
  <c r="N22" i="21"/>
  <c r="N23" i="21"/>
  <c r="N23" i="20"/>
  <c r="N24" i="21"/>
  <c r="N24" i="20"/>
  <c r="N25" i="20"/>
  <c r="N25" i="21"/>
  <c r="N26" i="20"/>
  <c r="N26" i="21"/>
  <c r="N27" i="20"/>
  <c r="N27" i="21"/>
  <c r="N28" i="21"/>
  <c r="N28" i="20"/>
  <c r="N29" i="20"/>
  <c r="N29" i="21"/>
  <c r="N32" i="20"/>
  <c r="N32" i="21"/>
  <c r="N33" i="21"/>
  <c r="N33" i="20"/>
  <c r="N34" i="20"/>
  <c r="N34" i="21"/>
  <c r="N36" i="21"/>
  <c r="N36" i="20"/>
  <c r="N37" i="20"/>
  <c r="N37" i="21"/>
  <c r="N38" i="20"/>
  <c r="N38" i="21"/>
  <c r="N40" i="20"/>
  <c r="N40" i="21"/>
  <c r="N41" i="21"/>
  <c r="N41" i="20"/>
  <c r="N42" i="20"/>
  <c r="N42" i="21"/>
  <c r="N45" i="20"/>
  <c r="N45" i="21"/>
  <c r="N16" i="21"/>
  <c r="N16" i="20"/>
  <c r="N17" i="21"/>
  <c r="N17" i="20"/>
  <c r="N30" i="20"/>
  <c r="N30" i="21"/>
  <c r="N31" i="21"/>
  <c r="N31" i="20"/>
  <c r="N35" i="20"/>
  <c r="N35" i="21"/>
  <c r="N39" i="21"/>
  <c r="N39" i="20"/>
  <c r="N43" i="20"/>
  <c r="N43" i="21"/>
  <c r="N44" i="21"/>
  <c r="N44" i="20"/>
  <c r="N46" i="20"/>
  <c r="N46" i="21"/>
  <c r="M9" i="20"/>
  <c r="M9" i="21"/>
  <c r="M10" i="21"/>
  <c r="M10" i="20"/>
  <c r="M11" i="20"/>
  <c r="M11" i="21"/>
  <c r="M12" i="21"/>
  <c r="M12" i="20"/>
  <c r="M13" i="20"/>
  <c r="M13" i="21"/>
  <c r="M14" i="20"/>
  <c r="M14" i="21"/>
  <c r="M15" i="21"/>
  <c r="M15" i="20"/>
  <c r="M16" i="21"/>
  <c r="M16" i="20"/>
  <c r="M17" i="20"/>
  <c r="M17" i="21"/>
  <c r="M18" i="20"/>
  <c r="M18" i="21"/>
  <c r="M19" i="21"/>
  <c r="M19" i="20"/>
  <c r="M20" i="21"/>
  <c r="M20" i="20"/>
  <c r="M21" i="20"/>
  <c r="M21" i="21"/>
  <c r="M22" i="20"/>
  <c r="M22" i="21"/>
  <c r="M23" i="21"/>
  <c r="M23" i="20"/>
  <c r="M24" i="21"/>
  <c r="M24" i="20"/>
  <c r="M25" i="20"/>
  <c r="M25" i="21"/>
  <c r="M26" i="20"/>
  <c r="M26" i="21"/>
  <c r="M27" i="21"/>
  <c r="M27" i="20"/>
  <c r="M28" i="20"/>
  <c r="M28" i="21"/>
  <c r="M29" i="20"/>
  <c r="M29" i="21"/>
  <c r="M30" i="20"/>
  <c r="M30" i="21"/>
  <c r="M31" i="21"/>
  <c r="M31" i="20"/>
  <c r="M32" i="20"/>
  <c r="M32" i="21"/>
  <c r="M33" i="20"/>
  <c r="M33" i="21"/>
  <c r="M34" i="20"/>
  <c r="M34" i="21"/>
  <c r="M35" i="21"/>
  <c r="M35" i="20"/>
  <c r="M36" i="20"/>
  <c r="M36" i="21"/>
  <c r="M37" i="20"/>
  <c r="M37" i="21"/>
  <c r="M38" i="20"/>
  <c r="M38" i="21"/>
  <c r="M39" i="21"/>
  <c r="M39" i="20"/>
  <c r="M40" i="20"/>
  <c r="M40" i="21"/>
  <c r="M41" i="20"/>
  <c r="M41" i="21"/>
  <c r="M42" i="20"/>
  <c r="M42" i="21"/>
  <c r="M43" i="21"/>
  <c r="M43" i="20"/>
  <c r="M44" i="20"/>
  <c r="M44" i="21"/>
  <c r="M45" i="20"/>
  <c r="M45" i="21"/>
  <c r="M46" i="20"/>
  <c r="M46" i="21"/>
  <c r="L9" i="21"/>
  <c r="L9" i="20"/>
  <c r="L10" i="21"/>
  <c r="L10" i="20"/>
  <c r="L11" i="21"/>
  <c r="L11" i="20"/>
  <c r="L12" i="21"/>
  <c r="L12" i="20"/>
  <c r="L13" i="21"/>
  <c r="L13" i="20"/>
  <c r="L14" i="21"/>
  <c r="L14" i="20"/>
  <c r="L15" i="21"/>
  <c r="L15" i="20"/>
  <c r="L16" i="21"/>
  <c r="L16" i="20"/>
  <c r="L17" i="21"/>
  <c r="L17" i="20"/>
  <c r="L18" i="21"/>
  <c r="L18" i="20"/>
  <c r="L19" i="21"/>
  <c r="L19" i="20"/>
  <c r="L20" i="21"/>
  <c r="L20" i="20"/>
  <c r="L21" i="21"/>
  <c r="L21" i="20"/>
  <c r="L22" i="21"/>
  <c r="L22" i="20"/>
  <c r="L23" i="21"/>
  <c r="L23" i="20"/>
  <c r="L24" i="21"/>
  <c r="L24" i="20"/>
  <c r="L25" i="21"/>
  <c r="L25" i="20"/>
  <c r="L26" i="21"/>
  <c r="L26" i="20"/>
  <c r="L27" i="21"/>
  <c r="L27" i="20"/>
  <c r="L28" i="21"/>
  <c r="L28" i="20"/>
  <c r="L29" i="21"/>
  <c r="L29" i="20"/>
  <c r="L30" i="21"/>
  <c r="L30" i="20"/>
  <c r="L31" i="21"/>
  <c r="L31" i="20"/>
  <c r="L32" i="21"/>
  <c r="L32" i="20"/>
  <c r="L33" i="21"/>
  <c r="L33" i="20"/>
  <c r="L34" i="21"/>
  <c r="L34" i="20"/>
  <c r="L35" i="21"/>
  <c r="L35" i="20"/>
  <c r="L36" i="21"/>
  <c r="L36" i="20"/>
  <c r="L37" i="21"/>
  <c r="L37" i="20"/>
  <c r="L38" i="21"/>
  <c r="L38" i="20"/>
  <c r="L39" i="21"/>
  <c r="L39" i="20"/>
  <c r="L40" i="21"/>
  <c r="L40" i="20"/>
  <c r="L41" i="20"/>
  <c r="L41" i="21"/>
  <c r="L42" i="21"/>
  <c r="L42" i="20"/>
  <c r="L43" i="21"/>
  <c r="L43" i="20"/>
  <c r="L44" i="21"/>
  <c r="L44" i="20"/>
  <c r="L45" i="20"/>
  <c r="L45" i="21"/>
  <c r="L46" i="21"/>
  <c r="L46" i="20"/>
  <c r="K9" i="20"/>
  <c r="K9" i="21"/>
  <c r="K10" i="20"/>
  <c r="K10" i="21"/>
  <c r="K11" i="21"/>
  <c r="K11" i="20"/>
  <c r="K12" i="21"/>
  <c r="K12" i="20"/>
  <c r="K13" i="20"/>
  <c r="K13" i="21"/>
  <c r="K14" i="20"/>
  <c r="K14" i="21"/>
  <c r="K15" i="21"/>
  <c r="K15" i="20"/>
  <c r="K16" i="21"/>
  <c r="K16" i="20"/>
  <c r="K17" i="20"/>
  <c r="K17" i="21"/>
  <c r="K18" i="20"/>
  <c r="K18" i="21"/>
  <c r="K19" i="21"/>
  <c r="K19" i="20"/>
  <c r="K20" i="21"/>
  <c r="K20" i="20"/>
  <c r="K21" i="20"/>
  <c r="K21" i="21"/>
  <c r="K22" i="20"/>
  <c r="K22" i="21"/>
  <c r="K23" i="21"/>
  <c r="K23" i="20"/>
  <c r="K24" i="20"/>
  <c r="K24" i="21"/>
  <c r="K25" i="20"/>
  <c r="K25" i="21"/>
  <c r="K26" i="21"/>
  <c r="K26" i="20"/>
  <c r="K27" i="21"/>
  <c r="K27" i="20"/>
  <c r="K28" i="20"/>
  <c r="K28" i="21"/>
  <c r="K29" i="20"/>
  <c r="K29" i="21"/>
  <c r="K30" i="21"/>
  <c r="K30" i="20"/>
  <c r="K31" i="21"/>
  <c r="K31" i="20"/>
  <c r="K32" i="20"/>
  <c r="K32" i="21"/>
  <c r="K33" i="20"/>
  <c r="K33" i="21"/>
  <c r="K34" i="21"/>
  <c r="K34" i="20"/>
  <c r="K35" i="21"/>
  <c r="K35" i="20"/>
  <c r="K36" i="20"/>
  <c r="K36" i="21"/>
  <c r="K37" i="20"/>
  <c r="K37" i="21"/>
  <c r="K38" i="21"/>
  <c r="K38" i="20"/>
  <c r="K39" i="21"/>
  <c r="K39" i="20"/>
  <c r="K40" i="20"/>
  <c r="K40" i="21"/>
  <c r="K41" i="20"/>
  <c r="K41" i="21"/>
  <c r="K42" i="21"/>
  <c r="K42" i="20"/>
  <c r="K43" i="21"/>
  <c r="K43" i="20"/>
  <c r="K44" i="20"/>
  <c r="K44" i="21"/>
  <c r="K45" i="20"/>
  <c r="K45" i="21"/>
  <c r="K46" i="21"/>
  <c r="K46" i="20"/>
  <c r="J9" i="21"/>
  <c r="J9" i="20"/>
  <c r="J10" i="21"/>
  <c r="J10" i="20"/>
  <c r="J11" i="20"/>
  <c r="J11" i="21"/>
  <c r="J12" i="21"/>
  <c r="J12" i="20"/>
  <c r="J13" i="21"/>
  <c r="J13" i="20"/>
  <c r="J14" i="21"/>
  <c r="J14" i="20"/>
  <c r="J15" i="21"/>
  <c r="J15" i="20"/>
  <c r="J16" i="21"/>
  <c r="J16" i="20"/>
  <c r="J17" i="20"/>
  <c r="J17" i="21"/>
  <c r="J18" i="21"/>
  <c r="J18" i="20"/>
  <c r="J19" i="21"/>
  <c r="J19" i="20"/>
  <c r="J20" i="21"/>
  <c r="J20" i="20"/>
  <c r="J21" i="20"/>
  <c r="J21" i="21"/>
  <c r="J22" i="21"/>
  <c r="J22" i="20"/>
  <c r="J23" i="21"/>
  <c r="J23" i="20"/>
  <c r="J24" i="21"/>
  <c r="J24" i="20"/>
  <c r="J25" i="20"/>
  <c r="J25" i="21"/>
  <c r="J26" i="21"/>
  <c r="J26" i="20"/>
  <c r="J27" i="21"/>
  <c r="J27" i="20"/>
  <c r="J28" i="21"/>
  <c r="J28" i="20"/>
  <c r="J29" i="20"/>
  <c r="J29" i="21"/>
  <c r="J30" i="21"/>
  <c r="J30" i="20"/>
  <c r="J31" i="21"/>
  <c r="J31" i="20"/>
  <c r="J32" i="21"/>
  <c r="J32" i="20"/>
  <c r="J33" i="20"/>
  <c r="J33" i="21"/>
  <c r="J34" i="21"/>
  <c r="J34" i="20"/>
  <c r="J35" i="21"/>
  <c r="J35" i="20"/>
  <c r="J36" i="21"/>
  <c r="J36" i="20"/>
  <c r="J37" i="20"/>
  <c r="J37" i="21"/>
  <c r="J38" i="21"/>
  <c r="J38" i="20"/>
  <c r="J39" i="21"/>
  <c r="J39" i="20"/>
  <c r="J40" i="21"/>
  <c r="J40" i="20"/>
  <c r="J41" i="20"/>
  <c r="J41" i="21"/>
  <c r="J42" i="21"/>
  <c r="J42" i="20"/>
  <c r="J43" i="21"/>
  <c r="J43" i="20"/>
  <c r="J44" i="21"/>
  <c r="J44" i="20"/>
  <c r="J45" i="20"/>
  <c r="J45" i="21"/>
  <c r="J46" i="21"/>
  <c r="J46" i="20"/>
  <c r="I10" i="20"/>
  <c r="I10" i="21"/>
  <c r="I11" i="20"/>
  <c r="I11" i="21"/>
  <c r="I12" i="20"/>
  <c r="I12" i="21"/>
  <c r="I13" i="21"/>
  <c r="I13" i="20"/>
  <c r="I14" i="20"/>
  <c r="I14" i="21"/>
  <c r="I15" i="21"/>
  <c r="I15" i="20"/>
  <c r="I16" i="20"/>
  <c r="I16" i="21"/>
  <c r="I17" i="21"/>
  <c r="I17" i="20"/>
  <c r="I18" i="20"/>
  <c r="I18" i="21"/>
  <c r="I19" i="21"/>
  <c r="I19" i="20"/>
  <c r="I20" i="20"/>
  <c r="I20" i="21"/>
  <c r="I21" i="21"/>
  <c r="I21" i="20"/>
  <c r="I22" i="20"/>
  <c r="I22" i="21"/>
  <c r="I23" i="20"/>
  <c r="I23" i="21"/>
  <c r="I24" i="20"/>
  <c r="I24" i="21"/>
  <c r="I25" i="21"/>
  <c r="I25" i="20"/>
  <c r="I26" i="20"/>
  <c r="I26" i="21"/>
  <c r="I27" i="20"/>
  <c r="I27" i="21"/>
  <c r="I28" i="20"/>
  <c r="I28" i="21"/>
  <c r="I29" i="21"/>
  <c r="I29" i="20"/>
  <c r="I30" i="20"/>
  <c r="I30" i="21"/>
  <c r="I31" i="20"/>
  <c r="I31" i="21"/>
  <c r="I32" i="20"/>
  <c r="I32" i="21"/>
  <c r="I33" i="21"/>
  <c r="I33" i="20"/>
  <c r="I34" i="20"/>
  <c r="I34" i="21"/>
  <c r="I35" i="20"/>
  <c r="I35" i="21"/>
  <c r="I36" i="20"/>
  <c r="I36" i="21"/>
  <c r="I37" i="21"/>
  <c r="I37" i="20"/>
  <c r="I38" i="20"/>
  <c r="I38" i="21"/>
  <c r="I39" i="20"/>
  <c r="I39" i="21"/>
  <c r="I40" i="20"/>
  <c r="I40" i="21"/>
  <c r="I41" i="21"/>
  <c r="I41" i="20"/>
  <c r="I42" i="20"/>
  <c r="I42" i="21"/>
  <c r="I43" i="20"/>
  <c r="I43" i="21"/>
  <c r="I44" i="20"/>
  <c r="I44" i="21"/>
  <c r="I45" i="21"/>
  <c r="I45" i="20"/>
  <c r="I46" i="20"/>
  <c r="I46" i="21"/>
  <c r="H9" i="21"/>
  <c r="H9" i="20"/>
  <c r="H10" i="20"/>
  <c r="H10" i="21"/>
  <c r="H11" i="21"/>
  <c r="H11" i="20"/>
  <c r="H12" i="21"/>
  <c r="H12" i="20"/>
  <c r="H13" i="21"/>
  <c r="H13" i="20"/>
  <c r="H14" i="21"/>
  <c r="H14" i="20"/>
  <c r="H15" i="21"/>
  <c r="H15" i="20"/>
  <c r="H16" i="20"/>
  <c r="H16" i="21"/>
  <c r="H17" i="21"/>
  <c r="H17" i="20"/>
  <c r="H18" i="20"/>
  <c r="H18" i="21"/>
  <c r="H19" i="21"/>
  <c r="H19" i="20"/>
  <c r="H20" i="21"/>
  <c r="H20" i="20"/>
  <c r="H21" i="21"/>
  <c r="H21" i="20"/>
  <c r="H22" i="20"/>
  <c r="H22" i="21"/>
  <c r="H23" i="21"/>
  <c r="H23" i="20"/>
  <c r="H24" i="20"/>
  <c r="H24" i="21"/>
  <c r="H25" i="21"/>
  <c r="H25" i="20"/>
  <c r="H26" i="20"/>
  <c r="H26" i="21"/>
  <c r="H27" i="21"/>
  <c r="H27" i="20"/>
  <c r="H28" i="21"/>
  <c r="H28" i="20"/>
  <c r="H29" i="21"/>
  <c r="H29" i="20"/>
  <c r="H30" i="21"/>
  <c r="H30" i="20"/>
  <c r="H31" i="21"/>
  <c r="H31" i="20"/>
  <c r="H32" i="20"/>
  <c r="H32" i="21"/>
  <c r="H33" i="21"/>
  <c r="H33" i="20"/>
  <c r="H34" i="20"/>
  <c r="H34" i="21"/>
  <c r="H35" i="21"/>
  <c r="H35" i="20"/>
  <c r="H36" i="21"/>
  <c r="H36" i="20"/>
  <c r="H37" i="21"/>
  <c r="H37" i="20"/>
  <c r="H38" i="20"/>
  <c r="H38" i="21"/>
  <c r="H39" i="21"/>
  <c r="H39" i="20"/>
  <c r="H40" i="20"/>
  <c r="H40" i="21"/>
  <c r="H41" i="21"/>
  <c r="H41" i="20"/>
  <c r="H42" i="20"/>
  <c r="H42" i="21"/>
  <c r="H43" i="21"/>
  <c r="H43" i="20"/>
  <c r="H44" i="21"/>
  <c r="H44" i="20"/>
  <c r="H45" i="21"/>
  <c r="H45" i="20"/>
  <c r="H46" i="21"/>
  <c r="H46" i="20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G9" i="20"/>
  <c r="G9" i="21"/>
  <c r="G11" i="21"/>
  <c r="G11" i="20"/>
  <c r="G13" i="20"/>
  <c r="G13" i="21"/>
  <c r="G15" i="21"/>
  <c r="G15" i="20"/>
  <c r="G17" i="20"/>
  <c r="G17" i="21"/>
  <c r="G21" i="20"/>
  <c r="G21" i="21"/>
  <c r="G22" i="20"/>
  <c r="G22" i="21"/>
  <c r="G23" i="21"/>
  <c r="G23" i="20"/>
  <c r="G10" i="21"/>
  <c r="G10" i="20"/>
  <c r="G12" i="20"/>
  <c r="G12" i="21"/>
  <c r="G14" i="21"/>
  <c r="G14" i="20"/>
  <c r="G16" i="20"/>
  <c r="G16" i="21"/>
  <c r="G18" i="21"/>
  <c r="G18" i="20"/>
  <c r="G19" i="21"/>
  <c r="G19" i="20"/>
  <c r="G20" i="20"/>
  <c r="G20" i="21"/>
  <c r="G24" i="20"/>
  <c r="G24" i="21"/>
  <c r="G25" i="20"/>
  <c r="G25" i="21"/>
  <c r="G26" i="20"/>
  <c r="G26" i="21"/>
  <c r="G27" i="21"/>
  <c r="G27" i="20"/>
  <c r="G28" i="20"/>
  <c r="G28" i="21"/>
  <c r="G29" i="20"/>
  <c r="G29" i="21"/>
  <c r="G30" i="20"/>
  <c r="G30" i="21"/>
  <c r="G31" i="21"/>
  <c r="G31" i="20"/>
  <c r="G32" i="20"/>
  <c r="G32" i="21"/>
  <c r="G33" i="20"/>
  <c r="G33" i="21"/>
  <c r="G34" i="20"/>
  <c r="G34" i="21"/>
  <c r="G35" i="21"/>
  <c r="G35" i="20"/>
  <c r="G36" i="20"/>
  <c r="G36" i="21"/>
  <c r="G37" i="21"/>
  <c r="G37" i="20"/>
  <c r="G38" i="20"/>
  <c r="G38" i="21"/>
  <c r="G39" i="21"/>
  <c r="G39" i="20"/>
  <c r="G40" i="20"/>
  <c r="G40" i="21"/>
  <c r="G41" i="21"/>
  <c r="G41" i="20"/>
  <c r="G42" i="20"/>
  <c r="G42" i="21"/>
  <c r="G43" i="21"/>
  <c r="G43" i="20"/>
  <c r="G44" i="20"/>
  <c r="G44" i="21"/>
  <c r="G45" i="21"/>
  <c r="G45" i="20"/>
  <c r="G46" i="20"/>
  <c r="G46" i="21"/>
  <c r="F9" i="20"/>
  <c r="F9" i="21"/>
  <c r="F10" i="21"/>
  <c r="F10" i="20"/>
  <c r="F11" i="20"/>
  <c r="F11" i="21"/>
  <c r="F12" i="21"/>
  <c r="F12" i="20"/>
  <c r="F13" i="21"/>
  <c r="F13" i="20"/>
  <c r="F14" i="21"/>
  <c r="F14" i="20"/>
  <c r="F15" i="21"/>
  <c r="F15" i="20"/>
  <c r="F16" i="21"/>
  <c r="F16" i="20"/>
  <c r="F17" i="21"/>
  <c r="F17" i="20"/>
  <c r="F18" i="21"/>
  <c r="F18" i="20"/>
  <c r="F19" i="21"/>
  <c r="F19" i="20"/>
  <c r="F20" i="21"/>
  <c r="F20" i="20"/>
  <c r="F21" i="21"/>
  <c r="F21" i="20"/>
  <c r="F22" i="20"/>
  <c r="F22" i="21"/>
  <c r="F23" i="21"/>
  <c r="F23" i="20"/>
  <c r="F24" i="20"/>
  <c r="F24" i="21"/>
  <c r="F25" i="21"/>
  <c r="F25" i="20"/>
  <c r="F26" i="20"/>
  <c r="F26" i="21"/>
  <c r="F27" i="21"/>
  <c r="F27" i="20"/>
  <c r="F28" i="20"/>
  <c r="F28" i="21"/>
  <c r="F29" i="21"/>
  <c r="F29" i="20"/>
  <c r="F30" i="20"/>
  <c r="F30" i="21"/>
  <c r="F31" i="21"/>
  <c r="F31" i="20"/>
  <c r="F32" i="20"/>
  <c r="F32" i="21"/>
  <c r="F33" i="21"/>
  <c r="F33" i="20"/>
  <c r="F34" i="20"/>
  <c r="F34" i="21"/>
  <c r="F35" i="21"/>
  <c r="F35" i="20"/>
  <c r="F36" i="20"/>
  <c r="F36" i="21"/>
  <c r="F37" i="21"/>
  <c r="F37" i="20"/>
  <c r="F38" i="20"/>
  <c r="F38" i="21"/>
  <c r="F39" i="21"/>
  <c r="F39" i="20"/>
  <c r="F40" i="20"/>
  <c r="F40" i="21"/>
  <c r="F41" i="21"/>
  <c r="F41" i="20"/>
  <c r="F42" i="20"/>
  <c r="F42" i="21"/>
  <c r="F43" i="21"/>
  <c r="F43" i="20"/>
  <c r="F44" i="20"/>
  <c r="F44" i="21"/>
  <c r="F45" i="21"/>
  <c r="F45" i="20"/>
  <c r="F46" i="20"/>
  <c r="F46" i="21"/>
  <c r="E9" i="21"/>
  <c r="E9" i="20"/>
  <c r="E10" i="20"/>
  <c r="E10" i="21"/>
  <c r="E11" i="21"/>
  <c r="E11" i="20"/>
  <c r="E12" i="20"/>
  <c r="E12" i="21"/>
  <c r="E13" i="21"/>
  <c r="E13" i="20"/>
  <c r="E14" i="20"/>
  <c r="E14" i="21"/>
  <c r="E15" i="21"/>
  <c r="E15" i="20"/>
  <c r="E16" i="20"/>
  <c r="E16" i="21"/>
  <c r="E17" i="21"/>
  <c r="E17" i="20"/>
  <c r="E18" i="20"/>
  <c r="E18" i="21"/>
  <c r="E19" i="21"/>
  <c r="E19" i="20"/>
  <c r="E20" i="20"/>
  <c r="E20" i="21"/>
  <c r="E21" i="20"/>
  <c r="E21" i="21"/>
  <c r="E22" i="20"/>
  <c r="E22" i="21"/>
  <c r="E23" i="20"/>
  <c r="E23" i="21"/>
  <c r="E24" i="20"/>
  <c r="E24" i="21"/>
  <c r="E25" i="20"/>
  <c r="E25" i="21"/>
  <c r="E26" i="20"/>
  <c r="E26" i="21"/>
  <c r="E27" i="20"/>
  <c r="E27" i="21"/>
  <c r="E28" i="20"/>
  <c r="E28" i="21"/>
  <c r="E29" i="20"/>
  <c r="E29" i="21"/>
  <c r="E30" i="20"/>
  <c r="E30" i="21"/>
  <c r="E31" i="20"/>
  <c r="E31" i="21"/>
  <c r="E32" i="20"/>
  <c r="E32" i="21"/>
  <c r="E33" i="20"/>
  <c r="E33" i="21"/>
  <c r="E34" i="20"/>
  <c r="E34" i="21"/>
  <c r="E35" i="20"/>
  <c r="E35" i="21"/>
  <c r="E36" i="20"/>
  <c r="E36" i="21"/>
  <c r="E37" i="20"/>
  <c r="E37" i="21"/>
  <c r="E38" i="20"/>
  <c r="E38" i="21"/>
  <c r="E39" i="20"/>
  <c r="E39" i="21"/>
  <c r="E40" i="20"/>
  <c r="E40" i="21"/>
  <c r="E41" i="20"/>
  <c r="E41" i="21"/>
  <c r="E42" i="20"/>
  <c r="E42" i="21"/>
  <c r="E43" i="20"/>
  <c r="E43" i="21"/>
  <c r="E44" i="20"/>
  <c r="E44" i="21"/>
  <c r="E45" i="20"/>
  <c r="E45" i="21"/>
  <c r="E46" i="20"/>
  <c r="E46" i="21"/>
  <c r="D9" i="21"/>
  <c r="D9" i="20"/>
  <c r="D10" i="20"/>
  <c r="D10" i="21"/>
  <c r="D11" i="21"/>
  <c r="D11" i="20"/>
  <c r="D12" i="20"/>
  <c r="D12" i="21"/>
  <c r="D13" i="21"/>
  <c r="D13" i="20"/>
  <c r="D14" i="20"/>
  <c r="D14" i="21"/>
  <c r="D15" i="21"/>
  <c r="D15" i="20"/>
  <c r="D16" i="20"/>
  <c r="D16" i="21"/>
  <c r="D17" i="21"/>
  <c r="D17" i="20"/>
  <c r="D18" i="20"/>
  <c r="D18" i="21"/>
  <c r="D19" i="21"/>
  <c r="D19" i="20"/>
  <c r="D20" i="20"/>
  <c r="D20" i="21"/>
  <c r="D21" i="21"/>
  <c r="D21" i="20"/>
  <c r="D22" i="20"/>
  <c r="D22" i="21"/>
  <c r="D23" i="21"/>
  <c r="D23" i="20"/>
  <c r="D24" i="20"/>
  <c r="D24" i="21"/>
  <c r="D25" i="21"/>
  <c r="D25" i="20"/>
  <c r="D26" i="20"/>
  <c r="D26" i="21"/>
  <c r="D27" i="21"/>
  <c r="D27" i="20"/>
  <c r="D28" i="20"/>
  <c r="D28" i="21"/>
  <c r="D29" i="21"/>
  <c r="D29" i="20"/>
  <c r="D30" i="20"/>
  <c r="D30" i="21"/>
  <c r="D31" i="21"/>
  <c r="D31" i="20"/>
  <c r="D32" i="20"/>
  <c r="D32" i="21"/>
  <c r="D33" i="21"/>
  <c r="D33" i="20"/>
  <c r="D34" i="20"/>
  <c r="D34" i="21"/>
  <c r="D35" i="20"/>
  <c r="D35" i="21"/>
  <c r="D36" i="20"/>
  <c r="D36" i="21"/>
  <c r="D37" i="20"/>
  <c r="D37" i="21"/>
  <c r="D38" i="20"/>
  <c r="D38" i="21"/>
  <c r="D39" i="20"/>
  <c r="D39" i="21"/>
  <c r="D40" i="20"/>
  <c r="D40" i="21"/>
  <c r="D41" i="20"/>
  <c r="D41" i="21"/>
  <c r="D42" i="20"/>
  <c r="D42" i="21"/>
  <c r="D43" i="20"/>
  <c r="D43" i="21"/>
  <c r="D44" i="20"/>
  <c r="D44" i="21"/>
  <c r="D45" i="20"/>
  <c r="D45" i="21"/>
  <c r="D46" i="20"/>
  <c r="D46" i="21"/>
  <c r="O48" i="69"/>
  <c r="C47" i="65"/>
  <c r="C47" i="29"/>
  <c r="AL10" i="42" l="1"/>
  <c r="AK43" i="42"/>
  <c r="AK39" i="42"/>
  <c r="AK35" i="42"/>
  <c r="AK31" i="42"/>
  <c r="AL18" i="42"/>
  <c r="AK21" i="42"/>
  <c r="AL45" i="42"/>
  <c r="AK14" i="42"/>
  <c r="AK37" i="42"/>
  <c r="AK20" i="42"/>
  <c r="AL16" i="42"/>
  <c r="AL22" i="42"/>
  <c r="AK41" i="42"/>
  <c r="AK33" i="42"/>
  <c r="AL27" i="42"/>
  <c r="AL25" i="42"/>
  <c r="AK46" i="42"/>
  <c r="AK34" i="42"/>
  <c r="AK38" i="42"/>
  <c r="AK42" i="42"/>
  <c r="AK29" i="42"/>
  <c r="AL17" i="42"/>
  <c r="AL15" i="42"/>
  <c r="AK28" i="42"/>
  <c r="AP46" i="3"/>
  <c r="AC46" i="3"/>
  <c r="AC44" i="3"/>
  <c r="AP44" i="3"/>
  <c r="AP42" i="3"/>
  <c r="AC42" i="3"/>
  <c r="AC40" i="3"/>
  <c r="AP40" i="3"/>
  <c r="AP38" i="3"/>
  <c r="AC38" i="3"/>
  <c r="AC36" i="3"/>
  <c r="AP36" i="3"/>
  <c r="AP34" i="3"/>
  <c r="AC34" i="3"/>
  <c r="AC32" i="3"/>
  <c r="AP32" i="3"/>
  <c r="AP30" i="3"/>
  <c r="AC30" i="3"/>
  <c r="AC28" i="3"/>
  <c r="AP28" i="3"/>
  <c r="AP26" i="3"/>
  <c r="AC26" i="3"/>
  <c r="AC24" i="3"/>
  <c r="AP24" i="3"/>
  <c r="AP22" i="3"/>
  <c r="AC22" i="3"/>
  <c r="AC20" i="3"/>
  <c r="AP20" i="3"/>
  <c r="AP18" i="3"/>
  <c r="AC18" i="3"/>
  <c r="AC16" i="3"/>
  <c r="AP16" i="3"/>
  <c r="AP14" i="3"/>
  <c r="AC14" i="3"/>
  <c r="AC12" i="3"/>
  <c r="AP12" i="3"/>
  <c r="AP10" i="3"/>
  <c r="AC10" i="3"/>
  <c r="AC45" i="3"/>
  <c r="AP45" i="3"/>
  <c r="AC43" i="3"/>
  <c r="AP43" i="3"/>
  <c r="AC41" i="3"/>
  <c r="AP41" i="3"/>
  <c r="AC39" i="3"/>
  <c r="AP39" i="3"/>
  <c r="AC37" i="3"/>
  <c r="AP37" i="3"/>
  <c r="AC35" i="3"/>
  <c r="AP35" i="3"/>
  <c r="AC33" i="3"/>
  <c r="AP33" i="3"/>
  <c r="AC31" i="3"/>
  <c r="AP31" i="3"/>
  <c r="AC29" i="3"/>
  <c r="AP29" i="3"/>
  <c r="AC27" i="3"/>
  <c r="AP27" i="3"/>
  <c r="AC25" i="3"/>
  <c r="AP25" i="3"/>
  <c r="AC23" i="3"/>
  <c r="AP23" i="3"/>
  <c r="AC21" i="3"/>
  <c r="AP21" i="3"/>
  <c r="AC19" i="3"/>
  <c r="AP19" i="3"/>
  <c r="AC17" i="3"/>
  <c r="AP17" i="3"/>
  <c r="AC15" i="3"/>
  <c r="AP15" i="3"/>
  <c r="AC13" i="3"/>
  <c r="AP13" i="3"/>
  <c r="AC11" i="3"/>
  <c r="AP11" i="3"/>
  <c r="AC9" i="3"/>
  <c r="AP9" i="3"/>
  <c r="O48" i="20"/>
  <c r="O48" i="21"/>
  <c r="N48" i="69"/>
  <c r="N48" i="37"/>
  <c r="O46" i="70"/>
  <c r="N46" i="70"/>
  <c r="M46" i="70"/>
  <c r="L46" i="70"/>
  <c r="K46" i="70"/>
  <c r="J46" i="70"/>
  <c r="I46" i="70"/>
  <c r="H46" i="70"/>
  <c r="G46" i="70"/>
  <c r="F46" i="70"/>
  <c r="E46" i="70"/>
  <c r="D46" i="70"/>
  <c r="C46" i="70"/>
  <c r="O45" i="70"/>
  <c r="N45" i="70"/>
  <c r="M45" i="70"/>
  <c r="L45" i="70"/>
  <c r="K45" i="70"/>
  <c r="J45" i="70"/>
  <c r="I45" i="70"/>
  <c r="H45" i="70"/>
  <c r="G45" i="70"/>
  <c r="F45" i="70"/>
  <c r="E45" i="70"/>
  <c r="D45" i="70"/>
  <c r="C45" i="70"/>
  <c r="O44" i="70"/>
  <c r="N44" i="70"/>
  <c r="M44" i="70"/>
  <c r="L44" i="70"/>
  <c r="K44" i="70"/>
  <c r="J44" i="70"/>
  <c r="I44" i="70"/>
  <c r="H44" i="70"/>
  <c r="G44" i="70"/>
  <c r="F44" i="70"/>
  <c r="E44" i="70"/>
  <c r="D44" i="70"/>
  <c r="C44" i="70"/>
  <c r="O43" i="70"/>
  <c r="N43" i="70"/>
  <c r="M43" i="70"/>
  <c r="L43" i="70"/>
  <c r="K43" i="70"/>
  <c r="J43" i="70"/>
  <c r="I43" i="70"/>
  <c r="H43" i="70"/>
  <c r="G43" i="70"/>
  <c r="F43" i="70"/>
  <c r="E43" i="70"/>
  <c r="D43" i="70"/>
  <c r="C43" i="70"/>
  <c r="O42" i="70"/>
  <c r="N42" i="70"/>
  <c r="M42" i="70"/>
  <c r="L42" i="70"/>
  <c r="K42" i="70"/>
  <c r="J42" i="70"/>
  <c r="I42" i="70"/>
  <c r="H42" i="70"/>
  <c r="G42" i="70"/>
  <c r="F42" i="70"/>
  <c r="E42" i="70"/>
  <c r="D42" i="70"/>
  <c r="C42" i="70"/>
  <c r="O41" i="70"/>
  <c r="N41" i="70"/>
  <c r="M41" i="70"/>
  <c r="L41" i="70"/>
  <c r="K41" i="70"/>
  <c r="J41" i="70"/>
  <c r="I41" i="70"/>
  <c r="H41" i="70"/>
  <c r="G41" i="70"/>
  <c r="F41" i="70"/>
  <c r="E41" i="70"/>
  <c r="D41" i="70"/>
  <c r="C41" i="70"/>
  <c r="O40" i="70"/>
  <c r="N40" i="70"/>
  <c r="M40" i="70"/>
  <c r="L40" i="70"/>
  <c r="K40" i="70"/>
  <c r="J40" i="70"/>
  <c r="I40" i="70"/>
  <c r="H40" i="70"/>
  <c r="G40" i="70"/>
  <c r="F40" i="70"/>
  <c r="E40" i="70"/>
  <c r="D40" i="70"/>
  <c r="C40" i="70"/>
  <c r="O39" i="70"/>
  <c r="N39" i="70"/>
  <c r="M39" i="70"/>
  <c r="L39" i="70"/>
  <c r="K39" i="70"/>
  <c r="J39" i="70"/>
  <c r="I39" i="70"/>
  <c r="H39" i="70"/>
  <c r="G39" i="70"/>
  <c r="F39" i="70"/>
  <c r="E39" i="70"/>
  <c r="D39" i="70"/>
  <c r="C39" i="70"/>
  <c r="O38" i="70"/>
  <c r="N38" i="70"/>
  <c r="M38" i="70"/>
  <c r="L38" i="70"/>
  <c r="K38" i="70"/>
  <c r="J38" i="70"/>
  <c r="I38" i="70"/>
  <c r="H38" i="70"/>
  <c r="G38" i="70"/>
  <c r="F38" i="70"/>
  <c r="E38" i="70"/>
  <c r="D38" i="70"/>
  <c r="C38" i="70"/>
  <c r="O37" i="70"/>
  <c r="N37" i="70"/>
  <c r="M37" i="70"/>
  <c r="L37" i="70"/>
  <c r="K37" i="70"/>
  <c r="J37" i="70"/>
  <c r="I37" i="70"/>
  <c r="H37" i="70"/>
  <c r="G37" i="70"/>
  <c r="F37" i="70"/>
  <c r="E37" i="70"/>
  <c r="D37" i="70"/>
  <c r="C37" i="70"/>
  <c r="O36" i="70"/>
  <c r="N36" i="70"/>
  <c r="M36" i="70"/>
  <c r="L36" i="70"/>
  <c r="K36" i="70"/>
  <c r="J36" i="70"/>
  <c r="I36" i="70"/>
  <c r="H36" i="70"/>
  <c r="G36" i="70"/>
  <c r="F36" i="70"/>
  <c r="E36" i="70"/>
  <c r="D36" i="70"/>
  <c r="C36" i="70"/>
  <c r="O35" i="70"/>
  <c r="N35" i="70"/>
  <c r="M35" i="70"/>
  <c r="L35" i="70"/>
  <c r="K35" i="70"/>
  <c r="J35" i="70"/>
  <c r="I35" i="70"/>
  <c r="H35" i="70"/>
  <c r="G35" i="70"/>
  <c r="F35" i="70"/>
  <c r="E35" i="70"/>
  <c r="D35" i="70"/>
  <c r="C35" i="70"/>
  <c r="O34" i="70"/>
  <c r="N34" i="70"/>
  <c r="M34" i="70"/>
  <c r="L34" i="70"/>
  <c r="K34" i="70"/>
  <c r="J34" i="70"/>
  <c r="I34" i="70"/>
  <c r="H34" i="70"/>
  <c r="G34" i="70"/>
  <c r="F34" i="70"/>
  <c r="E34" i="70"/>
  <c r="D34" i="70"/>
  <c r="C34" i="70"/>
  <c r="O33" i="70"/>
  <c r="N33" i="70"/>
  <c r="M33" i="70"/>
  <c r="L33" i="70"/>
  <c r="K33" i="70"/>
  <c r="J33" i="70"/>
  <c r="I33" i="70"/>
  <c r="H33" i="70"/>
  <c r="G33" i="70"/>
  <c r="F33" i="70"/>
  <c r="E33" i="70"/>
  <c r="D33" i="70"/>
  <c r="C33" i="70"/>
  <c r="O32" i="70"/>
  <c r="N32" i="70"/>
  <c r="M32" i="70"/>
  <c r="L32" i="70"/>
  <c r="K32" i="70"/>
  <c r="J32" i="70"/>
  <c r="I32" i="70"/>
  <c r="H32" i="70"/>
  <c r="G32" i="70"/>
  <c r="F32" i="70"/>
  <c r="E32" i="70"/>
  <c r="D32" i="70"/>
  <c r="C32" i="70"/>
  <c r="O31" i="70"/>
  <c r="N31" i="70"/>
  <c r="M31" i="70"/>
  <c r="L31" i="70"/>
  <c r="K31" i="70"/>
  <c r="J31" i="70"/>
  <c r="I31" i="70"/>
  <c r="H31" i="70"/>
  <c r="G31" i="70"/>
  <c r="F31" i="70"/>
  <c r="E31" i="70"/>
  <c r="D31" i="70"/>
  <c r="C31" i="70"/>
  <c r="O30" i="70"/>
  <c r="N30" i="70"/>
  <c r="M30" i="70"/>
  <c r="L30" i="70"/>
  <c r="K30" i="70"/>
  <c r="J30" i="70"/>
  <c r="I30" i="70"/>
  <c r="H30" i="70"/>
  <c r="G30" i="70"/>
  <c r="F30" i="70"/>
  <c r="E30" i="70"/>
  <c r="D30" i="70"/>
  <c r="C30" i="70"/>
  <c r="O29" i="70"/>
  <c r="N29" i="70"/>
  <c r="M29" i="70"/>
  <c r="L29" i="70"/>
  <c r="K29" i="70"/>
  <c r="J29" i="70"/>
  <c r="I29" i="70"/>
  <c r="H29" i="70"/>
  <c r="G29" i="70"/>
  <c r="F29" i="70"/>
  <c r="E29" i="70"/>
  <c r="D29" i="70"/>
  <c r="C29" i="70"/>
  <c r="O28" i="70"/>
  <c r="N28" i="70"/>
  <c r="M28" i="70"/>
  <c r="L28" i="70"/>
  <c r="K28" i="70"/>
  <c r="J28" i="70"/>
  <c r="I28" i="70"/>
  <c r="H28" i="70"/>
  <c r="G28" i="70"/>
  <c r="F28" i="70"/>
  <c r="E28" i="70"/>
  <c r="D28" i="70"/>
  <c r="C28" i="70"/>
  <c r="O27" i="70"/>
  <c r="N27" i="70"/>
  <c r="M27" i="70"/>
  <c r="L27" i="70"/>
  <c r="K27" i="70"/>
  <c r="J27" i="70"/>
  <c r="I27" i="70"/>
  <c r="H27" i="70"/>
  <c r="G27" i="70"/>
  <c r="F27" i="70"/>
  <c r="E27" i="70"/>
  <c r="D27" i="70"/>
  <c r="C27" i="70"/>
  <c r="O26" i="70"/>
  <c r="N26" i="70"/>
  <c r="M26" i="70"/>
  <c r="L26" i="70"/>
  <c r="K26" i="70"/>
  <c r="J26" i="70"/>
  <c r="I26" i="70"/>
  <c r="H26" i="70"/>
  <c r="G26" i="70"/>
  <c r="F26" i="70"/>
  <c r="E26" i="70"/>
  <c r="D26" i="70"/>
  <c r="C26" i="70"/>
  <c r="O25" i="70"/>
  <c r="N25" i="70"/>
  <c r="M25" i="70"/>
  <c r="L25" i="70"/>
  <c r="K25" i="70"/>
  <c r="J25" i="70"/>
  <c r="I25" i="70"/>
  <c r="H25" i="70"/>
  <c r="G25" i="70"/>
  <c r="F25" i="70"/>
  <c r="E25" i="70"/>
  <c r="D25" i="70"/>
  <c r="C25" i="70"/>
  <c r="O24" i="70"/>
  <c r="N24" i="70"/>
  <c r="M24" i="70"/>
  <c r="L24" i="70"/>
  <c r="K24" i="70"/>
  <c r="J24" i="70"/>
  <c r="I24" i="70"/>
  <c r="H24" i="70"/>
  <c r="G24" i="70"/>
  <c r="F24" i="70"/>
  <c r="E24" i="70"/>
  <c r="D24" i="70"/>
  <c r="C24" i="70"/>
  <c r="O23" i="70"/>
  <c r="N23" i="70"/>
  <c r="M23" i="70"/>
  <c r="L23" i="70"/>
  <c r="K23" i="70"/>
  <c r="J23" i="70"/>
  <c r="I23" i="70"/>
  <c r="H23" i="70"/>
  <c r="G23" i="70"/>
  <c r="F23" i="70"/>
  <c r="E23" i="70"/>
  <c r="D23" i="70"/>
  <c r="C23" i="70"/>
  <c r="O22" i="70"/>
  <c r="N22" i="70"/>
  <c r="M22" i="70"/>
  <c r="L22" i="70"/>
  <c r="K22" i="70"/>
  <c r="J22" i="70"/>
  <c r="I22" i="70"/>
  <c r="H22" i="70"/>
  <c r="G22" i="70"/>
  <c r="F22" i="70"/>
  <c r="E22" i="70"/>
  <c r="D22" i="70"/>
  <c r="C22" i="70"/>
  <c r="O21" i="70"/>
  <c r="N21" i="70"/>
  <c r="M21" i="70"/>
  <c r="L21" i="70"/>
  <c r="K21" i="70"/>
  <c r="J21" i="70"/>
  <c r="I21" i="70"/>
  <c r="H21" i="70"/>
  <c r="G21" i="70"/>
  <c r="F21" i="70"/>
  <c r="E21" i="70"/>
  <c r="D21" i="70"/>
  <c r="C21" i="70"/>
  <c r="O20" i="70"/>
  <c r="N20" i="70"/>
  <c r="M20" i="70"/>
  <c r="L20" i="70"/>
  <c r="K20" i="70"/>
  <c r="J20" i="70"/>
  <c r="I20" i="70"/>
  <c r="H20" i="70"/>
  <c r="G20" i="70"/>
  <c r="F20" i="70"/>
  <c r="E20" i="70"/>
  <c r="D20" i="70"/>
  <c r="C20" i="70"/>
  <c r="O19" i="70"/>
  <c r="N19" i="70"/>
  <c r="M19" i="70"/>
  <c r="L19" i="70"/>
  <c r="K19" i="70"/>
  <c r="J19" i="70"/>
  <c r="I19" i="70"/>
  <c r="H19" i="70"/>
  <c r="G19" i="70"/>
  <c r="F19" i="70"/>
  <c r="E19" i="70"/>
  <c r="D19" i="70"/>
  <c r="C19" i="70"/>
  <c r="O18" i="70"/>
  <c r="N18" i="70"/>
  <c r="M18" i="70"/>
  <c r="L18" i="70"/>
  <c r="K18" i="70"/>
  <c r="J18" i="70"/>
  <c r="I18" i="70"/>
  <c r="H18" i="70"/>
  <c r="G18" i="70"/>
  <c r="F18" i="70"/>
  <c r="E18" i="70"/>
  <c r="D18" i="70"/>
  <c r="C18" i="70"/>
  <c r="O17" i="70"/>
  <c r="N17" i="70"/>
  <c r="M17" i="70"/>
  <c r="L17" i="70"/>
  <c r="K17" i="70"/>
  <c r="J17" i="70"/>
  <c r="I17" i="70"/>
  <c r="H17" i="70"/>
  <c r="G17" i="70"/>
  <c r="F17" i="70"/>
  <c r="E17" i="70"/>
  <c r="D17" i="70"/>
  <c r="C17" i="70"/>
  <c r="O16" i="70"/>
  <c r="N16" i="70"/>
  <c r="M16" i="70"/>
  <c r="L16" i="70"/>
  <c r="K16" i="70"/>
  <c r="J16" i="70"/>
  <c r="I16" i="70"/>
  <c r="H16" i="70"/>
  <c r="G16" i="70"/>
  <c r="F16" i="70"/>
  <c r="E16" i="70"/>
  <c r="D16" i="70"/>
  <c r="C16" i="70"/>
  <c r="O15" i="70"/>
  <c r="N15" i="70"/>
  <c r="M15" i="70"/>
  <c r="L15" i="70"/>
  <c r="K15" i="70"/>
  <c r="J15" i="70"/>
  <c r="I15" i="70"/>
  <c r="H15" i="70"/>
  <c r="G15" i="70"/>
  <c r="F15" i="70"/>
  <c r="E15" i="70"/>
  <c r="D15" i="70"/>
  <c r="C15" i="70"/>
  <c r="O14" i="70"/>
  <c r="N14" i="70"/>
  <c r="M14" i="70"/>
  <c r="L14" i="70"/>
  <c r="K14" i="70"/>
  <c r="J14" i="70"/>
  <c r="I14" i="70"/>
  <c r="H14" i="70"/>
  <c r="G14" i="70"/>
  <c r="F14" i="70"/>
  <c r="E14" i="70"/>
  <c r="D14" i="70"/>
  <c r="C14" i="70"/>
  <c r="O13" i="70"/>
  <c r="N13" i="70"/>
  <c r="M13" i="70"/>
  <c r="L13" i="70"/>
  <c r="K13" i="70"/>
  <c r="J13" i="70"/>
  <c r="I13" i="70"/>
  <c r="H13" i="70"/>
  <c r="G13" i="70"/>
  <c r="F13" i="70"/>
  <c r="E13" i="70"/>
  <c r="D13" i="70"/>
  <c r="C13" i="70"/>
  <c r="O12" i="70"/>
  <c r="N12" i="70"/>
  <c r="M12" i="70"/>
  <c r="L12" i="70"/>
  <c r="K12" i="70"/>
  <c r="J12" i="70"/>
  <c r="I12" i="70"/>
  <c r="H12" i="70"/>
  <c r="G12" i="70"/>
  <c r="F12" i="70"/>
  <c r="E12" i="70"/>
  <c r="D12" i="70"/>
  <c r="C12" i="70"/>
  <c r="O11" i="70"/>
  <c r="N11" i="70"/>
  <c r="M11" i="70"/>
  <c r="L11" i="70"/>
  <c r="K11" i="70"/>
  <c r="J11" i="70"/>
  <c r="I11" i="70"/>
  <c r="H11" i="70"/>
  <c r="G11" i="70"/>
  <c r="F11" i="70"/>
  <c r="E11" i="70"/>
  <c r="D11" i="70"/>
  <c r="C11" i="70"/>
  <c r="O10" i="70"/>
  <c r="N10" i="70"/>
  <c r="M10" i="70"/>
  <c r="L10" i="70"/>
  <c r="K10" i="70"/>
  <c r="J10" i="70"/>
  <c r="I10" i="70"/>
  <c r="H10" i="70"/>
  <c r="G10" i="70"/>
  <c r="F10" i="70"/>
  <c r="E10" i="70"/>
  <c r="D10" i="70"/>
  <c r="C10" i="70"/>
  <c r="O9" i="70"/>
  <c r="N9" i="70"/>
  <c r="M9" i="70"/>
  <c r="L9" i="70"/>
  <c r="K9" i="70"/>
  <c r="J9" i="70"/>
  <c r="I9" i="70"/>
  <c r="H9" i="70"/>
  <c r="G9" i="70"/>
  <c r="F9" i="70"/>
  <c r="E9" i="70"/>
  <c r="D9" i="70"/>
  <c r="C9" i="70"/>
  <c r="L12" i="42" l="1"/>
  <c r="L16" i="42"/>
  <c r="L20" i="42"/>
  <c r="L24" i="42"/>
  <c r="L28" i="42"/>
  <c r="L32" i="42"/>
  <c r="L36" i="42"/>
  <c r="L40" i="42"/>
  <c r="L44" i="42"/>
  <c r="L9" i="42"/>
  <c r="L13" i="42"/>
  <c r="L17" i="42"/>
  <c r="L21" i="42"/>
  <c r="L25" i="42"/>
  <c r="L29" i="42"/>
  <c r="L33" i="42"/>
  <c r="L37" i="42"/>
  <c r="L41" i="42"/>
  <c r="L45" i="42"/>
  <c r="L10" i="42"/>
  <c r="L14" i="42"/>
  <c r="L18" i="42"/>
  <c r="L22" i="42"/>
  <c r="L26" i="42"/>
  <c r="L30" i="42"/>
  <c r="L34" i="42"/>
  <c r="L38" i="42"/>
  <c r="L42" i="42"/>
  <c r="L46" i="42"/>
  <c r="L11" i="42"/>
  <c r="L15" i="42"/>
  <c r="L19" i="42"/>
  <c r="L23" i="42"/>
  <c r="L27" i="42"/>
  <c r="L31" i="42"/>
  <c r="L35" i="42"/>
  <c r="L39" i="42"/>
  <c r="L43" i="42"/>
  <c r="J11" i="16"/>
  <c r="J13" i="16"/>
  <c r="J15" i="16"/>
  <c r="J17" i="16"/>
  <c r="J19" i="16"/>
  <c r="J21" i="16"/>
  <c r="J23" i="16"/>
  <c r="J25" i="16"/>
  <c r="J27" i="16"/>
  <c r="J29" i="16"/>
  <c r="N48" i="54"/>
  <c r="N48" i="55"/>
  <c r="J31" i="16"/>
  <c r="J33" i="16"/>
  <c r="J35" i="16"/>
  <c r="J37" i="16"/>
  <c r="N48" i="20"/>
  <c r="N48" i="21"/>
  <c r="J44" i="16"/>
  <c r="J46" i="16"/>
  <c r="J32" i="16"/>
  <c r="J34" i="16"/>
  <c r="J39" i="16"/>
  <c r="J36" i="16"/>
  <c r="J38" i="16"/>
  <c r="J40" i="16"/>
  <c r="J41" i="16"/>
  <c r="J45" i="16"/>
  <c r="J10" i="16"/>
  <c r="J28" i="16"/>
  <c r="J43" i="16"/>
  <c r="J12" i="16"/>
  <c r="J14" i="16"/>
  <c r="J16" i="16"/>
  <c r="J18" i="16"/>
  <c r="J20" i="16"/>
  <c r="J22" i="16"/>
  <c r="J24" i="16"/>
  <c r="J26" i="16"/>
  <c r="J30" i="16"/>
  <c r="J42" i="16"/>
  <c r="J9" i="16"/>
  <c r="L9" i="3"/>
  <c r="L11" i="3"/>
  <c r="L13" i="3"/>
  <c r="L15" i="3"/>
  <c r="L17" i="3"/>
  <c r="L19" i="3"/>
  <c r="L21" i="3"/>
  <c r="L23" i="3"/>
  <c r="L25" i="3"/>
  <c r="L27" i="3"/>
  <c r="L29" i="3"/>
  <c r="L31" i="3"/>
  <c r="L33" i="3"/>
  <c r="L35" i="3"/>
  <c r="L37" i="3"/>
  <c r="L39" i="3"/>
  <c r="L41" i="3"/>
  <c r="L43" i="3"/>
  <c r="L45" i="3"/>
  <c r="L10" i="3"/>
  <c r="L12" i="3"/>
  <c r="L14" i="3"/>
  <c r="L16" i="3"/>
  <c r="L18" i="3"/>
  <c r="L20" i="3"/>
  <c r="L22" i="3"/>
  <c r="L24" i="3"/>
  <c r="L26" i="3"/>
  <c r="L28" i="3"/>
  <c r="L30" i="3"/>
  <c r="L32" i="3"/>
  <c r="L34" i="3"/>
  <c r="L36" i="3"/>
  <c r="L38" i="3"/>
  <c r="L40" i="3"/>
  <c r="L42" i="3"/>
  <c r="L44" i="3"/>
  <c r="L46" i="3"/>
  <c r="D48" i="70"/>
  <c r="F48" i="70"/>
  <c r="H48" i="70"/>
  <c r="J48" i="70"/>
  <c r="L48" i="70"/>
  <c r="N48" i="70"/>
  <c r="C48" i="70"/>
  <c r="E48" i="70"/>
  <c r="G48" i="70"/>
  <c r="I48" i="70"/>
  <c r="K48" i="70"/>
  <c r="M48" i="70"/>
  <c r="O48" i="70"/>
  <c r="M48" i="37"/>
  <c r="L43" i="16"/>
  <c r="L41" i="16"/>
  <c r="L39" i="16"/>
  <c r="L37" i="16"/>
  <c r="L35" i="16"/>
  <c r="L33" i="16"/>
  <c r="L31" i="16"/>
  <c r="L29" i="16"/>
  <c r="L27" i="16"/>
  <c r="L25" i="16"/>
  <c r="L23" i="16"/>
  <c r="L21" i="16"/>
  <c r="L19" i="16"/>
  <c r="L17" i="16"/>
  <c r="L16" i="16"/>
  <c r="L15" i="16"/>
  <c r="L14" i="16"/>
  <c r="L13" i="16"/>
  <c r="L12" i="16"/>
  <c r="L11" i="16"/>
  <c r="L48" i="69"/>
  <c r="L10" i="16"/>
  <c r="L9" i="16"/>
  <c r="L46" i="16"/>
  <c r="L44" i="16"/>
  <c r="L42" i="16"/>
  <c r="L40" i="16"/>
  <c r="L38" i="16"/>
  <c r="L36" i="16"/>
  <c r="L34" i="16"/>
  <c r="L32" i="16"/>
  <c r="L30" i="16"/>
  <c r="L28" i="16"/>
  <c r="L26" i="16"/>
  <c r="L24" i="16"/>
  <c r="L22" i="16"/>
  <c r="L20" i="16"/>
  <c r="L18" i="16"/>
  <c r="L48" i="37"/>
  <c r="L48" i="42" l="1"/>
  <c r="M48" i="55"/>
  <c r="M48" i="54"/>
  <c r="L48" i="54"/>
  <c r="L48" i="55"/>
  <c r="AM24" i="16"/>
  <c r="Z24" i="16"/>
  <c r="AM28" i="16"/>
  <c r="Z28" i="16"/>
  <c r="AM32" i="16"/>
  <c r="Z32" i="16"/>
  <c r="AM36" i="16"/>
  <c r="Z36" i="16"/>
  <c r="AM40" i="16"/>
  <c r="Z40" i="16"/>
  <c r="AM44" i="16"/>
  <c r="Z44" i="16"/>
  <c r="AM9" i="16"/>
  <c r="Z9" i="16"/>
  <c r="L48" i="20"/>
  <c r="L48" i="21"/>
  <c r="AM12" i="16"/>
  <c r="Z12" i="16"/>
  <c r="AM14" i="16"/>
  <c r="Z14" i="16"/>
  <c r="AM16" i="16"/>
  <c r="Z16" i="16"/>
  <c r="Z19" i="16"/>
  <c r="AM19" i="16"/>
  <c r="Z23" i="16"/>
  <c r="AM23" i="16"/>
  <c r="Z27" i="16"/>
  <c r="AM27" i="16"/>
  <c r="Z31" i="16"/>
  <c r="AM31" i="16"/>
  <c r="Z35" i="16"/>
  <c r="AM35" i="16"/>
  <c r="Z39" i="16"/>
  <c r="AM39" i="16"/>
  <c r="Z43" i="16"/>
  <c r="AM43" i="16"/>
  <c r="J48" i="16"/>
  <c r="AM20" i="16"/>
  <c r="Z20" i="16"/>
  <c r="AM18" i="16"/>
  <c r="Z18" i="16"/>
  <c r="AM22" i="16"/>
  <c r="Z22" i="16"/>
  <c r="AM26" i="16"/>
  <c r="Z26" i="16"/>
  <c r="AM30" i="16"/>
  <c r="Z30" i="16"/>
  <c r="AM34" i="16"/>
  <c r="Z34" i="16"/>
  <c r="AM38" i="16"/>
  <c r="Z38" i="16"/>
  <c r="AM42" i="16"/>
  <c r="Z42" i="16"/>
  <c r="Z46" i="16"/>
  <c r="AM46" i="16"/>
  <c r="AM10" i="16"/>
  <c r="Z10" i="16"/>
  <c r="AM11" i="16"/>
  <c r="Z11" i="16"/>
  <c r="AM13" i="16"/>
  <c r="Z13" i="16"/>
  <c r="Z15" i="16"/>
  <c r="AM15" i="16"/>
  <c r="AM17" i="16"/>
  <c r="Z17" i="16"/>
  <c r="AM21" i="16"/>
  <c r="Z21" i="16"/>
  <c r="AM25" i="16"/>
  <c r="Z25" i="16"/>
  <c r="AM29" i="16"/>
  <c r="Z29" i="16"/>
  <c r="AM33" i="16"/>
  <c r="Z33" i="16"/>
  <c r="AM37" i="16"/>
  <c r="Z37" i="16"/>
  <c r="AM41" i="16"/>
  <c r="Z41" i="16"/>
  <c r="L48" i="3"/>
  <c r="M48" i="69"/>
  <c r="L45" i="16"/>
  <c r="K48" i="69"/>
  <c r="K48" i="37"/>
  <c r="J48" i="69"/>
  <c r="J48" i="37"/>
  <c r="G48" i="37"/>
  <c r="E48" i="37"/>
  <c r="G48" i="69"/>
  <c r="H48" i="37"/>
  <c r="F48" i="37"/>
  <c r="M48" i="20" l="1"/>
  <c r="M48" i="21"/>
  <c r="O48" i="3"/>
  <c r="AM45" i="16"/>
  <c r="Z45" i="16"/>
  <c r="K48" i="55"/>
  <c r="K48" i="54"/>
  <c r="K48" i="20"/>
  <c r="K48" i="21"/>
  <c r="G48" i="55"/>
  <c r="G48" i="54"/>
  <c r="J48" i="20"/>
  <c r="J48" i="21"/>
  <c r="H48" i="55"/>
  <c r="H48" i="54"/>
  <c r="J48" i="55"/>
  <c r="J48" i="54"/>
  <c r="G48" i="21"/>
  <c r="G48" i="20"/>
  <c r="F48" i="54"/>
  <c r="F48" i="55"/>
  <c r="E48" i="54"/>
  <c r="E48" i="55"/>
  <c r="E48" i="69"/>
  <c r="I48" i="37"/>
  <c r="I48" i="69"/>
  <c r="H48" i="69"/>
  <c r="F48" i="69"/>
  <c r="D48" i="69"/>
  <c r="C48" i="69"/>
  <c r="O46" i="66"/>
  <c r="O45" i="66"/>
  <c r="O44" i="66"/>
  <c r="O43" i="66"/>
  <c r="O42" i="66"/>
  <c r="O41" i="66"/>
  <c r="O40" i="66"/>
  <c r="O39" i="66"/>
  <c r="O38" i="66"/>
  <c r="O37" i="66"/>
  <c r="O36" i="66"/>
  <c r="O35" i="66"/>
  <c r="O34" i="66"/>
  <c r="O33" i="66"/>
  <c r="O32" i="66"/>
  <c r="O31" i="66"/>
  <c r="O30" i="66"/>
  <c r="O29" i="66"/>
  <c r="O28" i="66"/>
  <c r="O27" i="66"/>
  <c r="O26" i="66"/>
  <c r="O25" i="66"/>
  <c r="O24" i="66"/>
  <c r="O23" i="66"/>
  <c r="O22" i="66"/>
  <c r="O21" i="66"/>
  <c r="O20" i="66"/>
  <c r="O19" i="66"/>
  <c r="O18" i="66"/>
  <c r="O17" i="66"/>
  <c r="O16" i="66"/>
  <c r="O15" i="66"/>
  <c r="O14" i="66"/>
  <c r="O13" i="66"/>
  <c r="O12" i="66"/>
  <c r="O11" i="66"/>
  <c r="O10" i="66"/>
  <c r="O9" i="66"/>
  <c r="N46" i="66"/>
  <c r="M46" i="66"/>
  <c r="L46" i="66"/>
  <c r="K46" i="66"/>
  <c r="J46" i="66"/>
  <c r="I46" i="66"/>
  <c r="I46" i="49" s="1"/>
  <c r="H46" i="66"/>
  <c r="H46" i="48" s="1"/>
  <c r="G46" i="66"/>
  <c r="G46" i="48" s="1"/>
  <c r="F46" i="66"/>
  <c r="F46" i="49" s="1"/>
  <c r="E46" i="66"/>
  <c r="E46" i="49" s="1"/>
  <c r="D46" i="66"/>
  <c r="C46" i="66"/>
  <c r="N45" i="66"/>
  <c r="M45" i="66"/>
  <c r="L45" i="66"/>
  <c r="K45" i="66"/>
  <c r="J45" i="66"/>
  <c r="I45" i="66"/>
  <c r="I45" i="48" s="1"/>
  <c r="H45" i="66"/>
  <c r="H45" i="48" s="1"/>
  <c r="G45" i="66"/>
  <c r="G45" i="48" s="1"/>
  <c r="F45" i="66"/>
  <c r="F45" i="49" s="1"/>
  <c r="E45" i="66"/>
  <c r="E45" i="48" s="1"/>
  <c r="D45" i="66"/>
  <c r="C45" i="66"/>
  <c r="N44" i="66"/>
  <c r="M44" i="66"/>
  <c r="L44" i="66"/>
  <c r="K44" i="66"/>
  <c r="J44" i="66"/>
  <c r="I44" i="66"/>
  <c r="I44" i="49" s="1"/>
  <c r="H44" i="66"/>
  <c r="H44" i="48" s="1"/>
  <c r="G44" i="66"/>
  <c r="G44" i="48" s="1"/>
  <c r="F44" i="66"/>
  <c r="F44" i="49" s="1"/>
  <c r="E44" i="66"/>
  <c r="E44" i="49" s="1"/>
  <c r="D44" i="66"/>
  <c r="C44" i="66"/>
  <c r="N43" i="66"/>
  <c r="M43" i="66"/>
  <c r="L43" i="66"/>
  <c r="K43" i="66"/>
  <c r="J43" i="66"/>
  <c r="I43" i="66"/>
  <c r="I43" i="49" s="1"/>
  <c r="H43" i="66"/>
  <c r="H43" i="48" s="1"/>
  <c r="G43" i="66"/>
  <c r="G43" i="48" s="1"/>
  <c r="F43" i="66"/>
  <c r="F43" i="48" s="1"/>
  <c r="E43" i="66"/>
  <c r="E43" i="48" s="1"/>
  <c r="D43" i="66"/>
  <c r="C43" i="66"/>
  <c r="N42" i="66"/>
  <c r="M42" i="66"/>
  <c r="L42" i="66"/>
  <c r="K42" i="66"/>
  <c r="J42" i="66"/>
  <c r="I42" i="66"/>
  <c r="I42" i="48" s="1"/>
  <c r="H42" i="66"/>
  <c r="H42" i="48" s="1"/>
  <c r="G42" i="66"/>
  <c r="G42" i="48" s="1"/>
  <c r="F42" i="66"/>
  <c r="F42" i="49" s="1"/>
  <c r="E42" i="66"/>
  <c r="E42" i="49" s="1"/>
  <c r="D42" i="66"/>
  <c r="C42" i="66"/>
  <c r="N41" i="66"/>
  <c r="M41" i="66"/>
  <c r="L41" i="66"/>
  <c r="K41" i="66"/>
  <c r="J41" i="66"/>
  <c r="I41" i="66"/>
  <c r="I41" i="48" s="1"/>
  <c r="H41" i="66"/>
  <c r="H41" i="48" s="1"/>
  <c r="G41" i="66"/>
  <c r="G41" i="48" s="1"/>
  <c r="F41" i="66"/>
  <c r="F41" i="49" s="1"/>
  <c r="E41" i="66"/>
  <c r="E41" i="48" s="1"/>
  <c r="D41" i="66"/>
  <c r="C41" i="66"/>
  <c r="N40" i="66"/>
  <c r="M40" i="66"/>
  <c r="L40" i="66"/>
  <c r="K40" i="66"/>
  <c r="J40" i="66"/>
  <c r="I40" i="66"/>
  <c r="I40" i="48" s="1"/>
  <c r="H40" i="66"/>
  <c r="H40" i="48" s="1"/>
  <c r="G40" i="66"/>
  <c r="G40" i="48" s="1"/>
  <c r="F40" i="66"/>
  <c r="F40" i="49" s="1"/>
  <c r="E40" i="66"/>
  <c r="E40" i="49" s="1"/>
  <c r="D40" i="66"/>
  <c r="C40" i="66"/>
  <c r="N39" i="66"/>
  <c r="M39" i="66"/>
  <c r="L39" i="66"/>
  <c r="K39" i="66"/>
  <c r="J39" i="66"/>
  <c r="I39" i="66"/>
  <c r="I39" i="49" s="1"/>
  <c r="H39" i="66"/>
  <c r="H39" i="48" s="1"/>
  <c r="G39" i="66"/>
  <c r="G39" i="48" s="1"/>
  <c r="F39" i="66"/>
  <c r="F39" i="48" s="1"/>
  <c r="E39" i="66"/>
  <c r="E39" i="48" s="1"/>
  <c r="D39" i="66"/>
  <c r="C39" i="66"/>
  <c r="N38" i="66"/>
  <c r="M38" i="66"/>
  <c r="L38" i="66"/>
  <c r="K38" i="66"/>
  <c r="J38" i="66"/>
  <c r="I38" i="66"/>
  <c r="I38" i="48" s="1"/>
  <c r="H38" i="66"/>
  <c r="H38" i="48" s="1"/>
  <c r="G38" i="66"/>
  <c r="G38" i="48" s="1"/>
  <c r="F38" i="66"/>
  <c r="F38" i="49" s="1"/>
  <c r="E38" i="66"/>
  <c r="E38" i="49" s="1"/>
  <c r="D38" i="66"/>
  <c r="C38" i="66"/>
  <c r="N37" i="66"/>
  <c r="M37" i="66"/>
  <c r="L37" i="66"/>
  <c r="K37" i="66"/>
  <c r="J37" i="66"/>
  <c r="I37" i="66"/>
  <c r="I37" i="48" s="1"/>
  <c r="H37" i="66"/>
  <c r="H37" i="48" s="1"/>
  <c r="G37" i="66"/>
  <c r="G37" i="48" s="1"/>
  <c r="F37" i="66"/>
  <c r="F37" i="49" s="1"/>
  <c r="E37" i="66"/>
  <c r="E37" i="48" s="1"/>
  <c r="D37" i="66"/>
  <c r="C37" i="66"/>
  <c r="N36" i="66"/>
  <c r="M36" i="66"/>
  <c r="L36" i="66"/>
  <c r="K36" i="66"/>
  <c r="J36" i="66"/>
  <c r="I36" i="66"/>
  <c r="I36" i="48" s="1"/>
  <c r="H36" i="66"/>
  <c r="H36" i="48" s="1"/>
  <c r="G36" i="66"/>
  <c r="G36" i="48" s="1"/>
  <c r="F36" i="66"/>
  <c r="F36" i="49" s="1"/>
  <c r="E36" i="66"/>
  <c r="E36" i="49" s="1"/>
  <c r="D36" i="66"/>
  <c r="C36" i="66"/>
  <c r="N35" i="66"/>
  <c r="M35" i="66"/>
  <c r="L35" i="66"/>
  <c r="K35" i="66"/>
  <c r="J35" i="66"/>
  <c r="I35" i="66"/>
  <c r="I35" i="49" s="1"/>
  <c r="H35" i="66"/>
  <c r="H35" i="48" s="1"/>
  <c r="G35" i="66"/>
  <c r="G35" i="48" s="1"/>
  <c r="F35" i="66"/>
  <c r="F35" i="48" s="1"/>
  <c r="E35" i="66"/>
  <c r="E35" i="48" s="1"/>
  <c r="D35" i="66"/>
  <c r="C35" i="66"/>
  <c r="N34" i="66"/>
  <c r="M34" i="66"/>
  <c r="L34" i="66"/>
  <c r="K34" i="66"/>
  <c r="J34" i="66"/>
  <c r="I34" i="66"/>
  <c r="I34" i="48" s="1"/>
  <c r="H34" i="66"/>
  <c r="H34" i="48" s="1"/>
  <c r="G34" i="66"/>
  <c r="G34" i="48" s="1"/>
  <c r="F34" i="66"/>
  <c r="F34" i="49" s="1"/>
  <c r="E34" i="66"/>
  <c r="E34" i="49" s="1"/>
  <c r="D34" i="66"/>
  <c r="C34" i="66"/>
  <c r="N33" i="66"/>
  <c r="M33" i="66"/>
  <c r="L33" i="66"/>
  <c r="K33" i="66"/>
  <c r="J33" i="66"/>
  <c r="I33" i="66"/>
  <c r="I33" i="48" s="1"/>
  <c r="H33" i="66"/>
  <c r="H33" i="48" s="1"/>
  <c r="G33" i="66"/>
  <c r="G33" i="48" s="1"/>
  <c r="F33" i="66"/>
  <c r="F33" i="49" s="1"/>
  <c r="E33" i="66"/>
  <c r="E33" i="48" s="1"/>
  <c r="D33" i="66"/>
  <c r="C33" i="66"/>
  <c r="N32" i="66"/>
  <c r="M32" i="66"/>
  <c r="L32" i="66"/>
  <c r="K32" i="66"/>
  <c r="J32" i="66"/>
  <c r="I32" i="66"/>
  <c r="I32" i="48" s="1"/>
  <c r="H32" i="66"/>
  <c r="H32" i="48" s="1"/>
  <c r="G32" i="66"/>
  <c r="G32" i="48" s="1"/>
  <c r="F32" i="66"/>
  <c r="F32" i="49" s="1"/>
  <c r="E32" i="66"/>
  <c r="E32" i="49" s="1"/>
  <c r="D32" i="66"/>
  <c r="C32" i="66"/>
  <c r="N31" i="66"/>
  <c r="M31" i="66"/>
  <c r="L31" i="66"/>
  <c r="K31" i="66"/>
  <c r="J31" i="66"/>
  <c r="I31" i="66"/>
  <c r="I31" i="49" s="1"/>
  <c r="H31" i="66"/>
  <c r="H31" i="48" s="1"/>
  <c r="G31" i="66"/>
  <c r="G31" i="48" s="1"/>
  <c r="F31" i="66"/>
  <c r="F31" i="48" s="1"/>
  <c r="E31" i="66"/>
  <c r="E31" i="48" s="1"/>
  <c r="D31" i="66"/>
  <c r="C31" i="66"/>
  <c r="N30" i="66"/>
  <c r="M30" i="66"/>
  <c r="L30" i="66"/>
  <c r="K30" i="66"/>
  <c r="J30" i="66"/>
  <c r="I30" i="66"/>
  <c r="I30" i="48" s="1"/>
  <c r="H30" i="66"/>
  <c r="H30" i="48" s="1"/>
  <c r="G30" i="66"/>
  <c r="G30" i="48" s="1"/>
  <c r="F30" i="66"/>
  <c r="F30" i="49" s="1"/>
  <c r="E30" i="66"/>
  <c r="E30" i="49" s="1"/>
  <c r="D30" i="66"/>
  <c r="C30" i="66"/>
  <c r="N29" i="66"/>
  <c r="M29" i="66"/>
  <c r="L29" i="66"/>
  <c r="K29" i="66"/>
  <c r="J29" i="66"/>
  <c r="I29" i="66"/>
  <c r="I29" i="48" s="1"/>
  <c r="H29" i="66"/>
  <c r="H29" i="48" s="1"/>
  <c r="G29" i="66"/>
  <c r="G29" i="48" s="1"/>
  <c r="F29" i="66"/>
  <c r="F29" i="49" s="1"/>
  <c r="E29" i="66"/>
  <c r="E29" i="48" s="1"/>
  <c r="D29" i="66"/>
  <c r="C29" i="66"/>
  <c r="N28" i="66"/>
  <c r="M28" i="66"/>
  <c r="L28" i="66"/>
  <c r="K28" i="66"/>
  <c r="J28" i="66"/>
  <c r="I28" i="66"/>
  <c r="I28" i="48" s="1"/>
  <c r="H28" i="66"/>
  <c r="H28" i="48" s="1"/>
  <c r="G28" i="66"/>
  <c r="G28" i="48" s="1"/>
  <c r="F28" i="66"/>
  <c r="F28" i="49" s="1"/>
  <c r="E28" i="66"/>
  <c r="E28" i="49" s="1"/>
  <c r="D28" i="66"/>
  <c r="C28" i="66"/>
  <c r="N27" i="66"/>
  <c r="M27" i="66"/>
  <c r="L27" i="66"/>
  <c r="K27" i="66"/>
  <c r="J27" i="66"/>
  <c r="I27" i="66"/>
  <c r="I27" i="49" s="1"/>
  <c r="H27" i="66"/>
  <c r="H27" i="48" s="1"/>
  <c r="G27" i="66"/>
  <c r="G27" i="48" s="1"/>
  <c r="F27" i="66"/>
  <c r="F27" i="48" s="1"/>
  <c r="E27" i="66"/>
  <c r="E27" i="48" s="1"/>
  <c r="D27" i="66"/>
  <c r="C27" i="66"/>
  <c r="N26" i="66"/>
  <c r="M26" i="66"/>
  <c r="L26" i="66"/>
  <c r="K26" i="66"/>
  <c r="J26" i="66"/>
  <c r="I26" i="66"/>
  <c r="I26" i="48" s="1"/>
  <c r="H26" i="66"/>
  <c r="H26" i="48" s="1"/>
  <c r="G26" i="66"/>
  <c r="G26" i="48" s="1"/>
  <c r="F26" i="66"/>
  <c r="F26" i="49" s="1"/>
  <c r="E26" i="66"/>
  <c r="E26" i="49" s="1"/>
  <c r="D26" i="66"/>
  <c r="C26" i="66"/>
  <c r="N25" i="66"/>
  <c r="M25" i="66"/>
  <c r="L25" i="66"/>
  <c r="K25" i="66"/>
  <c r="J25" i="66"/>
  <c r="I25" i="66"/>
  <c r="I25" i="48" s="1"/>
  <c r="H25" i="66"/>
  <c r="H25" i="48" s="1"/>
  <c r="G25" i="66"/>
  <c r="G25" i="48" s="1"/>
  <c r="F25" i="66"/>
  <c r="F25" i="49" s="1"/>
  <c r="E25" i="66"/>
  <c r="E25" i="48" s="1"/>
  <c r="D25" i="66"/>
  <c r="C25" i="66"/>
  <c r="N24" i="66"/>
  <c r="M24" i="66"/>
  <c r="L24" i="66"/>
  <c r="K24" i="66"/>
  <c r="J24" i="66"/>
  <c r="I24" i="66"/>
  <c r="I24" i="48" s="1"/>
  <c r="H24" i="66"/>
  <c r="H24" i="48" s="1"/>
  <c r="G24" i="66"/>
  <c r="G24" i="48" s="1"/>
  <c r="F24" i="66"/>
  <c r="F24" i="49" s="1"/>
  <c r="E24" i="66"/>
  <c r="E24" i="49" s="1"/>
  <c r="D24" i="66"/>
  <c r="C24" i="66"/>
  <c r="N23" i="66"/>
  <c r="M23" i="66"/>
  <c r="L23" i="66"/>
  <c r="K23" i="66"/>
  <c r="J23" i="66"/>
  <c r="I23" i="66"/>
  <c r="I23" i="49" s="1"/>
  <c r="H23" i="66"/>
  <c r="H23" i="48" s="1"/>
  <c r="G23" i="66"/>
  <c r="G23" i="48" s="1"/>
  <c r="F23" i="66"/>
  <c r="F23" i="48" s="1"/>
  <c r="E23" i="66"/>
  <c r="E23" i="48" s="1"/>
  <c r="D23" i="66"/>
  <c r="C23" i="66"/>
  <c r="N22" i="66"/>
  <c r="M22" i="66"/>
  <c r="L22" i="66"/>
  <c r="K22" i="66"/>
  <c r="J22" i="66"/>
  <c r="I22" i="66"/>
  <c r="I22" i="48" s="1"/>
  <c r="H22" i="66"/>
  <c r="H22" i="48" s="1"/>
  <c r="G22" i="66"/>
  <c r="G22" i="48" s="1"/>
  <c r="F22" i="66"/>
  <c r="F22" i="49" s="1"/>
  <c r="E22" i="66"/>
  <c r="E22" i="49" s="1"/>
  <c r="D22" i="66"/>
  <c r="C22" i="66"/>
  <c r="N21" i="66"/>
  <c r="M21" i="66"/>
  <c r="L21" i="66"/>
  <c r="K21" i="66"/>
  <c r="J21" i="66"/>
  <c r="I21" i="66"/>
  <c r="I21" i="48" s="1"/>
  <c r="H21" i="66"/>
  <c r="H21" i="48" s="1"/>
  <c r="G21" i="66"/>
  <c r="G21" i="48" s="1"/>
  <c r="F21" i="66"/>
  <c r="F21" i="49" s="1"/>
  <c r="E21" i="66"/>
  <c r="E21" i="48" s="1"/>
  <c r="D21" i="66"/>
  <c r="C21" i="66"/>
  <c r="N20" i="66"/>
  <c r="M20" i="66"/>
  <c r="L20" i="66"/>
  <c r="K20" i="66"/>
  <c r="J20" i="66"/>
  <c r="I20" i="66"/>
  <c r="I20" i="48" s="1"/>
  <c r="H20" i="66"/>
  <c r="H20" i="48" s="1"/>
  <c r="G20" i="66"/>
  <c r="G20" i="48" s="1"/>
  <c r="F20" i="66"/>
  <c r="F20" i="49" s="1"/>
  <c r="E20" i="66"/>
  <c r="E20" i="49" s="1"/>
  <c r="D20" i="66"/>
  <c r="C20" i="66"/>
  <c r="N19" i="66"/>
  <c r="M19" i="66"/>
  <c r="L19" i="66"/>
  <c r="K19" i="66"/>
  <c r="J19" i="66"/>
  <c r="I19" i="66"/>
  <c r="I19" i="49" s="1"/>
  <c r="H19" i="66"/>
  <c r="H19" i="48" s="1"/>
  <c r="G19" i="66"/>
  <c r="G19" i="48" s="1"/>
  <c r="F19" i="66"/>
  <c r="F19" i="48" s="1"/>
  <c r="E19" i="66"/>
  <c r="E19" i="48" s="1"/>
  <c r="D19" i="66"/>
  <c r="C19" i="66"/>
  <c r="N18" i="66"/>
  <c r="M18" i="66"/>
  <c r="L18" i="66"/>
  <c r="K18" i="66"/>
  <c r="J18" i="66"/>
  <c r="I18" i="66"/>
  <c r="I18" i="48" s="1"/>
  <c r="H18" i="66"/>
  <c r="H18" i="48" s="1"/>
  <c r="G18" i="66"/>
  <c r="G18" i="48" s="1"/>
  <c r="F18" i="66"/>
  <c r="F18" i="49" s="1"/>
  <c r="E18" i="66"/>
  <c r="E18" i="49" s="1"/>
  <c r="D18" i="66"/>
  <c r="C18" i="66"/>
  <c r="N17" i="66"/>
  <c r="M17" i="66"/>
  <c r="L17" i="66"/>
  <c r="K17" i="66"/>
  <c r="J17" i="66"/>
  <c r="I17" i="66"/>
  <c r="I17" i="48" s="1"/>
  <c r="H17" i="66"/>
  <c r="H17" i="48" s="1"/>
  <c r="G17" i="66"/>
  <c r="G17" i="48" s="1"/>
  <c r="F17" i="66"/>
  <c r="F17" i="49" s="1"/>
  <c r="E17" i="66"/>
  <c r="E17" i="48" s="1"/>
  <c r="D17" i="66"/>
  <c r="C17" i="66"/>
  <c r="N16" i="66"/>
  <c r="M16" i="66"/>
  <c r="L16" i="66"/>
  <c r="K16" i="66"/>
  <c r="J16" i="66"/>
  <c r="I16" i="66"/>
  <c r="I16" i="48" s="1"/>
  <c r="H16" i="66"/>
  <c r="H16" i="48" s="1"/>
  <c r="G16" i="66"/>
  <c r="G16" i="48" s="1"/>
  <c r="F16" i="66"/>
  <c r="F16" i="49" s="1"/>
  <c r="E16" i="66"/>
  <c r="E16" i="49" s="1"/>
  <c r="D16" i="66"/>
  <c r="C16" i="66"/>
  <c r="N15" i="66"/>
  <c r="M15" i="66"/>
  <c r="L15" i="66"/>
  <c r="K15" i="66"/>
  <c r="J15" i="66"/>
  <c r="I15" i="66"/>
  <c r="I15" i="49" s="1"/>
  <c r="H15" i="66"/>
  <c r="H15" i="48" s="1"/>
  <c r="G15" i="66"/>
  <c r="G15" i="48" s="1"/>
  <c r="F15" i="66"/>
  <c r="F15" i="48" s="1"/>
  <c r="E15" i="66"/>
  <c r="E15" i="48" s="1"/>
  <c r="D15" i="66"/>
  <c r="C15" i="66"/>
  <c r="N14" i="66"/>
  <c r="M14" i="66"/>
  <c r="L14" i="66"/>
  <c r="K14" i="66"/>
  <c r="J14" i="66"/>
  <c r="I14" i="66"/>
  <c r="I14" i="48" s="1"/>
  <c r="H14" i="66"/>
  <c r="H14" i="48" s="1"/>
  <c r="G14" i="66"/>
  <c r="G14" i="48" s="1"/>
  <c r="F14" i="66"/>
  <c r="F14" i="49" s="1"/>
  <c r="E14" i="66"/>
  <c r="E14" i="49" s="1"/>
  <c r="D14" i="66"/>
  <c r="C14" i="66"/>
  <c r="N13" i="66"/>
  <c r="M13" i="66"/>
  <c r="L13" i="66"/>
  <c r="K13" i="66"/>
  <c r="J13" i="66"/>
  <c r="I13" i="66"/>
  <c r="I13" i="49" s="1"/>
  <c r="H13" i="66"/>
  <c r="H13" i="48" s="1"/>
  <c r="G13" i="66"/>
  <c r="G13" i="48" s="1"/>
  <c r="F13" i="66"/>
  <c r="F13" i="49" s="1"/>
  <c r="E13" i="66"/>
  <c r="E13" i="48" s="1"/>
  <c r="D13" i="66"/>
  <c r="C13" i="66"/>
  <c r="N12" i="66"/>
  <c r="M12" i="66"/>
  <c r="L12" i="66"/>
  <c r="K12" i="66"/>
  <c r="J12" i="66"/>
  <c r="I12" i="66"/>
  <c r="I12" i="48" s="1"/>
  <c r="H12" i="66"/>
  <c r="H12" i="48" s="1"/>
  <c r="G12" i="66"/>
  <c r="G12" i="48" s="1"/>
  <c r="F12" i="66"/>
  <c r="F12" i="49" s="1"/>
  <c r="E12" i="66"/>
  <c r="E12" i="49" s="1"/>
  <c r="D12" i="66"/>
  <c r="C12" i="66"/>
  <c r="N11" i="66"/>
  <c r="M11" i="66"/>
  <c r="L11" i="66"/>
  <c r="K11" i="66"/>
  <c r="J11" i="66"/>
  <c r="I11" i="66"/>
  <c r="I11" i="48" s="1"/>
  <c r="H11" i="66"/>
  <c r="H11" i="48" s="1"/>
  <c r="G11" i="66"/>
  <c r="G11" i="48" s="1"/>
  <c r="F11" i="66"/>
  <c r="F11" i="48" s="1"/>
  <c r="E11" i="66"/>
  <c r="E11" i="48" s="1"/>
  <c r="D11" i="66"/>
  <c r="C11" i="66"/>
  <c r="N10" i="66"/>
  <c r="N48" i="66" s="1"/>
  <c r="M10" i="66"/>
  <c r="L10" i="66"/>
  <c r="K10" i="66"/>
  <c r="J10" i="66"/>
  <c r="I10" i="66"/>
  <c r="I10" i="48" s="1"/>
  <c r="H10" i="66"/>
  <c r="H10" i="48" s="1"/>
  <c r="G10" i="66"/>
  <c r="G10" i="48" s="1"/>
  <c r="F10" i="66"/>
  <c r="F10" i="49" s="1"/>
  <c r="E10" i="66"/>
  <c r="E10" i="49" s="1"/>
  <c r="D10" i="66"/>
  <c r="C10" i="66"/>
  <c r="N9" i="66"/>
  <c r="M9" i="66"/>
  <c r="L9" i="66"/>
  <c r="K9" i="66"/>
  <c r="J9" i="66"/>
  <c r="I9" i="66"/>
  <c r="I9" i="49" s="1"/>
  <c r="H9" i="66"/>
  <c r="H9" i="48" s="1"/>
  <c r="G9" i="66"/>
  <c r="G9" i="48" s="1"/>
  <c r="F9" i="66"/>
  <c r="F9" i="49" s="1"/>
  <c r="E9" i="66"/>
  <c r="E9" i="48" s="1"/>
  <c r="D9" i="66"/>
  <c r="C9" i="66"/>
  <c r="O46" i="63"/>
  <c r="O45" i="63"/>
  <c r="O44" i="63"/>
  <c r="O43" i="63"/>
  <c r="O42" i="63"/>
  <c r="O41" i="63"/>
  <c r="O40" i="63"/>
  <c r="O39" i="63"/>
  <c r="O38" i="63"/>
  <c r="O37" i="63"/>
  <c r="O36" i="63"/>
  <c r="O35" i="63"/>
  <c r="O34" i="63"/>
  <c r="O33" i="63"/>
  <c r="O32" i="63"/>
  <c r="O31" i="63"/>
  <c r="O30" i="63"/>
  <c r="O29" i="63"/>
  <c r="O28" i="63"/>
  <c r="O27" i="63"/>
  <c r="O26" i="63"/>
  <c r="O25" i="63"/>
  <c r="O24" i="63"/>
  <c r="O23" i="63"/>
  <c r="O22" i="63"/>
  <c r="O21" i="63"/>
  <c r="O20" i="63"/>
  <c r="O19" i="63"/>
  <c r="O18" i="63"/>
  <c r="O17" i="63"/>
  <c r="O16" i="63"/>
  <c r="O15" i="63"/>
  <c r="O14" i="63"/>
  <c r="O13" i="63"/>
  <c r="O12" i="63"/>
  <c r="O11" i="63"/>
  <c r="O10" i="63"/>
  <c r="O9" i="63"/>
  <c r="N46" i="63"/>
  <c r="M46" i="63"/>
  <c r="L46" i="63"/>
  <c r="K46" i="63"/>
  <c r="J46" i="63"/>
  <c r="I46" i="63"/>
  <c r="H46" i="63"/>
  <c r="G46" i="63"/>
  <c r="F46" i="63"/>
  <c r="E46" i="63"/>
  <c r="D46" i="63"/>
  <c r="C46" i="63"/>
  <c r="N45" i="63"/>
  <c r="M45" i="63"/>
  <c r="L45" i="63"/>
  <c r="K45" i="63"/>
  <c r="J45" i="63"/>
  <c r="I45" i="63"/>
  <c r="H45" i="63"/>
  <c r="G45" i="63"/>
  <c r="F45" i="63"/>
  <c r="E45" i="63"/>
  <c r="D45" i="63"/>
  <c r="C45" i="63"/>
  <c r="N44" i="63"/>
  <c r="M44" i="63"/>
  <c r="L44" i="63"/>
  <c r="K44" i="63"/>
  <c r="J44" i="63"/>
  <c r="I44" i="63"/>
  <c r="H44" i="63"/>
  <c r="G44" i="63"/>
  <c r="F44" i="63"/>
  <c r="E44" i="63"/>
  <c r="D44" i="63"/>
  <c r="C44" i="63"/>
  <c r="N43" i="63"/>
  <c r="M43" i="63"/>
  <c r="L43" i="63"/>
  <c r="K43" i="63"/>
  <c r="J43" i="63"/>
  <c r="I43" i="63"/>
  <c r="H43" i="63"/>
  <c r="G43" i="63"/>
  <c r="F43" i="63"/>
  <c r="E43" i="63"/>
  <c r="D43" i="63"/>
  <c r="C43" i="63"/>
  <c r="N42" i="63"/>
  <c r="M42" i="63"/>
  <c r="L42" i="63"/>
  <c r="K42" i="63"/>
  <c r="J42" i="63"/>
  <c r="I42" i="63"/>
  <c r="H42" i="63"/>
  <c r="G42" i="63"/>
  <c r="F42" i="63"/>
  <c r="E42" i="63"/>
  <c r="D42" i="63"/>
  <c r="C42" i="63"/>
  <c r="N41" i="63"/>
  <c r="M41" i="63"/>
  <c r="L41" i="63"/>
  <c r="K41" i="63"/>
  <c r="J41" i="63"/>
  <c r="I41" i="63"/>
  <c r="H41" i="63"/>
  <c r="G41" i="63"/>
  <c r="F41" i="63"/>
  <c r="E41" i="63"/>
  <c r="D41" i="63"/>
  <c r="C41" i="63"/>
  <c r="N40" i="63"/>
  <c r="M40" i="63"/>
  <c r="L40" i="63"/>
  <c r="K40" i="63"/>
  <c r="J40" i="63"/>
  <c r="I40" i="63"/>
  <c r="H40" i="63"/>
  <c r="G40" i="63"/>
  <c r="F40" i="63"/>
  <c r="E40" i="63"/>
  <c r="D40" i="63"/>
  <c r="C40" i="63"/>
  <c r="N39" i="63"/>
  <c r="M39" i="63"/>
  <c r="L39" i="63"/>
  <c r="K39" i="63"/>
  <c r="J39" i="63"/>
  <c r="I39" i="63"/>
  <c r="H39" i="63"/>
  <c r="G39" i="63"/>
  <c r="F39" i="63"/>
  <c r="E39" i="63"/>
  <c r="D39" i="63"/>
  <c r="C39" i="63"/>
  <c r="N38" i="63"/>
  <c r="M38" i="63"/>
  <c r="L38" i="63"/>
  <c r="K38" i="63"/>
  <c r="J38" i="63"/>
  <c r="I38" i="63"/>
  <c r="H38" i="63"/>
  <c r="G38" i="63"/>
  <c r="F38" i="63"/>
  <c r="E38" i="63"/>
  <c r="D38" i="63"/>
  <c r="C38" i="63"/>
  <c r="N37" i="63"/>
  <c r="M37" i="63"/>
  <c r="L37" i="63"/>
  <c r="K37" i="63"/>
  <c r="J37" i="63"/>
  <c r="I37" i="63"/>
  <c r="H37" i="63"/>
  <c r="G37" i="63"/>
  <c r="F37" i="63"/>
  <c r="E37" i="63"/>
  <c r="D37" i="63"/>
  <c r="C37" i="63"/>
  <c r="N36" i="63"/>
  <c r="M36" i="63"/>
  <c r="L36" i="63"/>
  <c r="K36" i="63"/>
  <c r="J36" i="63"/>
  <c r="I36" i="63"/>
  <c r="H36" i="63"/>
  <c r="G36" i="63"/>
  <c r="F36" i="63"/>
  <c r="E36" i="63"/>
  <c r="D36" i="63"/>
  <c r="C36" i="63"/>
  <c r="N35" i="63"/>
  <c r="M35" i="63"/>
  <c r="L35" i="63"/>
  <c r="K35" i="63"/>
  <c r="J35" i="63"/>
  <c r="I35" i="63"/>
  <c r="H35" i="63"/>
  <c r="G35" i="63"/>
  <c r="F35" i="63"/>
  <c r="E35" i="63"/>
  <c r="D35" i="63"/>
  <c r="C35" i="63"/>
  <c r="N34" i="63"/>
  <c r="M34" i="63"/>
  <c r="L34" i="63"/>
  <c r="K34" i="63"/>
  <c r="J34" i="63"/>
  <c r="I34" i="63"/>
  <c r="H34" i="63"/>
  <c r="G34" i="63"/>
  <c r="F34" i="63"/>
  <c r="E34" i="63"/>
  <c r="D34" i="63"/>
  <c r="C34" i="63"/>
  <c r="N33" i="63"/>
  <c r="M33" i="63"/>
  <c r="L33" i="63"/>
  <c r="K33" i="63"/>
  <c r="J33" i="63"/>
  <c r="I33" i="63"/>
  <c r="H33" i="63"/>
  <c r="G33" i="63"/>
  <c r="F33" i="63"/>
  <c r="E33" i="63"/>
  <c r="D33" i="63"/>
  <c r="C33" i="63"/>
  <c r="N32" i="63"/>
  <c r="M32" i="63"/>
  <c r="L32" i="63"/>
  <c r="K32" i="63"/>
  <c r="J32" i="63"/>
  <c r="I32" i="63"/>
  <c r="H32" i="63"/>
  <c r="G32" i="63"/>
  <c r="F32" i="63"/>
  <c r="E32" i="63"/>
  <c r="D32" i="63"/>
  <c r="C32" i="63"/>
  <c r="N31" i="63"/>
  <c r="M31" i="63"/>
  <c r="L31" i="63"/>
  <c r="K31" i="63"/>
  <c r="J31" i="63"/>
  <c r="I31" i="63"/>
  <c r="H31" i="63"/>
  <c r="G31" i="63"/>
  <c r="F31" i="63"/>
  <c r="E31" i="63"/>
  <c r="D31" i="63"/>
  <c r="C31" i="63"/>
  <c r="N30" i="63"/>
  <c r="M30" i="63"/>
  <c r="L30" i="63"/>
  <c r="K30" i="63"/>
  <c r="J30" i="63"/>
  <c r="I30" i="63"/>
  <c r="H30" i="63"/>
  <c r="G30" i="63"/>
  <c r="F30" i="63"/>
  <c r="E30" i="63"/>
  <c r="D30" i="63"/>
  <c r="C30" i="63"/>
  <c r="N29" i="63"/>
  <c r="M29" i="63"/>
  <c r="L29" i="63"/>
  <c r="K29" i="63"/>
  <c r="J29" i="63"/>
  <c r="I29" i="63"/>
  <c r="H29" i="63"/>
  <c r="G29" i="63"/>
  <c r="F29" i="63"/>
  <c r="E29" i="63"/>
  <c r="D29" i="63"/>
  <c r="C29" i="63"/>
  <c r="N28" i="63"/>
  <c r="M28" i="63"/>
  <c r="L28" i="63"/>
  <c r="K28" i="63"/>
  <c r="J28" i="63"/>
  <c r="I28" i="63"/>
  <c r="H28" i="63"/>
  <c r="G28" i="63"/>
  <c r="F28" i="63"/>
  <c r="E28" i="63"/>
  <c r="D28" i="63"/>
  <c r="C28" i="63"/>
  <c r="N27" i="63"/>
  <c r="M27" i="63"/>
  <c r="L27" i="63"/>
  <c r="K27" i="63"/>
  <c r="J27" i="63"/>
  <c r="I27" i="63"/>
  <c r="H27" i="63"/>
  <c r="G27" i="63"/>
  <c r="F27" i="63"/>
  <c r="E27" i="63"/>
  <c r="D27" i="63"/>
  <c r="C27" i="63"/>
  <c r="N26" i="63"/>
  <c r="M26" i="63"/>
  <c r="L26" i="63"/>
  <c r="K26" i="63"/>
  <c r="J26" i="63"/>
  <c r="I26" i="63"/>
  <c r="H26" i="63"/>
  <c r="G26" i="63"/>
  <c r="F26" i="63"/>
  <c r="E26" i="63"/>
  <c r="D26" i="63"/>
  <c r="C26" i="63"/>
  <c r="N25" i="63"/>
  <c r="M25" i="63"/>
  <c r="L25" i="63"/>
  <c r="K25" i="63"/>
  <c r="J25" i="63"/>
  <c r="I25" i="63"/>
  <c r="H25" i="63"/>
  <c r="G25" i="63"/>
  <c r="F25" i="63"/>
  <c r="E25" i="63"/>
  <c r="D25" i="63"/>
  <c r="C25" i="63"/>
  <c r="N24" i="63"/>
  <c r="M24" i="63"/>
  <c r="L24" i="63"/>
  <c r="K24" i="63"/>
  <c r="J24" i="63"/>
  <c r="I24" i="63"/>
  <c r="H24" i="63"/>
  <c r="G24" i="63"/>
  <c r="F24" i="63"/>
  <c r="E24" i="63"/>
  <c r="D24" i="63"/>
  <c r="C24" i="63"/>
  <c r="N23" i="63"/>
  <c r="M23" i="63"/>
  <c r="L23" i="63"/>
  <c r="K23" i="63"/>
  <c r="J23" i="63"/>
  <c r="I23" i="63"/>
  <c r="H23" i="63"/>
  <c r="G23" i="63"/>
  <c r="F23" i="63"/>
  <c r="E23" i="63"/>
  <c r="D23" i="63"/>
  <c r="C23" i="63"/>
  <c r="N22" i="63"/>
  <c r="M22" i="63"/>
  <c r="L22" i="63"/>
  <c r="K22" i="63"/>
  <c r="J22" i="63"/>
  <c r="I22" i="63"/>
  <c r="H22" i="63"/>
  <c r="G22" i="63"/>
  <c r="F22" i="63"/>
  <c r="E22" i="63"/>
  <c r="D22" i="63"/>
  <c r="C22" i="63"/>
  <c r="N21" i="63"/>
  <c r="M21" i="63"/>
  <c r="L21" i="63"/>
  <c r="K21" i="63"/>
  <c r="J21" i="63"/>
  <c r="I21" i="63"/>
  <c r="H21" i="63"/>
  <c r="G21" i="63"/>
  <c r="F21" i="63"/>
  <c r="E21" i="63"/>
  <c r="D21" i="63"/>
  <c r="C21" i="63"/>
  <c r="N20" i="63"/>
  <c r="M20" i="63"/>
  <c r="L20" i="63"/>
  <c r="K20" i="63"/>
  <c r="J20" i="63"/>
  <c r="I20" i="63"/>
  <c r="H20" i="63"/>
  <c r="G20" i="63"/>
  <c r="F20" i="63"/>
  <c r="E20" i="63"/>
  <c r="D20" i="63"/>
  <c r="C20" i="63"/>
  <c r="N19" i="63"/>
  <c r="M19" i="63"/>
  <c r="L19" i="63"/>
  <c r="K19" i="63"/>
  <c r="J19" i="63"/>
  <c r="I19" i="63"/>
  <c r="H19" i="63"/>
  <c r="G19" i="63"/>
  <c r="F19" i="63"/>
  <c r="E19" i="63"/>
  <c r="D19" i="63"/>
  <c r="C19" i="63"/>
  <c r="N18" i="63"/>
  <c r="M18" i="63"/>
  <c r="L18" i="63"/>
  <c r="K18" i="63"/>
  <c r="J18" i="63"/>
  <c r="I18" i="63"/>
  <c r="H18" i="63"/>
  <c r="G18" i="63"/>
  <c r="F18" i="63"/>
  <c r="E18" i="63"/>
  <c r="D18" i="63"/>
  <c r="C18" i="63"/>
  <c r="N17" i="63"/>
  <c r="M17" i="63"/>
  <c r="L17" i="63"/>
  <c r="K17" i="63"/>
  <c r="J17" i="63"/>
  <c r="I17" i="63"/>
  <c r="H17" i="63"/>
  <c r="G17" i="63"/>
  <c r="F17" i="63"/>
  <c r="E17" i="63"/>
  <c r="D17" i="63"/>
  <c r="C17" i="63"/>
  <c r="N16" i="63"/>
  <c r="M16" i="63"/>
  <c r="L16" i="63"/>
  <c r="K16" i="63"/>
  <c r="J16" i="63"/>
  <c r="I16" i="63"/>
  <c r="H16" i="63"/>
  <c r="G16" i="63"/>
  <c r="F16" i="63"/>
  <c r="E16" i="63"/>
  <c r="D16" i="63"/>
  <c r="C16" i="63"/>
  <c r="N15" i="63"/>
  <c r="M15" i="63"/>
  <c r="L15" i="63"/>
  <c r="K15" i="63"/>
  <c r="J15" i="63"/>
  <c r="I15" i="63"/>
  <c r="H15" i="63"/>
  <c r="G15" i="63"/>
  <c r="F15" i="63"/>
  <c r="E15" i="63"/>
  <c r="D15" i="63"/>
  <c r="C15" i="63"/>
  <c r="N14" i="63"/>
  <c r="M14" i="63"/>
  <c r="L14" i="63"/>
  <c r="K14" i="63"/>
  <c r="J14" i="63"/>
  <c r="I14" i="63"/>
  <c r="H14" i="63"/>
  <c r="G14" i="63"/>
  <c r="F14" i="63"/>
  <c r="E14" i="63"/>
  <c r="D14" i="63"/>
  <c r="C14" i="63"/>
  <c r="N13" i="63"/>
  <c r="M13" i="63"/>
  <c r="L13" i="63"/>
  <c r="K13" i="63"/>
  <c r="J13" i="63"/>
  <c r="I13" i="63"/>
  <c r="H13" i="63"/>
  <c r="G13" i="63"/>
  <c r="F13" i="63"/>
  <c r="E13" i="63"/>
  <c r="D13" i="63"/>
  <c r="C13" i="63"/>
  <c r="N12" i="63"/>
  <c r="M12" i="63"/>
  <c r="L12" i="63"/>
  <c r="K12" i="63"/>
  <c r="J12" i="63"/>
  <c r="I12" i="63"/>
  <c r="H12" i="63"/>
  <c r="G12" i="63"/>
  <c r="F12" i="63"/>
  <c r="E12" i="63"/>
  <c r="D12" i="63"/>
  <c r="C12" i="63"/>
  <c r="N11" i="63"/>
  <c r="M11" i="63"/>
  <c r="L11" i="63"/>
  <c r="K11" i="63"/>
  <c r="J11" i="63"/>
  <c r="I11" i="63"/>
  <c r="H11" i="63"/>
  <c r="G11" i="63"/>
  <c r="F11" i="63"/>
  <c r="E11" i="63"/>
  <c r="D11" i="63"/>
  <c r="C11" i="63"/>
  <c r="N10" i="63"/>
  <c r="M10" i="63"/>
  <c r="L10" i="63"/>
  <c r="K10" i="63"/>
  <c r="J10" i="63"/>
  <c r="I10" i="63"/>
  <c r="H10" i="63"/>
  <c r="G10" i="63"/>
  <c r="F10" i="63"/>
  <c r="E10" i="63"/>
  <c r="D10" i="63"/>
  <c r="C10" i="63"/>
  <c r="N9" i="63"/>
  <c r="M9" i="63"/>
  <c r="L9" i="63"/>
  <c r="K9" i="63"/>
  <c r="J9" i="63"/>
  <c r="I9" i="63"/>
  <c r="H9" i="63"/>
  <c r="G9" i="63"/>
  <c r="F9" i="63"/>
  <c r="E9" i="63"/>
  <c r="D9" i="63"/>
  <c r="C9" i="63"/>
  <c r="M48" i="66"/>
  <c r="C12" i="64" l="1"/>
  <c r="C14" i="64"/>
  <c r="C20" i="64"/>
  <c r="C26" i="64"/>
  <c r="C10" i="64"/>
  <c r="C16" i="64"/>
  <c r="C18" i="64"/>
  <c r="C22" i="64"/>
  <c r="C28" i="64"/>
  <c r="C30" i="64"/>
  <c r="C32" i="64"/>
  <c r="C34" i="64"/>
  <c r="C36" i="64"/>
  <c r="C38" i="64"/>
  <c r="C40" i="64"/>
  <c r="C42" i="64"/>
  <c r="C44" i="64"/>
  <c r="C46" i="64"/>
  <c r="N48" i="42"/>
  <c r="AL48" i="42" s="1"/>
  <c r="C24" i="64"/>
  <c r="AP48" i="3"/>
  <c r="AC48" i="3"/>
  <c r="AK48" i="42"/>
  <c r="K48" i="66"/>
  <c r="K48" i="49" s="1"/>
  <c r="C48" i="20"/>
  <c r="L48" i="66"/>
  <c r="L48" i="48" s="1"/>
  <c r="I48" i="55"/>
  <c r="I48" i="54"/>
  <c r="I48" i="20"/>
  <c r="I48" i="21"/>
  <c r="H48" i="20"/>
  <c r="H48" i="21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C9" i="48"/>
  <c r="C10" i="48"/>
  <c r="C11" i="48"/>
  <c r="C12" i="48"/>
  <c r="C13" i="48"/>
  <c r="C14" i="48"/>
  <c r="C15" i="48"/>
  <c r="C16" i="48"/>
  <c r="C17" i="48"/>
  <c r="C18" i="48"/>
  <c r="C20" i="48"/>
  <c r="C21" i="48"/>
  <c r="C22" i="48"/>
  <c r="C44" i="48"/>
  <c r="C45" i="48"/>
  <c r="C46" i="48"/>
  <c r="C23" i="48"/>
  <c r="C24" i="48"/>
  <c r="C25" i="48"/>
  <c r="C26" i="48"/>
  <c r="C27" i="48"/>
  <c r="F48" i="20"/>
  <c r="F48" i="21"/>
  <c r="C28" i="48"/>
  <c r="C29" i="48"/>
  <c r="C30" i="48"/>
  <c r="C31" i="48"/>
  <c r="E48" i="21"/>
  <c r="E48" i="20"/>
  <c r="C32" i="48"/>
  <c r="C33" i="48"/>
  <c r="C34" i="48"/>
  <c r="C35" i="48"/>
  <c r="C19" i="48"/>
  <c r="C36" i="48"/>
  <c r="C37" i="48"/>
  <c r="C38" i="48"/>
  <c r="C39" i="48"/>
  <c r="C40" i="48"/>
  <c r="D48" i="20"/>
  <c r="D48" i="21"/>
  <c r="C41" i="48"/>
  <c r="C42" i="48"/>
  <c r="C43" i="48"/>
  <c r="C9" i="35"/>
  <c r="C10" i="35"/>
  <c r="C11" i="35"/>
  <c r="C12" i="35"/>
  <c r="C13" i="35"/>
  <c r="C14" i="35"/>
  <c r="C15" i="35"/>
  <c r="C16" i="35"/>
  <c r="C17" i="35"/>
  <c r="C18" i="35"/>
  <c r="C19" i="35"/>
  <c r="C20" i="35"/>
  <c r="C21" i="35"/>
  <c r="C22" i="35"/>
  <c r="C23" i="35"/>
  <c r="C24" i="35"/>
  <c r="C25" i="35"/>
  <c r="C26" i="35"/>
  <c r="C27" i="35"/>
  <c r="C28" i="35"/>
  <c r="C29" i="35"/>
  <c r="C30" i="35"/>
  <c r="C31" i="35"/>
  <c r="C32" i="35"/>
  <c r="C33" i="35"/>
  <c r="C34" i="35"/>
  <c r="C35" i="35"/>
  <c r="C36" i="35"/>
  <c r="C37" i="35"/>
  <c r="C38" i="35"/>
  <c r="C39" i="35"/>
  <c r="C40" i="35"/>
  <c r="C41" i="35"/>
  <c r="C42" i="35"/>
  <c r="C43" i="35"/>
  <c r="C44" i="35"/>
  <c r="C45" i="35"/>
  <c r="C46" i="35"/>
  <c r="O10" i="36"/>
  <c r="O10" i="35"/>
  <c r="O12" i="36"/>
  <c r="O12" i="35"/>
  <c r="O14" i="36"/>
  <c r="O14" i="35"/>
  <c r="O16" i="36"/>
  <c r="O16" i="35"/>
  <c r="O18" i="36"/>
  <c r="O18" i="35"/>
  <c r="O20" i="36"/>
  <c r="O20" i="35"/>
  <c r="O22" i="36"/>
  <c r="O22" i="35"/>
  <c r="O24" i="36"/>
  <c r="O24" i="35"/>
  <c r="O26" i="36"/>
  <c r="O26" i="35"/>
  <c r="O28" i="36"/>
  <c r="O28" i="35"/>
  <c r="O30" i="36"/>
  <c r="O30" i="35"/>
  <c r="O32" i="36"/>
  <c r="O32" i="35"/>
  <c r="O34" i="36"/>
  <c r="O34" i="35"/>
  <c r="O36" i="36"/>
  <c r="O36" i="35"/>
  <c r="O38" i="36"/>
  <c r="O38" i="35"/>
  <c r="O40" i="36"/>
  <c r="O40" i="35"/>
  <c r="O42" i="36"/>
  <c r="O42" i="35"/>
  <c r="O44" i="36"/>
  <c r="O44" i="35"/>
  <c r="O46" i="36"/>
  <c r="O46" i="35"/>
  <c r="O10" i="49"/>
  <c r="O10" i="48"/>
  <c r="O12" i="48"/>
  <c r="O12" i="49"/>
  <c r="O14" i="48"/>
  <c r="O14" i="49"/>
  <c r="O16" i="49"/>
  <c r="O16" i="48"/>
  <c r="O18" i="49"/>
  <c r="O18" i="48"/>
  <c r="O20" i="48"/>
  <c r="O20" i="49"/>
  <c r="O22" i="48"/>
  <c r="O22" i="49"/>
  <c r="O24" i="49"/>
  <c r="O24" i="48"/>
  <c r="O26" i="49"/>
  <c r="O26" i="48"/>
  <c r="O28" i="48"/>
  <c r="O28" i="49"/>
  <c r="O30" i="48"/>
  <c r="O30" i="49"/>
  <c r="O32" i="49"/>
  <c r="O32" i="48"/>
  <c r="O34" i="49"/>
  <c r="O34" i="48"/>
  <c r="O36" i="48"/>
  <c r="O36" i="49"/>
  <c r="O38" i="48"/>
  <c r="O38" i="49"/>
  <c r="O40" i="49"/>
  <c r="O40" i="48"/>
  <c r="O42" i="49"/>
  <c r="O42" i="48"/>
  <c r="O44" i="48"/>
  <c r="O44" i="49"/>
  <c r="O46" i="48"/>
  <c r="O46" i="49"/>
  <c r="O9" i="35"/>
  <c r="O9" i="36"/>
  <c r="O11" i="36"/>
  <c r="O11" i="35"/>
  <c r="O13" i="35"/>
  <c r="O13" i="36"/>
  <c r="O15" i="36"/>
  <c r="O15" i="35"/>
  <c r="O17" i="35"/>
  <c r="O17" i="36"/>
  <c r="O19" i="36"/>
  <c r="O19" i="35"/>
  <c r="O21" i="35"/>
  <c r="O21" i="36"/>
  <c r="O23" i="35"/>
  <c r="O23" i="36"/>
  <c r="O25" i="35"/>
  <c r="O25" i="36"/>
  <c r="O27" i="35"/>
  <c r="O27" i="36"/>
  <c r="O29" i="35"/>
  <c r="O29" i="36"/>
  <c r="O31" i="35"/>
  <c r="O31" i="36"/>
  <c r="O33" i="36"/>
  <c r="O33" i="35"/>
  <c r="O35" i="35"/>
  <c r="O35" i="36"/>
  <c r="O37" i="35"/>
  <c r="O37" i="36"/>
  <c r="O39" i="36"/>
  <c r="O39" i="35"/>
  <c r="O41" i="35"/>
  <c r="O41" i="36"/>
  <c r="O43" i="36"/>
  <c r="O43" i="35"/>
  <c r="O45" i="35"/>
  <c r="O45" i="36"/>
  <c r="O9" i="48"/>
  <c r="O9" i="49"/>
  <c r="O11" i="48"/>
  <c r="O11" i="49"/>
  <c r="O13" i="48"/>
  <c r="O13" i="49"/>
  <c r="O15" i="48"/>
  <c r="O15" i="49"/>
  <c r="O17" i="48"/>
  <c r="O17" i="49"/>
  <c r="O19" i="48"/>
  <c r="O19" i="49"/>
  <c r="O21" i="48"/>
  <c r="O21" i="49"/>
  <c r="O23" i="48"/>
  <c r="O23" i="49"/>
  <c r="O25" i="48"/>
  <c r="O25" i="49"/>
  <c r="O27" i="48"/>
  <c r="O27" i="49"/>
  <c r="O29" i="48"/>
  <c r="O29" i="49"/>
  <c r="O31" i="48"/>
  <c r="O31" i="49"/>
  <c r="O33" i="48"/>
  <c r="O33" i="49"/>
  <c r="O35" i="48"/>
  <c r="O35" i="49"/>
  <c r="O37" i="48"/>
  <c r="O37" i="49"/>
  <c r="O39" i="48"/>
  <c r="O39" i="49"/>
  <c r="O41" i="48"/>
  <c r="O41" i="49"/>
  <c r="O43" i="48"/>
  <c r="O43" i="49"/>
  <c r="O45" i="48"/>
  <c r="O45" i="49"/>
  <c r="E9" i="64"/>
  <c r="E9" i="65"/>
  <c r="E10" i="64"/>
  <c r="E10" i="65"/>
  <c r="I10" i="64"/>
  <c r="I10" i="65"/>
  <c r="M10" i="64"/>
  <c r="M10" i="65"/>
  <c r="M11" i="42"/>
  <c r="C11" i="64"/>
  <c r="G11" i="64"/>
  <c r="G11" i="65"/>
  <c r="I11" i="64"/>
  <c r="I11" i="65"/>
  <c r="K11" i="64"/>
  <c r="K11" i="65"/>
  <c r="M11" i="64"/>
  <c r="M11" i="65"/>
  <c r="E12" i="64"/>
  <c r="E12" i="65"/>
  <c r="I12" i="64"/>
  <c r="I12" i="65"/>
  <c r="M12" i="64"/>
  <c r="M12" i="65"/>
  <c r="M13" i="42"/>
  <c r="C13" i="64"/>
  <c r="G13" i="35"/>
  <c r="G13" i="64"/>
  <c r="G13" i="65"/>
  <c r="I13" i="64"/>
  <c r="I13" i="65"/>
  <c r="K13" i="64"/>
  <c r="K13" i="65"/>
  <c r="M13" i="64"/>
  <c r="M13" i="65"/>
  <c r="E14" i="64"/>
  <c r="E14" i="65"/>
  <c r="I14" i="64"/>
  <c r="I14" i="65"/>
  <c r="K14" i="64"/>
  <c r="K14" i="65"/>
  <c r="M15" i="42"/>
  <c r="C15" i="64"/>
  <c r="G15" i="64"/>
  <c r="G15" i="65"/>
  <c r="I15" i="64"/>
  <c r="I15" i="65"/>
  <c r="M15" i="64"/>
  <c r="M15" i="65"/>
  <c r="N48" i="49"/>
  <c r="N48" i="48"/>
  <c r="D9" i="64"/>
  <c r="D9" i="65"/>
  <c r="F9" i="64"/>
  <c r="F9" i="65"/>
  <c r="H9" i="64"/>
  <c r="H9" i="65"/>
  <c r="J9" i="64"/>
  <c r="J9" i="65"/>
  <c r="L9" i="64"/>
  <c r="L9" i="65"/>
  <c r="N9" i="64"/>
  <c r="N9" i="65"/>
  <c r="N9" i="35"/>
  <c r="N9" i="36"/>
  <c r="D10" i="64"/>
  <c r="D10" i="65"/>
  <c r="F10" i="64"/>
  <c r="F10" i="65"/>
  <c r="H10" i="64"/>
  <c r="H10" i="65"/>
  <c r="J10" i="64"/>
  <c r="J10" i="65"/>
  <c r="L10" i="64"/>
  <c r="L10" i="65"/>
  <c r="N10" i="64"/>
  <c r="N10" i="65"/>
  <c r="N10" i="36"/>
  <c r="N10" i="35"/>
  <c r="D11" i="64"/>
  <c r="D11" i="65"/>
  <c r="F11" i="64"/>
  <c r="F11" i="65"/>
  <c r="H11" i="64"/>
  <c r="H11" i="65"/>
  <c r="J11" i="64"/>
  <c r="J11" i="65"/>
  <c r="L11" i="64"/>
  <c r="L11" i="65"/>
  <c r="N11" i="64"/>
  <c r="N11" i="65"/>
  <c r="N11" i="36"/>
  <c r="N11" i="35"/>
  <c r="D12" i="64"/>
  <c r="D12" i="65"/>
  <c r="F12" i="64"/>
  <c r="F12" i="65"/>
  <c r="H12" i="64"/>
  <c r="H12" i="65"/>
  <c r="J12" i="64"/>
  <c r="J12" i="65"/>
  <c r="L12" i="64"/>
  <c r="L12" i="65"/>
  <c r="N12" i="64"/>
  <c r="N12" i="65"/>
  <c r="N12" i="36"/>
  <c r="N12" i="35"/>
  <c r="D13" i="64"/>
  <c r="D13" i="65"/>
  <c r="F13" i="64"/>
  <c r="F13" i="65"/>
  <c r="H13" i="64"/>
  <c r="H13" i="65"/>
  <c r="J13" i="64"/>
  <c r="J13" i="65"/>
  <c r="L13" i="64"/>
  <c r="L13" i="65"/>
  <c r="N13" i="64"/>
  <c r="N13" i="65"/>
  <c r="N13" i="35"/>
  <c r="N13" i="36"/>
  <c r="D14" i="64"/>
  <c r="D14" i="65"/>
  <c r="F14" i="64"/>
  <c r="F14" i="65"/>
  <c r="H14" i="64"/>
  <c r="H14" i="65"/>
  <c r="J14" i="64"/>
  <c r="J14" i="65"/>
  <c r="L14" i="64"/>
  <c r="L14" i="65"/>
  <c r="N14" i="64"/>
  <c r="N14" i="65"/>
  <c r="N14" i="36"/>
  <c r="N14" i="35"/>
  <c r="D15" i="64"/>
  <c r="D15" i="65"/>
  <c r="F15" i="64"/>
  <c r="F15" i="65"/>
  <c r="H15" i="64"/>
  <c r="H15" i="65"/>
  <c r="J15" i="64"/>
  <c r="J15" i="65"/>
  <c r="L15" i="64"/>
  <c r="L15" i="65"/>
  <c r="N15" i="64"/>
  <c r="N15" i="65"/>
  <c r="N15" i="36"/>
  <c r="N15" i="35"/>
  <c r="D16" i="64"/>
  <c r="D16" i="65"/>
  <c r="F16" i="64"/>
  <c r="F16" i="65"/>
  <c r="H16" i="64"/>
  <c r="H16" i="65"/>
  <c r="J16" i="64"/>
  <c r="J16" i="65"/>
  <c r="L16" i="64"/>
  <c r="L16" i="65"/>
  <c r="N16" i="64"/>
  <c r="N16" i="65"/>
  <c r="N16" i="35"/>
  <c r="N16" i="36"/>
  <c r="D17" i="64"/>
  <c r="D17" i="65"/>
  <c r="F17" i="64"/>
  <c r="F17" i="65"/>
  <c r="H17" i="64"/>
  <c r="H17" i="65"/>
  <c r="J17" i="64"/>
  <c r="J17" i="65"/>
  <c r="L17" i="64"/>
  <c r="L17" i="65"/>
  <c r="N17" i="64"/>
  <c r="N17" i="65"/>
  <c r="N17" i="35"/>
  <c r="N17" i="36"/>
  <c r="D18" i="64"/>
  <c r="D18" i="65"/>
  <c r="F18" i="64"/>
  <c r="F18" i="65"/>
  <c r="H18" i="64"/>
  <c r="H18" i="65"/>
  <c r="J18" i="64"/>
  <c r="J18" i="65"/>
  <c r="L18" i="64"/>
  <c r="L18" i="65"/>
  <c r="N18" i="64"/>
  <c r="N18" i="65"/>
  <c r="N18" i="36"/>
  <c r="N18" i="35"/>
  <c r="D19" i="64"/>
  <c r="D19" i="65"/>
  <c r="F19" i="64"/>
  <c r="F19" i="65"/>
  <c r="H19" i="64"/>
  <c r="H19" i="65"/>
  <c r="J19" i="64"/>
  <c r="J19" i="65"/>
  <c r="L19" i="64"/>
  <c r="L19" i="65"/>
  <c r="N19" i="64"/>
  <c r="N19" i="65"/>
  <c r="N19" i="36"/>
  <c r="N19" i="35"/>
  <c r="D20" i="64"/>
  <c r="D20" i="65"/>
  <c r="F20" i="64"/>
  <c r="F20" i="65"/>
  <c r="H20" i="64"/>
  <c r="H20" i="65"/>
  <c r="J20" i="64"/>
  <c r="J20" i="65"/>
  <c r="L20" i="64"/>
  <c r="L20" i="65"/>
  <c r="N20" i="64"/>
  <c r="N20" i="65"/>
  <c r="N20" i="35"/>
  <c r="N20" i="36"/>
  <c r="D21" i="64"/>
  <c r="D21" i="65"/>
  <c r="F21" i="64"/>
  <c r="F21" i="65"/>
  <c r="H21" i="64"/>
  <c r="H21" i="65"/>
  <c r="J21" i="64"/>
  <c r="J21" i="65"/>
  <c r="L21" i="64"/>
  <c r="L21" i="65"/>
  <c r="N21" i="64"/>
  <c r="N21" i="65"/>
  <c r="N21" i="35"/>
  <c r="N21" i="36"/>
  <c r="D22" i="64"/>
  <c r="D22" i="65"/>
  <c r="F22" i="64"/>
  <c r="F22" i="65"/>
  <c r="H22" i="64"/>
  <c r="H22" i="65"/>
  <c r="J22" i="64"/>
  <c r="J22" i="65"/>
  <c r="L22" i="64"/>
  <c r="L22" i="65"/>
  <c r="N22" i="64"/>
  <c r="N22" i="65"/>
  <c r="N22" i="36"/>
  <c r="N22" i="35"/>
  <c r="D23" i="64"/>
  <c r="D23" i="65"/>
  <c r="F23" i="64"/>
  <c r="F23" i="65"/>
  <c r="H23" i="64"/>
  <c r="H23" i="65"/>
  <c r="J23" i="64"/>
  <c r="J23" i="65"/>
  <c r="L23" i="64"/>
  <c r="L23" i="65"/>
  <c r="N23" i="64"/>
  <c r="N23" i="65"/>
  <c r="N23" i="36"/>
  <c r="N23" i="35"/>
  <c r="D24" i="64"/>
  <c r="D24" i="65"/>
  <c r="F24" i="64"/>
  <c r="F24" i="65"/>
  <c r="H24" i="64"/>
  <c r="H24" i="65"/>
  <c r="J24" i="64"/>
  <c r="J24" i="65"/>
  <c r="L24" i="64"/>
  <c r="L24" i="65"/>
  <c r="N24" i="64"/>
  <c r="N24" i="65"/>
  <c r="N24" i="35"/>
  <c r="N24" i="36"/>
  <c r="D25" i="64"/>
  <c r="D25" i="65"/>
  <c r="F25" i="64"/>
  <c r="F25" i="65"/>
  <c r="H25" i="64"/>
  <c r="H25" i="65"/>
  <c r="J25" i="64"/>
  <c r="J25" i="65"/>
  <c r="L25" i="64"/>
  <c r="L25" i="65"/>
  <c r="N25" i="64"/>
  <c r="N25" i="65"/>
  <c r="N25" i="35"/>
  <c r="N25" i="36"/>
  <c r="D26" i="64"/>
  <c r="D26" i="65"/>
  <c r="F26" i="64"/>
  <c r="F26" i="65"/>
  <c r="H26" i="64"/>
  <c r="H26" i="65"/>
  <c r="J26" i="64"/>
  <c r="J26" i="65"/>
  <c r="L26" i="64"/>
  <c r="L26" i="65"/>
  <c r="N26" i="64"/>
  <c r="N26" i="65"/>
  <c r="N26" i="36"/>
  <c r="N26" i="35"/>
  <c r="D27" i="64"/>
  <c r="D27" i="65"/>
  <c r="F27" i="64"/>
  <c r="F27" i="65"/>
  <c r="H27" i="64"/>
  <c r="H27" i="65"/>
  <c r="J27" i="64"/>
  <c r="J27" i="65"/>
  <c r="L27" i="64"/>
  <c r="L27" i="65"/>
  <c r="N27" i="64"/>
  <c r="N27" i="65"/>
  <c r="N27" i="36"/>
  <c r="N27" i="35"/>
  <c r="D28" i="64"/>
  <c r="D28" i="65"/>
  <c r="F28" i="64"/>
  <c r="F28" i="65"/>
  <c r="H28" i="64"/>
  <c r="H28" i="65"/>
  <c r="J28" i="64"/>
  <c r="J28" i="65"/>
  <c r="L28" i="64"/>
  <c r="L28" i="65"/>
  <c r="N28" i="64"/>
  <c r="N28" i="65"/>
  <c r="N28" i="35"/>
  <c r="N28" i="36"/>
  <c r="D29" i="64"/>
  <c r="D29" i="65"/>
  <c r="F29" i="64"/>
  <c r="F29" i="65"/>
  <c r="H29" i="64"/>
  <c r="H29" i="65"/>
  <c r="J29" i="64"/>
  <c r="J29" i="65"/>
  <c r="L29" i="64"/>
  <c r="L29" i="65"/>
  <c r="N29" i="64"/>
  <c r="N29" i="65"/>
  <c r="N29" i="35"/>
  <c r="N29" i="36"/>
  <c r="D30" i="64"/>
  <c r="D30" i="65"/>
  <c r="F30" i="64"/>
  <c r="F30" i="65"/>
  <c r="H30" i="64"/>
  <c r="H30" i="65"/>
  <c r="J30" i="64"/>
  <c r="J30" i="65"/>
  <c r="L30" i="64"/>
  <c r="L30" i="65"/>
  <c r="N30" i="64"/>
  <c r="N30" i="65"/>
  <c r="N30" i="36"/>
  <c r="N30" i="35"/>
  <c r="D31" i="64"/>
  <c r="D31" i="65"/>
  <c r="F31" i="64"/>
  <c r="F31" i="65"/>
  <c r="H31" i="64"/>
  <c r="H31" i="65"/>
  <c r="J31" i="64"/>
  <c r="J31" i="65"/>
  <c r="L31" i="64"/>
  <c r="L31" i="65"/>
  <c r="N31" i="64"/>
  <c r="N31" i="65"/>
  <c r="N31" i="36"/>
  <c r="N31" i="35"/>
  <c r="D32" i="64"/>
  <c r="D32" i="65"/>
  <c r="F32" i="64"/>
  <c r="F32" i="65"/>
  <c r="H32" i="64"/>
  <c r="H32" i="65"/>
  <c r="J32" i="64"/>
  <c r="J32" i="65"/>
  <c r="L32" i="64"/>
  <c r="L32" i="65"/>
  <c r="N32" i="64"/>
  <c r="N32" i="65"/>
  <c r="N32" i="35"/>
  <c r="N32" i="36"/>
  <c r="D33" i="64"/>
  <c r="D33" i="65"/>
  <c r="F33" i="64"/>
  <c r="F33" i="65"/>
  <c r="H33" i="64"/>
  <c r="H33" i="65"/>
  <c r="J33" i="64"/>
  <c r="J33" i="65"/>
  <c r="L33" i="64"/>
  <c r="L33" i="65"/>
  <c r="N33" i="64"/>
  <c r="N33" i="65"/>
  <c r="N33" i="35"/>
  <c r="N33" i="36"/>
  <c r="D34" i="64"/>
  <c r="D34" i="65"/>
  <c r="F34" i="64"/>
  <c r="F34" i="65"/>
  <c r="H34" i="64"/>
  <c r="H34" i="65"/>
  <c r="J34" i="64"/>
  <c r="J34" i="65"/>
  <c r="L34" i="64"/>
  <c r="L34" i="65"/>
  <c r="N34" i="64"/>
  <c r="N34" i="65"/>
  <c r="N34" i="36"/>
  <c r="N34" i="35"/>
  <c r="D35" i="64"/>
  <c r="D35" i="65"/>
  <c r="F35" i="64"/>
  <c r="F35" i="65"/>
  <c r="H35" i="64"/>
  <c r="H35" i="65"/>
  <c r="J35" i="64"/>
  <c r="J35" i="65"/>
  <c r="L35" i="64"/>
  <c r="L35" i="65"/>
  <c r="N35" i="64"/>
  <c r="N35" i="65"/>
  <c r="N35" i="36"/>
  <c r="N35" i="35"/>
  <c r="D36" i="64"/>
  <c r="D36" i="65"/>
  <c r="F36" i="64"/>
  <c r="F36" i="65"/>
  <c r="H36" i="64"/>
  <c r="H36" i="65"/>
  <c r="J36" i="64"/>
  <c r="J36" i="65"/>
  <c r="L36" i="64"/>
  <c r="L36" i="65"/>
  <c r="N36" i="64"/>
  <c r="N36" i="65"/>
  <c r="N36" i="35"/>
  <c r="N36" i="36"/>
  <c r="D37" i="64"/>
  <c r="D37" i="65"/>
  <c r="F37" i="64"/>
  <c r="F37" i="65"/>
  <c r="H37" i="64"/>
  <c r="H37" i="65"/>
  <c r="J37" i="64"/>
  <c r="J37" i="65"/>
  <c r="L37" i="64"/>
  <c r="L37" i="65"/>
  <c r="N37" i="64"/>
  <c r="N37" i="65"/>
  <c r="N37" i="35"/>
  <c r="N37" i="36"/>
  <c r="D38" i="64"/>
  <c r="D38" i="65"/>
  <c r="F38" i="64"/>
  <c r="F38" i="65"/>
  <c r="H38" i="64"/>
  <c r="H38" i="65"/>
  <c r="J38" i="64"/>
  <c r="J38" i="65"/>
  <c r="L38" i="64"/>
  <c r="L38" i="65"/>
  <c r="N38" i="64"/>
  <c r="N38" i="65"/>
  <c r="N38" i="36"/>
  <c r="N38" i="35"/>
  <c r="D39" i="64"/>
  <c r="D39" i="65"/>
  <c r="F39" i="64"/>
  <c r="F39" i="65"/>
  <c r="H39" i="64"/>
  <c r="H39" i="65"/>
  <c r="J39" i="64"/>
  <c r="J39" i="65"/>
  <c r="L39" i="64"/>
  <c r="L39" i="65"/>
  <c r="N39" i="64"/>
  <c r="N39" i="65"/>
  <c r="N39" i="36"/>
  <c r="N39" i="35"/>
  <c r="D40" i="64"/>
  <c r="D40" i="65"/>
  <c r="F40" i="64"/>
  <c r="F40" i="65"/>
  <c r="H40" i="64"/>
  <c r="H40" i="65"/>
  <c r="J40" i="64"/>
  <c r="J40" i="65"/>
  <c r="L40" i="64"/>
  <c r="L40" i="65"/>
  <c r="N40" i="64"/>
  <c r="N40" i="65"/>
  <c r="N40" i="35"/>
  <c r="N40" i="36"/>
  <c r="D41" i="64"/>
  <c r="D41" i="65"/>
  <c r="F41" i="64"/>
  <c r="F41" i="65"/>
  <c r="H41" i="64"/>
  <c r="H41" i="65"/>
  <c r="J41" i="64"/>
  <c r="J41" i="65"/>
  <c r="L41" i="64"/>
  <c r="L41" i="65"/>
  <c r="N41" i="64"/>
  <c r="N41" i="65"/>
  <c r="N41" i="35"/>
  <c r="N41" i="36"/>
  <c r="D42" i="64"/>
  <c r="D42" i="65"/>
  <c r="F42" i="64"/>
  <c r="F42" i="65"/>
  <c r="H42" i="64"/>
  <c r="H42" i="65"/>
  <c r="J42" i="64"/>
  <c r="J42" i="65"/>
  <c r="L42" i="64"/>
  <c r="L42" i="65"/>
  <c r="N42" i="64"/>
  <c r="N42" i="65"/>
  <c r="N42" i="36"/>
  <c r="N42" i="35"/>
  <c r="D43" i="64"/>
  <c r="D43" i="65"/>
  <c r="F43" i="64"/>
  <c r="F43" i="65"/>
  <c r="H43" i="64"/>
  <c r="H43" i="65"/>
  <c r="J43" i="64"/>
  <c r="J43" i="65"/>
  <c r="L43" i="64"/>
  <c r="L43" i="65"/>
  <c r="N43" i="64"/>
  <c r="N43" i="65"/>
  <c r="N43" i="36"/>
  <c r="N43" i="35"/>
  <c r="D44" i="64"/>
  <c r="D44" i="65"/>
  <c r="F44" i="64"/>
  <c r="F44" i="65"/>
  <c r="H44" i="64"/>
  <c r="H44" i="65"/>
  <c r="J44" i="64"/>
  <c r="J44" i="65"/>
  <c r="L44" i="64"/>
  <c r="L44" i="65"/>
  <c r="N44" i="64"/>
  <c r="N44" i="65"/>
  <c r="N44" i="35"/>
  <c r="N44" i="36"/>
  <c r="D45" i="64"/>
  <c r="D45" i="65"/>
  <c r="F45" i="64"/>
  <c r="F45" i="65"/>
  <c r="H45" i="64"/>
  <c r="H45" i="65"/>
  <c r="J45" i="64"/>
  <c r="J45" i="65"/>
  <c r="L45" i="64"/>
  <c r="L45" i="65"/>
  <c r="N45" i="64"/>
  <c r="N45" i="65"/>
  <c r="N45" i="35"/>
  <c r="N45" i="36"/>
  <c r="D46" i="64"/>
  <c r="D46" i="65"/>
  <c r="F46" i="64"/>
  <c r="F46" i="65"/>
  <c r="H46" i="64"/>
  <c r="H46" i="65"/>
  <c r="J46" i="64"/>
  <c r="J46" i="65"/>
  <c r="L46" i="64"/>
  <c r="L46" i="65"/>
  <c r="N46" i="64"/>
  <c r="N46" i="65"/>
  <c r="N46" i="36"/>
  <c r="N46" i="35"/>
  <c r="O10" i="64"/>
  <c r="O10" i="65"/>
  <c r="O12" i="64"/>
  <c r="O12" i="65"/>
  <c r="O14" i="64"/>
  <c r="O14" i="65"/>
  <c r="O16" i="64"/>
  <c r="O16" i="65"/>
  <c r="O18" i="64"/>
  <c r="O18" i="65"/>
  <c r="O20" i="64"/>
  <c r="O20" i="65"/>
  <c r="O22" i="64"/>
  <c r="O22" i="65"/>
  <c r="O24" i="64"/>
  <c r="O24" i="65"/>
  <c r="O26" i="64"/>
  <c r="O26" i="65"/>
  <c r="O28" i="64"/>
  <c r="O28" i="65"/>
  <c r="O30" i="64"/>
  <c r="O30" i="65"/>
  <c r="O32" i="64"/>
  <c r="O32" i="65"/>
  <c r="O34" i="64"/>
  <c r="O34" i="65"/>
  <c r="O36" i="64"/>
  <c r="O36" i="65"/>
  <c r="O38" i="64"/>
  <c r="O38" i="65"/>
  <c r="O40" i="64"/>
  <c r="O40" i="65"/>
  <c r="O42" i="64"/>
  <c r="O42" i="65"/>
  <c r="O44" i="64"/>
  <c r="O44" i="65"/>
  <c r="O46" i="64"/>
  <c r="O46" i="65"/>
  <c r="N9" i="49"/>
  <c r="N9" i="48"/>
  <c r="N10" i="48"/>
  <c r="N10" i="49"/>
  <c r="N11" i="48"/>
  <c r="N11" i="49"/>
  <c r="N12" i="48"/>
  <c r="N12" i="49"/>
  <c r="N13" i="49"/>
  <c r="N13" i="48"/>
  <c r="N14" i="48"/>
  <c r="N14" i="49"/>
  <c r="N15" i="49"/>
  <c r="N15" i="48"/>
  <c r="N16" i="48"/>
  <c r="N16" i="49"/>
  <c r="N17" i="49"/>
  <c r="N17" i="48"/>
  <c r="N18" i="48"/>
  <c r="N18" i="49"/>
  <c r="N19" i="48"/>
  <c r="N19" i="49"/>
  <c r="N20" i="48"/>
  <c r="N20" i="49"/>
  <c r="N21" i="48"/>
  <c r="N21" i="49"/>
  <c r="N22" i="48"/>
  <c r="N22" i="49"/>
  <c r="N23" i="49"/>
  <c r="N23" i="48"/>
  <c r="N24" i="48"/>
  <c r="N24" i="49"/>
  <c r="N25" i="49"/>
  <c r="N25" i="48"/>
  <c r="N26" i="48"/>
  <c r="N26" i="49"/>
  <c r="N27" i="48"/>
  <c r="N27" i="49"/>
  <c r="N28" i="48"/>
  <c r="N28" i="49"/>
  <c r="N29" i="48"/>
  <c r="N29" i="49"/>
  <c r="N30" i="48"/>
  <c r="N30" i="49"/>
  <c r="N31" i="49"/>
  <c r="N31" i="48"/>
  <c r="N32" i="48"/>
  <c r="N32" i="49"/>
  <c r="N33" i="49"/>
  <c r="N33" i="48"/>
  <c r="N34" i="48"/>
  <c r="N34" i="49"/>
  <c r="N35" i="48"/>
  <c r="N35" i="49"/>
  <c r="N36" i="48"/>
  <c r="N36" i="49"/>
  <c r="N37" i="48"/>
  <c r="N37" i="49"/>
  <c r="N38" i="48"/>
  <c r="N38" i="49"/>
  <c r="N39" i="49"/>
  <c r="N39" i="48"/>
  <c r="N40" i="48"/>
  <c r="N40" i="49"/>
  <c r="N41" i="49"/>
  <c r="N41" i="48"/>
  <c r="N42" i="48"/>
  <c r="N42" i="49"/>
  <c r="N43" i="48"/>
  <c r="N43" i="49"/>
  <c r="N44" i="48"/>
  <c r="N44" i="49"/>
  <c r="N45" i="48"/>
  <c r="N45" i="49"/>
  <c r="N46" i="48"/>
  <c r="N46" i="49"/>
  <c r="M9" i="42"/>
  <c r="C9" i="64"/>
  <c r="G9" i="35"/>
  <c r="G9" i="64"/>
  <c r="G9" i="65"/>
  <c r="I9" i="64"/>
  <c r="I9" i="65"/>
  <c r="K9" i="64"/>
  <c r="K9" i="65"/>
  <c r="M9" i="64"/>
  <c r="M9" i="65"/>
  <c r="G10" i="64"/>
  <c r="G10" i="65"/>
  <c r="K10" i="64"/>
  <c r="K10" i="65"/>
  <c r="E11" i="64"/>
  <c r="E11" i="65"/>
  <c r="G12" i="64"/>
  <c r="G12" i="65"/>
  <c r="K12" i="64"/>
  <c r="K12" i="65"/>
  <c r="E13" i="64"/>
  <c r="E13" i="65"/>
  <c r="G14" i="64"/>
  <c r="G14" i="65"/>
  <c r="M14" i="64"/>
  <c r="M14" i="65"/>
  <c r="E15" i="64"/>
  <c r="E15" i="65"/>
  <c r="K15" i="64"/>
  <c r="K15" i="65"/>
  <c r="E16" i="64"/>
  <c r="E16" i="65"/>
  <c r="G16" i="64"/>
  <c r="G16" i="65"/>
  <c r="I16" i="64"/>
  <c r="I16" i="65"/>
  <c r="K16" i="64"/>
  <c r="K16" i="65"/>
  <c r="M16" i="64"/>
  <c r="M16" i="65"/>
  <c r="M17" i="42"/>
  <c r="C17" i="64"/>
  <c r="E17" i="64"/>
  <c r="E17" i="65"/>
  <c r="G17" i="35"/>
  <c r="G17" i="64"/>
  <c r="G17" i="65"/>
  <c r="I17" i="64"/>
  <c r="I17" i="65"/>
  <c r="K17" i="64"/>
  <c r="K17" i="65"/>
  <c r="M17" i="64"/>
  <c r="M17" i="65"/>
  <c r="E18" i="64"/>
  <c r="E18" i="65"/>
  <c r="G18" i="64"/>
  <c r="G18" i="65"/>
  <c r="I18" i="64"/>
  <c r="I18" i="65"/>
  <c r="K18" i="64"/>
  <c r="K18" i="65"/>
  <c r="M18" i="64"/>
  <c r="M18" i="65"/>
  <c r="M19" i="42"/>
  <c r="C19" i="64"/>
  <c r="E19" i="64"/>
  <c r="E19" i="65"/>
  <c r="G19" i="64"/>
  <c r="G19" i="65"/>
  <c r="I19" i="64"/>
  <c r="I19" i="65"/>
  <c r="K19" i="64"/>
  <c r="K19" i="65"/>
  <c r="M19" i="64"/>
  <c r="M19" i="65"/>
  <c r="E20" i="64"/>
  <c r="E20" i="65"/>
  <c r="G20" i="64"/>
  <c r="G20" i="65"/>
  <c r="I20" i="64"/>
  <c r="I20" i="65"/>
  <c r="K20" i="64"/>
  <c r="K20" i="65"/>
  <c r="M20" i="64"/>
  <c r="M20" i="65"/>
  <c r="M21" i="42"/>
  <c r="C21" i="64"/>
  <c r="E21" i="64"/>
  <c r="E21" i="65"/>
  <c r="G21" i="35"/>
  <c r="G21" i="64"/>
  <c r="G21" i="65"/>
  <c r="I21" i="64"/>
  <c r="I21" i="65"/>
  <c r="K21" i="64"/>
  <c r="K21" i="65"/>
  <c r="M21" i="64"/>
  <c r="M21" i="65"/>
  <c r="E22" i="64"/>
  <c r="E22" i="65"/>
  <c r="G22" i="64"/>
  <c r="G22" i="65"/>
  <c r="I22" i="64"/>
  <c r="I22" i="65"/>
  <c r="K22" i="64"/>
  <c r="K22" i="65"/>
  <c r="M22" i="64"/>
  <c r="M22" i="65"/>
  <c r="M23" i="42"/>
  <c r="C23" i="64"/>
  <c r="E23" i="64"/>
  <c r="E23" i="65"/>
  <c r="G23" i="64"/>
  <c r="G23" i="65"/>
  <c r="I23" i="64"/>
  <c r="I23" i="65"/>
  <c r="K23" i="64"/>
  <c r="K23" i="65"/>
  <c r="M23" i="64"/>
  <c r="M23" i="65"/>
  <c r="E24" i="64"/>
  <c r="E24" i="65"/>
  <c r="G24" i="64"/>
  <c r="G24" i="65"/>
  <c r="I24" i="64"/>
  <c r="I24" i="65"/>
  <c r="K24" i="64"/>
  <c r="K24" i="65"/>
  <c r="M24" i="64"/>
  <c r="M24" i="65"/>
  <c r="M25" i="42"/>
  <c r="C25" i="64"/>
  <c r="E25" i="64"/>
  <c r="E25" i="65"/>
  <c r="G25" i="35"/>
  <c r="G25" i="64"/>
  <c r="G25" i="65"/>
  <c r="I25" i="64"/>
  <c r="I25" i="65"/>
  <c r="K25" i="64"/>
  <c r="K25" i="65"/>
  <c r="M25" i="64"/>
  <c r="M25" i="65"/>
  <c r="E26" i="64"/>
  <c r="E26" i="65"/>
  <c r="G26" i="64"/>
  <c r="G26" i="65"/>
  <c r="I26" i="64"/>
  <c r="I26" i="65"/>
  <c r="K26" i="64"/>
  <c r="K26" i="65"/>
  <c r="M26" i="64"/>
  <c r="M26" i="65"/>
  <c r="M27" i="42"/>
  <c r="C27" i="64"/>
  <c r="E27" i="64"/>
  <c r="E27" i="65"/>
  <c r="G27" i="64"/>
  <c r="G27" i="65"/>
  <c r="I27" i="64"/>
  <c r="I27" i="65"/>
  <c r="K27" i="64"/>
  <c r="K27" i="65"/>
  <c r="M27" i="64"/>
  <c r="M27" i="65"/>
  <c r="E28" i="64"/>
  <c r="E28" i="65"/>
  <c r="G28" i="64"/>
  <c r="G28" i="65"/>
  <c r="I28" i="64"/>
  <c r="I28" i="65"/>
  <c r="K28" i="64"/>
  <c r="K28" i="65"/>
  <c r="M28" i="64"/>
  <c r="M28" i="65"/>
  <c r="M29" i="42"/>
  <c r="C29" i="64"/>
  <c r="E29" i="64"/>
  <c r="E29" i="65"/>
  <c r="G29" i="35"/>
  <c r="G29" i="64"/>
  <c r="G29" i="65"/>
  <c r="I29" i="64"/>
  <c r="I29" i="65"/>
  <c r="K29" i="64"/>
  <c r="K29" i="65"/>
  <c r="M29" i="64"/>
  <c r="M29" i="65"/>
  <c r="E30" i="64"/>
  <c r="E30" i="65"/>
  <c r="G30" i="64"/>
  <c r="G30" i="65"/>
  <c r="I30" i="64"/>
  <c r="I30" i="65"/>
  <c r="K30" i="64"/>
  <c r="K30" i="65"/>
  <c r="M30" i="64"/>
  <c r="M30" i="65"/>
  <c r="M31" i="42"/>
  <c r="C31" i="64"/>
  <c r="E31" i="64"/>
  <c r="E31" i="65"/>
  <c r="G31" i="64"/>
  <c r="G31" i="65"/>
  <c r="I31" i="64"/>
  <c r="I31" i="65"/>
  <c r="K31" i="64"/>
  <c r="K31" i="65"/>
  <c r="M31" i="64"/>
  <c r="M31" i="65"/>
  <c r="E32" i="64"/>
  <c r="E32" i="65"/>
  <c r="G32" i="64"/>
  <c r="G32" i="65"/>
  <c r="I32" i="64"/>
  <c r="I32" i="65"/>
  <c r="K32" i="64"/>
  <c r="K32" i="65"/>
  <c r="M32" i="64"/>
  <c r="M32" i="65"/>
  <c r="M33" i="42"/>
  <c r="C33" i="64"/>
  <c r="E33" i="64"/>
  <c r="E33" i="65"/>
  <c r="G33" i="35"/>
  <c r="G33" i="64"/>
  <c r="G33" i="65"/>
  <c r="I33" i="64"/>
  <c r="I33" i="65"/>
  <c r="K33" i="64"/>
  <c r="K33" i="65"/>
  <c r="M33" i="64"/>
  <c r="M33" i="65"/>
  <c r="E34" i="64"/>
  <c r="E34" i="65"/>
  <c r="G34" i="64"/>
  <c r="G34" i="65"/>
  <c r="I34" i="64"/>
  <c r="I34" i="65"/>
  <c r="K34" i="64"/>
  <c r="K34" i="65"/>
  <c r="M34" i="64"/>
  <c r="M34" i="65"/>
  <c r="M35" i="42"/>
  <c r="C35" i="64"/>
  <c r="E35" i="64"/>
  <c r="E35" i="65"/>
  <c r="G35" i="64"/>
  <c r="G35" i="65"/>
  <c r="I35" i="64"/>
  <c r="I35" i="65"/>
  <c r="K35" i="64"/>
  <c r="K35" i="65"/>
  <c r="M35" i="64"/>
  <c r="M35" i="65"/>
  <c r="E36" i="64"/>
  <c r="E36" i="65"/>
  <c r="G36" i="64"/>
  <c r="G36" i="65"/>
  <c r="I36" i="64"/>
  <c r="I36" i="65"/>
  <c r="K36" i="64"/>
  <c r="K36" i="65"/>
  <c r="M36" i="64"/>
  <c r="M36" i="65"/>
  <c r="M37" i="42"/>
  <c r="C37" i="64"/>
  <c r="E37" i="64"/>
  <c r="E37" i="65"/>
  <c r="G37" i="35"/>
  <c r="G37" i="64"/>
  <c r="G37" i="65"/>
  <c r="I37" i="64"/>
  <c r="I37" i="65"/>
  <c r="K37" i="64"/>
  <c r="K37" i="65"/>
  <c r="M37" i="64"/>
  <c r="M37" i="65"/>
  <c r="E38" i="64"/>
  <c r="E38" i="65"/>
  <c r="G38" i="64"/>
  <c r="G38" i="65"/>
  <c r="I38" i="64"/>
  <c r="I38" i="65"/>
  <c r="K38" i="64"/>
  <c r="K38" i="65"/>
  <c r="M38" i="64"/>
  <c r="M38" i="65"/>
  <c r="M39" i="42"/>
  <c r="C39" i="64"/>
  <c r="E39" i="64"/>
  <c r="E39" i="65"/>
  <c r="G39" i="64"/>
  <c r="G39" i="65"/>
  <c r="I39" i="64"/>
  <c r="I39" i="65"/>
  <c r="K39" i="64"/>
  <c r="K39" i="65"/>
  <c r="M39" i="64"/>
  <c r="M39" i="65"/>
  <c r="E40" i="64"/>
  <c r="E40" i="65"/>
  <c r="G40" i="64"/>
  <c r="G40" i="65"/>
  <c r="I40" i="64"/>
  <c r="I40" i="65"/>
  <c r="K40" i="64"/>
  <c r="K40" i="65"/>
  <c r="M40" i="64"/>
  <c r="M40" i="65"/>
  <c r="M41" i="42"/>
  <c r="C41" i="64"/>
  <c r="E41" i="64"/>
  <c r="E41" i="65"/>
  <c r="G41" i="35"/>
  <c r="G41" i="64"/>
  <c r="G41" i="65"/>
  <c r="I41" i="64"/>
  <c r="I41" i="65"/>
  <c r="K41" i="64"/>
  <c r="K41" i="65"/>
  <c r="M41" i="64"/>
  <c r="M41" i="65"/>
  <c r="E42" i="64"/>
  <c r="E42" i="65"/>
  <c r="G42" i="64"/>
  <c r="G42" i="65"/>
  <c r="I42" i="64"/>
  <c r="I42" i="65"/>
  <c r="K42" i="64"/>
  <c r="K42" i="65"/>
  <c r="M42" i="64"/>
  <c r="M42" i="65"/>
  <c r="M43" i="42"/>
  <c r="C43" i="64"/>
  <c r="E43" i="64"/>
  <c r="E43" i="65"/>
  <c r="G43" i="64"/>
  <c r="G43" i="65"/>
  <c r="I43" i="64"/>
  <c r="I43" i="65"/>
  <c r="K43" i="64"/>
  <c r="K43" i="65"/>
  <c r="M43" i="64"/>
  <c r="M43" i="65"/>
  <c r="E44" i="64"/>
  <c r="E44" i="65"/>
  <c r="G44" i="64"/>
  <c r="G44" i="65"/>
  <c r="I44" i="64"/>
  <c r="I44" i="65"/>
  <c r="K44" i="64"/>
  <c r="K44" i="65"/>
  <c r="M44" i="64"/>
  <c r="M44" i="65"/>
  <c r="M45" i="42"/>
  <c r="C45" i="64"/>
  <c r="E45" i="64"/>
  <c r="E45" i="65"/>
  <c r="G45" i="35"/>
  <c r="G45" i="64"/>
  <c r="G45" i="65"/>
  <c r="I45" i="64"/>
  <c r="I45" i="65"/>
  <c r="K45" i="64"/>
  <c r="K45" i="65"/>
  <c r="M45" i="64"/>
  <c r="M45" i="65"/>
  <c r="E46" i="64"/>
  <c r="E46" i="65"/>
  <c r="G46" i="64"/>
  <c r="G46" i="65"/>
  <c r="I46" i="64"/>
  <c r="I46" i="65"/>
  <c r="K46" i="64"/>
  <c r="K46" i="65"/>
  <c r="M46" i="64"/>
  <c r="M46" i="65"/>
  <c r="O9" i="64"/>
  <c r="O9" i="65"/>
  <c r="O11" i="64"/>
  <c r="O11" i="65"/>
  <c r="O13" i="64"/>
  <c r="O13" i="65"/>
  <c r="O15" i="64"/>
  <c r="O15" i="65"/>
  <c r="O17" i="64"/>
  <c r="O17" i="65"/>
  <c r="O19" i="64"/>
  <c r="O19" i="65"/>
  <c r="O21" i="64"/>
  <c r="O21" i="65"/>
  <c r="O23" i="64"/>
  <c r="O23" i="65"/>
  <c r="O25" i="64"/>
  <c r="O25" i="65"/>
  <c r="O27" i="64"/>
  <c r="O27" i="65"/>
  <c r="O29" i="64"/>
  <c r="O29" i="65"/>
  <c r="O31" i="64"/>
  <c r="O31" i="65"/>
  <c r="O33" i="64"/>
  <c r="O33" i="65"/>
  <c r="O35" i="64"/>
  <c r="O35" i="65"/>
  <c r="O37" i="64"/>
  <c r="O37" i="65"/>
  <c r="O39" i="64"/>
  <c r="O39" i="65"/>
  <c r="O41" i="64"/>
  <c r="O41" i="65"/>
  <c r="O43" i="64"/>
  <c r="O43" i="65"/>
  <c r="O45" i="64"/>
  <c r="O45" i="65"/>
  <c r="L48" i="16"/>
  <c r="L9" i="36"/>
  <c r="L9" i="35"/>
  <c r="L11" i="36"/>
  <c r="L11" i="35"/>
  <c r="L13" i="36"/>
  <c r="L13" i="35"/>
  <c r="L14" i="36"/>
  <c r="L14" i="35"/>
  <c r="L15" i="36"/>
  <c r="L15" i="35"/>
  <c r="L16" i="36"/>
  <c r="L16" i="35"/>
  <c r="L17" i="36"/>
  <c r="L17" i="35"/>
  <c r="L18" i="36"/>
  <c r="L18" i="35"/>
  <c r="L19" i="36"/>
  <c r="L19" i="35"/>
  <c r="L20" i="36"/>
  <c r="L20" i="35"/>
  <c r="L21" i="36"/>
  <c r="L21" i="35"/>
  <c r="L22" i="36"/>
  <c r="L22" i="35"/>
  <c r="L23" i="36"/>
  <c r="L23" i="35"/>
  <c r="L24" i="36"/>
  <c r="L24" i="35"/>
  <c r="L25" i="36"/>
  <c r="L25" i="35"/>
  <c r="L26" i="36"/>
  <c r="L26" i="35"/>
  <c r="L27" i="36"/>
  <c r="L27" i="35"/>
  <c r="L28" i="36"/>
  <c r="L28" i="35"/>
  <c r="L29" i="36"/>
  <c r="L29" i="35"/>
  <c r="L30" i="36"/>
  <c r="L30" i="35"/>
  <c r="L31" i="36"/>
  <c r="L31" i="35"/>
  <c r="L32" i="36"/>
  <c r="L32" i="35"/>
  <c r="L33" i="36"/>
  <c r="L33" i="35"/>
  <c r="L34" i="36"/>
  <c r="L34" i="35"/>
  <c r="L35" i="36"/>
  <c r="L35" i="35"/>
  <c r="L36" i="36"/>
  <c r="L36" i="35"/>
  <c r="L37" i="36"/>
  <c r="L37" i="35"/>
  <c r="L38" i="36"/>
  <c r="L38" i="35"/>
  <c r="L39" i="36"/>
  <c r="L39" i="35"/>
  <c r="L40" i="36"/>
  <c r="L40" i="35"/>
  <c r="L41" i="36"/>
  <c r="L41" i="35"/>
  <c r="L42" i="36"/>
  <c r="L42" i="35"/>
  <c r="L43" i="36"/>
  <c r="L43" i="35"/>
  <c r="L44" i="36"/>
  <c r="L44" i="35"/>
  <c r="L45" i="36"/>
  <c r="L45" i="35"/>
  <c r="L46" i="36"/>
  <c r="L46" i="35"/>
  <c r="L9" i="48"/>
  <c r="L9" i="49"/>
  <c r="L10" i="48"/>
  <c r="L10" i="49"/>
  <c r="L11" i="48"/>
  <c r="L11" i="49"/>
  <c r="L12" i="48"/>
  <c r="L12" i="49"/>
  <c r="L13" i="48"/>
  <c r="L13" i="49"/>
  <c r="L14" i="48"/>
  <c r="L14" i="49"/>
  <c r="L15" i="48"/>
  <c r="L15" i="49"/>
  <c r="L16" i="48"/>
  <c r="L16" i="49"/>
  <c r="L17" i="48"/>
  <c r="L17" i="49"/>
  <c r="L18" i="48"/>
  <c r="L18" i="49"/>
  <c r="L19" i="48"/>
  <c r="L19" i="49"/>
  <c r="L20" i="48"/>
  <c r="L20" i="49"/>
  <c r="L21" i="48"/>
  <c r="L21" i="49"/>
  <c r="L22" i="48"/>
  <c r="L22" i="49"/>
  <c r="L23" i="48"/>
  <c r="L23" i="49"/>
  <c r="L24" i="48"/>
  <c r="L24" i="49"/>
  <c r="L25" i="48"/>
  <c r="L25" i="49"/>
  <c r="L26" i="48"/>
  <c r="L26" i="49"/>
  <c r="L27" i="48"/>
  <c r="L27" i="49"/>
  <c r="L28" i="48"/>
  <c r="L28" i="49"/>
  <c r="L29" i="48"/>
  <c r="L29" i="49"/>
  <c r="L30" i="48"/>
  <c r="L30" i="49"/>
  <c r="L31" i="48"/>
  <c r="L31" i="49"/>
  <c r="L32" i="48"/>
  <c r="L32" i="49"/>
  <c r="L33" i="48"/>
  <c r="L33" i="49"/>
  <c r="L34" i="48"/>
  <c r="L34" i="49"/>
  <c r="L35" i="48"/>
  <c r="L35" i="49"/>
  <c r="L36" i="48"/>
  <c r="L36" i="49"/>
  <c r="L37" i="48"/>
  <c r="L37" i="49"/>
  <c r="L38" i="48"/>
  <c r="L38" i="49"/>
  <c r="L39" i="48"/>
  <c r="L39" i="49"/>
  <c r="L40" i="48"/>
  <c r="L40" i="49"/>
  <c r="L41" i="48"/>
  <c r="L41" i="49"/>
  <c r="L42" i="48"/>
  <c r="L42" i="49"/>
  <c r="L43" i="48"/>
  <c r="L43" i="49"/>
  <c r="L44" i="48"/>
  <c r="L44" i="49"/>
  <c r="L45" i="48"/>
  <c r="L45" i="49"/>
  <c r="L46" i="48"/>
  <c r="L46" i="49"/>
  <c r="L10" i="36"/>
  <c r="L10" i="35"/>
  <c r="L12" i="36"/>
  <c r="L12" i="35"/>
  <c r="M48" i="49"/>
  <c r="M48" i="48"/>
  <c r="M9" i="36"/>
  <c r="M9" i="35"/>
  <c r="M10" i="36"/>
  <c r="M10" i="35"/>
  <c r="M11" i="36"/>
  <c r="M11" i="35"/>
  <c r="M12" i="36"/>
  <c r="M12" i="35"/>
  <c r="M13" i="36"/>
  <c r="M13" i="35"/>
  <c r="M14" i="36"/>
  <c r="M14" i="35"/>
  <c r="M15" i="36"/>
  <c r="M15" i="35"/>
  <c r="M16" i="36"/>
  <c r="M16" i="35"/>
  <c r="M17" i="36"/>
  <c r="M17" i="35"/>
  <c r="M18" i="36"/>
  <c r="M18" i="35"/>
  <c r="M19" i="36"/>
  <c r="M19" i="35"/>
  <c r="M20" i="36"/>
  <c r="M20" i="35"/>
  <c r="M21" i="36"/>
  <c r="M21" i="35"/>
  <c r="M22" i="36"/>
  <c r="M22" i="35"/>
  <c r="M23" i="36"/>
  <c r="M23" i="35"/>
  <c r="M24" i="36"/>
  <c r="M24" i="35"/>
  <c r="M25" i="36"/>
  <c r="M25" i="35"/>
  <c r="M26" i="35"/>
  <c r="M26" i="36"/>
  <c r="M27" i="36"/>
  <c r="M27" i="35"/>
  <c r="M28" i="35"/>
  <c r="M28" i="36"/>
  <c r="M29" i="36"/>
  <c r="M29" i="35"/>
  <c r="M30" i="35"/>
  <c r="M30" i="36"/>
  <c r="M31" i="36"/>
  <c r="M31" i="35"/>
  <c r="M32" i="35"/>
  <c r="M32" i="36"/>
  <c r="M33" i="36"/>
  <c r="M33" i="35"/>
  <c r="M34" i="35"/>
  <c r="M34" i="36"/>
  <c r="M35" i="36"/>
  <c r="M35" i="35"/>
  <c r="M36" i="35"/>
  <c r="M36" i="36"/>
  <c r="M37" i="36"/>
  <c r="M37" i="35"/>
  <c r="M38" i="35"/>
  <c r="M38" i="36"/>
  <c r="M39" i="36"/>
  <c r="M39" i="35"/>
  <c r="M40" i="35"/>
  <c r="M40" i="36"/>
  <c r="M41" i="36"/>
  <c r="M41" i="35"/>
  <c r="M42" i="35"/>
  <c r="M42" i="36"/>
  <c r="M43" i="36"/>
  <c r="M43" i="35"/>
  <c r="M44" i="35"/>
  <c r="M44" i="36"/>
  <c r="M45" i="36"/>
  <c r="M45" i="35"/>
  <c r="M46" i="35"/>
  <c r="M46" i="36"/>
  <c r="M9" i="49"/>
  <c r="M9" i="48"/>
  <c r="M10" i="49"/>
  <c r="M10" i="48"/>
  <c r="M11" i="49"/>
  <c r="M11" i="48"/>
  <c r="M12" i="49"/>
  <c r="M12" i="48"/>
  <c r="M13" i="49"/>
  <c r="M13" i="48"/>
  <c r="M14" i="49"/>
  <c r="M14" i="48"/>
  <c r="M15" i="49"/>
  <c r="M15" i="48"/>
  <c r="M16" i="49"/>
  <c r="M16" i="48"/>
  <c r="M17" i="49"/>
  <c r="M17" i="48"/>
  <c r="M18" i="49"/>
  <c r="M18" i="48"/>
  <c r="M19" i="49"/>
  <c r="M19" i="48"/>
  <c r="M20" i="49"/>
  <c r="M20" i="48"/>
  <c r="M21" i="49"/>
  <c r="M21" i="48"/>
  <c r="M22" i="49"/>
  <c r="M22" i="48"/>
  <c r="M23" i="49"/>
  <c r="M23" i="48"/>
  <c r="M24" i="49"/>
  <c r="M24" i="48"/>
  <c r="M25" i="49"/>
  <c r="M25" i="48"/>
  <c r="M26" i="49"/>
  <c r="M26" i="48"/>
  <c r="M27" i="49"/>
  <c r="M27" i="48"/>
  <c r="M28" i="49"/>
  <c r="M28" i="48"/>
  <c r="M29" i="49"/>
  <c r="M29" i="48"/>
  <c r="M30" i="49"/>
  <c r="M30" i="48"/>
  <c r="M31" i="49"/>
  <c r="M31" i="48"/>
  <c r="M32" i="49"/>
  <c r="M32" i="48"/>
  <c r="M33" i="49"/>
  <c r="M33" i="48"/>
  <c r="M34" i="49"/>
  <c r="M34" i="48"/>
  <c r="M35" i="49"/>
  <c r="M35" i="48"/>
  <c r="M36" i="49"/>
  <c r="M36" i="48"/>
  <c r="M37" i="49"/>
  <c r="M37" i="48"/>
  <c r="M38" i="49"/>
  <c r="M38" i="48"/>
  <c r="M39" i="49"/>
  <c r="M39" i="48"/>
  <c r="M40" i="49"/>
  <c r="M40" i="48"/>
  <c r="M41" i="49"/>
  <c r="M41" i="48"/>
  <c r="M42" i="49"/>
  <c r="M42" i="48"/>
  <c r="M43" i="49"/>
  <c r="M43" i="48"/>
  <c r="M44" i="49"/>
  <c r="M44" i="48"/>
  <c r="M45" i="49"/>
  <c r="M45" i="48"/>
  <c r="M46" i="49"/>
  <c r="M46" i="48"/>
  <c r="L48" i="63"/>
  <c r="K9" i="36"/>
  <c r="K9" i="35"/>
  <c r="K10" i="36"/>
  <c r="K10" i="35"/>
  <c r="K11" i="36"/>
  <c r="K11" i="35"/>
  <c r="K12" i="36"/>
  <c r="K12" i="35"/>
  <c r="K13" i="36"/>
  <c r="K13" i="35"/>
  <c r="K14" i="36"/>
  <c r="K14" i="35"/>
  <c r="K15" i="36"/>
  <c r="K15" i="35"/>
  <c r="K16" i="36"/>
  <c r="K16" i="35"/>
  <c r="K17" i="36"/>
  <c r="K17" i="35"/>
  <c r="K18" i="36"/>
  <c r="K18" i="35"/>
  <c r="K19" i="36"/>
  <c r="K19" i="35"/>
  <c r="K20" i="36"/>
  <c r="K20" i="35"/>
  <c r="K21" i="36"/>
  <c r="K21" i="35"/>
  <c r="K22" i="36"/>
  <c r="K22" i="35"/>
  <c r="K23" i="35"/>
  <c r="K23" i="36"/>
  <c r="K24" i="36"/>
  <c r="K24" i="35"/>
  <c r="K25" i="35"/>
  <c r="K25" i="36"/>
  <c r="K26" i="36"/>
  <c r="K26" i="35"/>
  <c r="K27" i="35"/>
  <c r="K27" i="36"/>
  <c r="K28" i="36"/>
  <c r="K28" i="35"/>
  <c r="K29" i="35"/>
  <c r="K29" i="36"/>
  <c r="K30" i="36"/>
  <c r="K30" i="35"/>
  <c r="K31" i="35"/>
  <c r="K31" i="36"/>
  <c r="K32" i="36"/>
  <c r="K32" i="35"/>
  <c r="K33" i="35"/>
  <c r="K33" i="36"/>
  <c r="K34" i="36"/>
  <c r="K34" i="35"/>
  <c r="K35" i="35"/>
  <c r="K35" i="36"/>
  <c r="K36" i="36"/>
  <c r="K36" i="35"/>
  <c r="K37" i="35"/>
  <c r="K37" i="36"/>
  <c r="K38" i="36"/>
  <c r="K38" i="35"/>
  <c r="K39" i="35"/>
  <c r="K39" i="36"/>
  <c r="K40" i="36"/>
  <c r="K40" i="35"/>
  <c r="K41" i="35"/>
  <c r="K41" i="36"/>
  <c r="K42" i="36"/>
  <c r="K42" i="35"/>
  <c r="K43" i="35"/>
  <c r="K43" i="36"/>
  <c r="K44" i="36"/>
  <c r="K44" i="35"/>
  <c r="K45" i="35"/>
  <c r="K45" i="36"/>
  <c r="K46" i="36"/>
  <c r="K46" i="35"/>
  <c r="K9" i="48"/>
  <c r="K9" i="49"/>
  <c r="K10" i="48"/>
  <c r="K10" i="49"/>
  <c r="K11" i="49"/>
  <c r="K11" i="48"/>
  <c r="K12" i="49"/>
  <c r="K12" i="48"/>
  <c r="K13" i="49"/>
  <c r="K13" i="48"/>
  <c r="K14" i="48"/>
  <c r="K14" i="49"/>
  <c r="K15" i="49"/>
  <c r="K15" i="48"/>
  <c r="K16" i="49"/>
  <c r="K16" i="48"/>
  <c r="K17" i="48"/>
  <c r="K17" i="49"/>
  <c r="K18" i="48"/>
  <c r="K18" i="49"/>
  <c r="K19" i="49"/>
  <c r="K19" i="48"/>
  <c r="K20" i="49"/>
  <c r="K20" i="48"/>
  <c r="K21" i="48"/>
  <c r="K21" i="49"/>
  <c r="K22" i="48"/>
  <c r="K22" i="49"/>
  <c r="K23" i="49"/>
  <c r="K23" i="48"/>
  <c r="K24" i="49"/>
  <c r="K24" i="48"/>
  <c r="K25" i="48"/>
  <c r="K25" i="49"/>
  <c r="K26" i="48"/>
  <c r="K26" i="49"/>
  <c r="K27" i="49"/>
  <c r="K27" i="48"/>
  <c r="K28" i="49"/>
  <c r="K28" i="48"/>
  <c r="K29" i="48"/>
  <c r="K29" i="49"/>
  <c r="K30" i="48"/>
  <c r="K30" i="49"/>
  <c r="K31" i="49"/>
  <c r="K31" i="48"/>
  <c r="K32" i="49"/>
  <c r="K32" i="48"/>
  <c r="K33" i="48"/>
  <c r="K33" i="49"/>
  <c r="K34" i="48"/>
  <c r="K34" i="49"/>
  <c r="K35" i="49"/>
  <c r="K35" i="48"/>
  <c r="K36" i="49"/>
  <c r="K36" i="48"/>
  <c r="K37" i="48"/>
  <c r="K37" i="49"/>
  <c r="K38" i="48"/>
  <c r="K38" i="49"/>
  <c r="K39" i="49"/>
  <c r="K39" i="48"/>
  <c r="K40" i="49"/>
  <c r="K40" i="48"/>
  <c r="K41" i="48"/>
  <c r="K41" i="49"/>
  <c r="K42" i="48"/>
  <c r="K42" i="49"/>
  <c r="K43" i="49"/>
  <c r="K43" i="48"/>
  <c r="K44" i="49"/>
  <c r="K44" i="48"/>
  <c r="K45" i="48"/>
  <c r="K45" i="49"/>
  <c r="K46" i="48"/>
  <c r="K46" i="49"/>
  <c r="E48" i="66"/>
  <c r="E48" i="48" s="1"/>
  <c r="J9" i="36"/>
  <c r="J9" i="35"/>
  <c r="J10" i="36"/>
  <c r="J10" i="35"/>
  <c r="J11" i="36"/>
  <c r="J11" i="35"/>
  <c r="J12" i="36"/>
  <c r="J12" i="35"/>
  <c r="J13" i="36"/>
  <c r="J13" i="35"/>
  <c r="J14" i="35"/>
  <c r="J14" i="36"/>
  <c r="J15" i="36"/>
  <c r="J15" i="35"/>
  <c r="J16" i="36"/>
  <c r="J16" i="35"/>
  <c r="J17" i="36"/>
  <c r="J17" i="35"/>
  <c r="J18" i="36"/>
  <c r="J18" i="35"/>
  <c r="J19" i="36"/>
  <c r="J19" i="35"/>
  <c r="J20" i="36"/>
  <c r="J20" i="35"/>
  <c r="J21" i="36"/>
  <c r="J21" i="35"/>
  <c r="J22" i="35"/>
  <c r="J22" i="36"/>
  <c r="J23" i="36"/>
  <c r="J23" i="35"/>
  <c r="J24" i="36"/>
  <c r="J24" i="35"/>
  <c r="J25" i="36"/>
  <c r="J25" i="35"/>
  <c r="J26" i="36"/>
  <c r="J26" i="35"/>
  <c r="J27" i="36"/>
  <c r="J27" i="35"/>
  <c r="J28" i="36"/>
  <c r="J28" i="35"/>
  <c r="J29" i="36"/>
  <c r="J29" i="35"/>
  <c r="J30" i="35"/>
  <c r="J30" i="36"/>
  <c r="J31" i="36"/>
  <c r="J31" i="35"/>
  <c r="J32" i="36"/>
  <c r="J32" i="35"/>
  <c r="J33" i="36"/>
  <c r="J33" i="35"/>
  <c r="J34" i="36"/>
  <c r="J34" i="35"/>
  <c r="J35" i="36"/>
  <c r="J35" i="35"/>
  <c r="J36" i="36"/>
  <c r="J36" i="35"/>
  <c r="J37" i="36"/>
  <c r="J37" i="35"/>
  <c r="J38" i="35"/>
  <c r="J38" i="36"/>
  <c r="J39" i="36"/>
  <c r="J39" i="35"/>
  <c r="J40" i="36"/>
  <c r="J40" i="35"/>
  <c r="J41" i="36"/>
  <c r="J41" i="35"/>
  <c r="J42" i="36"/>
  <c r="J42" i="35"/>
  <c r="J43" i="36"/>
  <c r="J43" i="35"/>
  <c r="J44" i="36"/>
  <c r="J44" i="35"/>
  <c r="J45" i="36"/>
  <c r="J45" i="35"/>
  <c r="J46" i="35"/>
  <c r="J46" i="36"/>
  <c r="J9" i="48"/>
  <c r="J9" i="49"/>
  <c r="J10" i="48"/>
  <c r="J10" i="49"/>
  <c r="J11" i="48"/>
  <c r="J11" i="49"/>
  <c r="J12" i="48"/>
  <c r="J12" i="49"/>
  <c r="J13" i="49"/>
  <c r="J13" i="48"/>
  <c r="J14" i="48"/>
  <c r="J14" i="49"/>
  <c r="J15" i="48"/>
  <c r="J15" i="49"/>
  <c r="J16" i="48"/>
  <c r="J16" i="49"/>
  <c r="J17" i="49"/>
  <c r="J17" i="48"/>
  <c r="J18" i="48"/>
  <c r="J18" i="49"/>
  <c r="J19" i="48"/>
  <c r="J19" i="49"/>
  <c r="J20" i="48"/>
  <c r="J20" i="49"/>
  <c r="J21" i="49"/>
  <c r="J21" i="48"/>
  <c r="J22" i="48"/>
  <c r="J22" i="49"/>
  <c r="J23" i="48"/>
  <c r="J23" i="49"/>
  <c r="J24" i="48"/>
  <c r="J24" i="49"/>
  <c r="J25" i="49"/>
  <c r="J25" i="48"/>
  <c r="J26" i="48"/>
  <c r="J26" i="49"/>
  <c r="J27" i="48"/>
  <c r="J27" i="49"/>
  <c r="J28" i="48"/>
  <c r="J28" i="49"/>
  <c r="J29" i="49"/>
  <c r="J29" i="48"/>
  <c r="J30" i="48"/>
  <c r="J30" i="49"/>
  <c r="J31" i="48"/>
  <c r="J31" i="49"/>
  <c r="J32" i="48"/>
  <c r="J32" i="49"/>
  <c r="J33" i="49"/>
  <c r="J33" i="48"/>
  <c r="J34" i="48"/>
  <c r="J34" i="49"/>
  <c r="J35" i="48"/>
  <c r="J35" i="49"/>
  <c r="J36" i="48"/>
  <c r="J36" i="49"/>
  <c r="J37" i="49"/>
  <c r="J37" i="48"/>
  <c r="J38" i="48"/>
  <c r="J38" i="49"/>
  <c r="J39" i="48"/>
  <c r="J39" i="49"/>
  <c r="J40" i="48"/>
  <c r="J40" i="49"/>
  <c r="J41" i="49"/>
  <c r="J41" i="48"/>
  <c r="J42" i="48"/>
  <c r="J42" i="49"/>
  <c r="J43" i="48"/>
  <c r="J43" i="49"/>
  <c r="J44" i="48"/>
  <c r="J44" i="49"/>
  <c r="J45" i="49"/>
  <c r="J45" i="48"/>
  <c r="J46" i="48"/>
  <c r="J46" i="49"/>
  <c r="I13" i="48"/>
  <c r="I10" i="49"/>
  <c r="I12" i="49"/>
  <c r="I14" i="49"/>
  <c r="I16" i="49"/>
  <c r="I18" i="49"/>
  <c r="I20" i="49"/>
  <c r="I22" i="49"/>
  <c r="I24" i="49"/>
  <c r="I26" i="49"/>
  <c r="I28" i="49"/>
  <c r="I30" i="49"/>
  <c r="I32" i="49"/>
  <c r="I34" i="49"/>
  <c r="I36" i="49"/>
  <c r="I38" i="49"/>
  <c r="I40" i="49"/>
  <c r="I42" i="49"/>
  <c r="I45" i="49"/>
  <c r="I11" i="35"/>
  <c r="I15" i="35"/>
  <c r="I19" i="35"/>
  <c r="I23" i="35"/>
  <c r="I27" i="35"/>
  <c r="I31" i="35"/>
  <c r="I35" i="35"/>
  <c r="I39" i="35"/>
  <c r="I43" i="35"/>
  <c r="I10" i="36"/>
  <c r="I14" i="36"/>
  <c r="I18" i="36"/>
  <c r="I22" i="36"/>
  <c r="I26" i="36"/>
  <c r="I30" i="36"/>
  <c r="I34" i="36"/>
  <c r="I38" i="36"/>
  <c r="I42" i="36"/>
  <c r="I46" i="36"/>
  <c r="I43" i="48"/>
  <c r="I39" i="48"/>
  <c r="I35" i="48"/>
  <c r="I31" i="48"/>
  <c r="I27" i="48"/>
  <c r="I23" i="48"/>
  <c r="I19" i="48"/>
  <c r="I15" i="48"/>
  <c r="I9" i="48"/>
  <c r="I43" i="36"/>
  <c r="I39" i="36"/>
  <c r="I35" i="36"/>
  <c r="I31" i="36"/>
  <c r="I27" i="36"/>
  <c r="I23" i="36"/>
  <c r="I19" i="36"/>
  <c r="I15" i="36"/>
  <c r="I11" i="36"/>
  <c r="I44" i="48"/>
  <c r="H46" i="49"/>
  <c r="H44" i="49"/>
  <c r="H42" i="49"/>
  <c r="H40" i="49"/>
  <c r="H38" i="49"/>
  <c r="H36" i="49"/>
  <c r="H34" i="49"/>
  <c r="H32" i="49"/>
  <c r="H30" i="49"/>
  <c r="H28" i="49"/>
  <c r="H26" i="49"/>
  <c r="H24" i="49"/>
  <c r="H22" i="49"/>
  <c r="H20" i="49"/>
  <c r="H18" i="49"/>
  <c r="H16" i="49"/>
  <c r="H14" i="49"/>
  <c r="H12" i="49"/>
  <c r="H10" i="49"/>
  <c r="I46" i="35"/>
  <c r="I42" i="35"/>
  <c r="I38" i="35"/>
  <c r="I34" i="35"/>
  <c r="I30" i="35"/>
  <c r="I26" i="35"/>
  <c r="I22" i="35"/>
  <c r="I18" i="35"/>
  <c r="I14" i="35"/>
  <c r="I10" i="35"/>
  <c r="I11" i="49"/>
  <c r="I17" i="49"/>
  <c r="I21" i="49"/>
  <c r="I25" i="49"/>
  <c r="I29" i="49"/>
  <c r="I33" i="49"/>
  <c r="I37" i="49"/>
  <c r="I41" i="49"/>
  <c r="I9" i="35"/>
  <c r="I13" i="35"/>
  <c r="I17" i="35"/>
  <c r="I21" i="35"/>
  <c r="I25" i="35"/>
  <c r="I29" i="35"/>
  <c r="I33" i="35"/>
  <c r="I37" i="35"/>
  <c r="I41" i="35"/>
  <c r="I45" i="35"/>
  <c r="I12" i="36"/>
  <c r="I16" i="36"/>
  <c r="I20" i="36"/>
  <c r="I24" i="36"/>
  <c r="I28" i="36"/>
  <c r="I32" i="36"/>
  <c r="I36" i="36"/>
  <c r="I40" i="36"/>
  <c r="I44" i="36"/>
  <c r="I45" i="36"/>
  <c r="I41" i="36"/>
  <c r="I37" i="36"/>
  <c r="I33" i="36"/>
  <c r="I29" i="36"/>
  <c r="I25" i="36"/>
  <c r="I21" i="36"/>
  <c r="I17" i="36"/>
  <c r="I13" i="36"/>
  <c r="I9" i="36"/>
  <c r="I46" i="48"/>
  <c r="H45" i="49"/>
  <c r="H43" i="49"/>
  <c r="H41" i="49"/>
  <c r="H39" i="49"/>
  <c r="H37" i="49"/>
  <c r="H35" i="49"/>
  <c r="H33" i="49"/>
  <c r="H31" i="49"/>
  <c r="H29" i="49"/>
  <c r="H27" i="49"/>
  <c r="H25" i="49"/>
  <c r="H23" i="49"/>
  <c r="H21" i="49"/>
  <c r="H19" i="49"/>
  <c r="H17" i="49"/>
  <c r="H15" i="49"/>
  <c r="H13" i="49"/>
  <c r="H11" i="49"/>
  <c r="H9" i="49"/>
  <c r="I44" i="35"/>
  <c r="I40" i="35"/>
  <c r="I36" i="35"/>
  <c r="I32" i="35"/>
  <c r="I28" i="35"/>
  <c r="I24" i="35"/>
  <c r="I20" i="35"/>
  <c r="I16" i="35"/>
  <c r="I12" i="35"/>
  <c r="H9" i="36"/>
  <c r="H13" i="36"/>
  <c r="H17" i="36"/>
  <c r="H21" i="36"/>
  <c r="H25" i="36"/>
  <c r="H29" i="36"/>
  <c r="H33" i="36"/>
  <c r="H37" i="36"/>
  <c r="H41" i="36"/>
  <c r="H45" i="36"/>
  <c r="H12" i="35"/>
  <c r="H16" i="35"/>
  <c r="H20" i="35"/>
  <c r="H24" i="35"/>
  <c r="H28" i="35"/>
  <c r="H32" i="35"/>
  <c r="H36" i="35"/>
  <c r="H40" i="35"/>
  <c r="H44" i="35"/>
  <c r="G46" i="49"/>
  <c r="G44" i="49"/>
  <c r="G42" i="49"/>
  <c r="G40" i="49"/>
  <c r="G38" i="49"/>
  <c r="G36" i="49"/>
  <c r="G34" i="49"/>
  <c r="G32" i="49"/>
  <c r="G30" i="49"/>
  <c r="G28" i="49"/>
  <c r="G26" i="49"/>
  <c r="G24" i="49"/>
  <c r="G22" i="49"/>
  <c r="G20" i="49"/>
  <c r="G18" i="49"/>
  <c r="G16" i="49"/>
  <c r="G14" i="49"/>
  <c r="G12" i="49"/>
  <c r="G10" i="49"/>
  <c r="H46" i="36"/>
  <c r="H42" i="36"/>
  <c r="H38" i="36"/>
  <c r="H34" i="36"/>
  <c r="H30" i="36"/>
  <c r="H26" i="36"/>
  <c r="H22" i="36"/>
  <c r="H18" i="36"/>
  <c r="H14" i="36"/>
  <c r="H10" i="36"/>
  <c r="G45" i="49"/>
  <c r="G43" i="49"/>
  <c r="G41" i="49"/>
  <c r="G39" i="49"/>
  <c r="G37" i="49"/>
  <c r="G35" i="49"/>
  <c r="G33" i="49"/>
  <c r="G31" i="49"/>
  <c r="G29" i="49"/>
  <c r="G27" i="49"/>
  <c r="G25" i="49"/>
  <c r="G23" i="49"/>
  <c r="G21" i="49"/>
  <c r="G19" i="49"/>
  <c r="G17" i="49"/>
  <c r="G15" i="49"/>
  <c r="G13" i="49"/>
  <c r="G11" i="49"/>
  <c r="G9" i="49"/>
  <c r="H45" i="35"/>
  <c r="H41" i="35"/>
  <c r="H37" i="35"/>
  <c r="H33" i="35"/>
  <c r="H29" i="35"/>
  <c r="H25" i="35"/>
  <c r="H21" i="35"/>
  <c r="H17" i="35"/>
  <c r="H13" i="35"/>
  <c r="H9" i="35"/>
  <c r="H11" i="36"/>
  <c r="H15" i="36"/>
  <c r="H19" i="36"/>
  <c r="H23" i="36"/>
  <c r="H27" i="36"/>
  <c r="H31" i="36"/>
  <c r="H35" i="36"/>
  <c r="H39" i="36"/>
  <c r="H43" i="36"/>
  <c r="H10" i="35"/>
  <c r="H14" i="35"/>
  <c r="H18" i="35"/>
  <c r="H22" i="35"/>
  <c r="H26" i="35"/>
  <c r="H30" i="35"/>
  <c r="H34" i="35"/>
  <c r="H38" i="35"/>
  <c r="H42" i="35"/>
  <c r="H46" i="35"/>
  <c r="H44" i="36"/>
  <c r="H40" i="36"/>
  <c r="H36" i="36"/>
  <c r="H32" i="36"/>
  <c r="H28" i="36"/>
  <c r="H24" i="36"/>
  <c r="H20" i="36"/>
  <c r="H16" i="36"/>
  <c r="H12" i="36"/>
  <c r="H43" i="35"/>
  <c r="H39" i="35"/>
  <c r="H35" i="35"/>
  <c r="H31" i="35"/>
  <c r="H27" i="35"/>
  <c r="H23" i="35"/>
  <c r="H19" i="35"/>
  <c r="H15" i="35"/>
  <c r="H11" i="35"/>
  <c r="G46" i="36"/>
  <c r="G44" i="36"/>
  <c r="G42" i="36"/>
  <c r="G40" i="36"/>
  <c r="G38" i="36"/>
  <c r="G36" i="36"/>
  <c r="G34" i="36"/>
  <c r="G32" i="36"/>
  <c r="G30" i="36"/>
  <c r="G28" i="36"/>
  <c r="G26" i="36"/>
  <c r="G24" i="36"/>
  <c r="G22" i="36"/>
  <c r="G20" i="36"/>
  <c r="G18" i="36"/>
  <c r="G16" i="36"/>
  <c r="G14" i="36"/>
  <c r="G12" i="36"/>
  <c r="G10" i="36"/>
  <c r="G9" i="36"/>
  <c r="G11" i="36"/>
  <c r="G13" i="36"/>
  <c r="G15" i="36"/>
  <c r="G17" i="36"/>
  <c r="G19" i="36"/>
  <c r="G21" i="36"/>
  <c r="G23" i="36"/>
  <c r="G25" i="36"/>
  <c r="G27" i="36"/>
  <c r="G29" i="36"/>
  <c r="G31" i="36"/>
  <c r="G33" i="36"/>
  <c r="G35" i="36"/>
  <c r="G37" i="36"/>
  <c r="G39" i="36"/>
  <c r="G41" i="36"/>
  <c r="G43" i="36"/>
  <c r="G45" i="36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G43" i="35"/>
  <c r="G39" i="35"/>
  <c r="G35" i="35"/>
  <c r="G31" i="35"/>
  <c r="G27" i="35"/>
  <c r="G23" i="35"/>
  <c r="G19" i="35"/>
  <c r="G15" i="35"/>
  <c r="G11" i="35"/>
  <c r="G46" i="35"/>
  <c r="G44" i="35"/>
  <c r="G42" i="35"/>
  <c r="G40" i="35"/>
  <c r="G38" i="35"/>
  <c r="G36" i="35"/>
  <c r="G34" i="35"/>
  <c r="G32" i="35"/>
  <c r="G30" i="35"/>
  <c r="G28" i="35"/>
  <c r="G26" i="35"/>
  <c r="G24" i="35"/>
  <c r="G22" i="35"/>
  <c r="G20" i="35"/>
  <c r="G18" i="35"/>
  <c r="G16" i="35"/>
  <c r="G14" i="35"/>
  <c r="G12" i="35"/>
  <c r="G10" i="35"/>
  <c r="F10" i="48"/>
  <c r="F14" i="48"/>
  <c r="F18" i="48"/>
  <c r="F22" i="48"/>
  <c r="F26" i="48"/>
  <c r="F30" i="48"/>
  <c r="F34" i="48"/>
  <c r="F38" i="48"/>
  <c r="F42" i="48"/>
  <c r="F46" i="48"/>
  <c r="F11" i="49"/>
  <c r="F15" i="49"/>
  <c r="F19" i="49"/>
  <c r="F23" i="49"/>
  <c r="F27" i="49"/>
  <c r="F31" i="49"/>
  <c r="F35" i="49"/>
  <c r="F39" i="49"/>
  <c r="F43" i="49"/>
  <c r="F12" i="35"/>
  <c r="F16" i="35"/>
  <c r="F20" i="35"/>
  <c r="F24" i="35"/>
  <c r="F28" i="35"/>
  <c r="F32" i="35"/>
  <c r="F36" i="35"/>
  <c r="F40" i="35"/>
  <c r="F44" i="35"/>
  <c r="F9" i="36"/>
  <c r="F13" i="36"/>
  <c r="F17" i="36"/>
  <c r="F21" i="36"/>
  <c r="F25" i="36"/>
  <c r="F29" i="36"/>
  <c r="F33" i="36"/>
  <c r="F37" i="36"/>
  <c r="F41" i="36"/>
  <c r="F45" i="36"/>
  <c r="F45" i="48"/>
  <c r="F41" i="48"/>
  <c r="F37" i="48"/>
  <c r="F33" i="48"/>
  <c r="F29" i="48"/>
  <c r="F25" i="48"/>
  <c r="F21" i="48"/>
  <c r="F17" i="48"/>
  <c r="F13" i="48"/>
  <c r="F9" i="48"/>
  <c r="F46" i="36"/>
  <c r="F42" i="36"/>
  <c r="F38" i="36"/>
  <c r="F34" i="36"/>
  <c r="F30" i="36"/>
  <c r="F26" i="36"/>
  <c r="F22" i="36"/>
  <c r="F18" i="36"/>
  <c r="F14" i="36"/>
  <c r="F10" i="36"/>
  <c r="F43" i="35"/>
  <c r="F39" i="35"/>
  <c r="F35" i="35"/>
  <c r="F31" i="35"/>
  <c r="F27" i="35"/>
  <c r="F23" i="35"/>
  <c r="F19" i="35"/>
  <c r="F15" i="35"/>
  <c r="F11" i="35"/>
  <c r="F12" i="48"/>
  <c r="F16" i="48"/>
  <c r="F20" i="48"/>
  <c r="F24" i="48"/>
  <c r="F28" i="48"/>
  <c r="F32" i="48"/>
  <c r="F36" i="48"/>
  <c r="F40" i="48"/>
  <c r="F44" i="48"/>
  <c r="F10" i="35"/>
  <c r="F14" i="35"/>
  <c r="F18" i="35"/>
  <c r="F22" i="35"/>
  <c r="F26" i="35"/>
  <c r="F30" i="35"/>
  <c r="F34" i="35"/>
  <c r="F38" i="35"/>
  <c r="F42" i="35"/>
  <c r="F46" i="35"/>
  <c r="F11" i="36"/>
  <c r="F15" i="36"/>
  <c r="F19" i="36"/>
  <c r="F23" i="36"/>
  <c r="F27" i="36"/>
  <c r="F31" i="36"/>
  <c r="F35" i="36"/>
  <c r="F39" i="36"/>
  <c r="F43" i="36"/>
  <c r="F44" i="36"/>
  <c r="F40" i="36"/>
  <c r="F36" i="36"/>
  <c r="F32" i="36"/>
  <c r="F28" i="36"/>
  <c r="F24" i="36"/>
  <c r="F20" i="36"/>
  <c r="F16" i="36"/>
  <c r="F12" i="36"/>
  <c r="F45" i="35"/>
  <c r="F41" i="35"/>
  <c r="F37" i="35"/>
  <c r="F33" i="35"/>
  <c r="F29" i="35"/>
  <c r="F25" i="35"/>
  <c r="F21" i="35"/>
  <c r="F17" i="35"/>
  <c r="F13" i="35"/>
  <c r="F9" i="35"/>
  <c r="K18" i="16"/>
  <c r="K20" i="16"/>
  <c r="K22" i="16"/>
  <c r="K24" i="16"/>
  <c r="K26" i="16"/>
  <c r="K28" i="16"/>
  <c r="K30" i="16"/>
  <c r="K32" i="16"/>
  <c r="K34" i="16"/>
  <c r="K36" i="16"/>
  <c r="K38" i="16"/>
  <c r="K40" i="16"/>
  <c r="K42" i="16"/>
  <c r="K44" i="16"/>
  <c r="K46" i="16"/>
  <c r="E10" i="48"/>
  <c r="E14" i="48"/>
  <c r="E18" i="48"/>
  <c r="E22" i="48"/>
  <c r="E26" i="48"/>
  <c r="E30" i="48"/>
  <c r="E34" i="48"/>
  <c r="E38" i="48"/>
  <c r="E42" i="48"/>
  <c r="E46" i="48"/>
  <c r="E11" i="49"/>
  <c r="E15" i="49"/>
  <c r="E19" i="49"/>
  <c r="E23" i="49"/>
  <c r="E27" i="49"/>
  <c r="E31" i="49"/>
  <c r="E35" i="49"/>
  <c r="E39" i="49"/>
  <c r="E43" i="49"/>
  <c r="E12" i="35"/>
  <c r="E16" i="35"/>
  <c r="E20" i="35"/>
  <c r="E24" i="35"/>
  <c r="E28" i="35"/>
  <c r="E32" i="35"/>
  <c r="E36" i="35"/>
  <c r="E40" i="35"/>
  <c r="E44" i="35"/>
  <c r="E9" i="36"/>
  <c r="E13" i="36"/>
  <c r="E17" i="36"/>
  <c r="E21" i="36"/>
  <c r="E25" i="36"/>
  <c r="E29" i="36"/>
  <c r="E33" i="36"/>
  <c r="E37" i="36"/>
  <c r="E41" i="36"/>
  <c r="E45" i="36"/>
  <c r="E46" i="36"/>
  <c r="E42" i="36"/>
  <c r="E38" i="36"/>
  <c r="E34" i="36"/>
  <c r="E30" i="36"/>
  <c r="E26" i="36"/>
  <c r="E22" i="36"/>
  <c r="E18" i="36"/>
  <c r="E14" i="36"/>
  <c r="E10" i="36"/>
  <c r="E45" i="35"/>
  <c r="E41" i="35"/>
  <c r="E37" i="35"/>
  <c r="E33" i="35"/>
  <c r="E29" i="35"/>
  <c r="E25" i="35"/>
  <c r="E21" i="35"/>
  <c r="E17" i="35"/>
  <c r="E13" i="35"/>
  <c r="E9" i="35"/>
  <c r="E12" i="48"/>
  <c r="E16" i="48"/>
  <c r="E20" i="48"/>
  <c r="E24" i="48"/>
  <c r="E28" i="48"/>
  <c r="E32" i="48"/>
  <c r="E36" i="48"/>
  <c r="E40" i="48"/>
  <c r="E44" i="48"/>
  <c r="E9" i="49"/>
  <c r="E13" i="49"/>
  <c r="E17" i="49"/>
  <c r="E21" i="49"/>
  <c r="E25" i="49"/>
  <c r="E29" i="49"/>
  <c r="E33" i="49"/>
  <c r="E37" i="49"/>
  <c r="E41" i="49"/>
  <c r="E45" i="49"/>
  <c r="E10" i="35"/>
  <c r="E14" i="35"/>
  <c r="E18" i="35"/>
  <c r="E22" i="35"/>
  <c r="E26" i="35"/>
  <c r="E30" i="35"/>
  <c r="E34" i="35"/>
  <c r="E38" i="35"/>
  <c r="E42" i="35"/>
  <c r="E46" i="35"/>
  <c r="E11" i="36"/>
  <c r="E15" i="36"/>
  <c r="E19" i="36"/>
  <c r="E23" i="36"/>
  <c r="E27" i="36"/>
  <c r="E31" i="36"/>
  <c r="E35" i="36"/>
  <c r="E39" i="36"/>
  <c r="E43" i="36"/>
  <c r="E44" i="36"/>
  <c r="E40" i="36"/>
  <c r="E36" i="36"/>
  <c r="E32" i="36"/>
  <c r="E28" i="36"/>
  <c r="E24" i="36"/>
  <c r="E20" i="36"/>
  <c r="E16" i="36"/>
  <c r="E12" i="36"/>
  <c r="E43" i="35"/>
  <c r="E39" i="35"/>
  <c r="E35" i="35"/>
  <c r="E31" i="35"/>
  <c r="E27" i="35"/>
  <c r="E23" i="35"/>
  <c r="E19" i="35"/>
  <c r="E15" i="35"/>
  <c r="E11" i="35"/>
  <c r="K10" i="16"/>
  <c r="K12" i="16"/>
  <c r="K14" i="16"/>
  <c r="D9" i="35"/>
  <c r="D10" i="36"/>
  <c r="D11" i="35"/>
  <c r="D12" i="36"/>
  <c r="D13" i="35"/>
  <c r="D14" i="36"/>
  <c r="D15" i="35"/>
  <c r="D16" i="36"/>
  <c r="D17" i="35"/>
  <c r="D18" i="36"/>
  <c r="D19" i="35"/>
  <c r="D20" i="36"/>
  <c r="D21" i="35"/>
  <c r="D22" i="36"/>
  <c r="D23" i="35"/>
  <c r="D24" i="36"/>
  <c r="D25" i="35"/>
  <c r="D26" i="36"/>
  <c r="D27" i="35"/>
  <c r="D28" i="36"/>
  <c r="D29" i="35"/>
  <c r="D30" i="36"/>
  <c r="D31" i="35"/>
  <c r="D32" i="36"/>
  <c r="D33" i="35"/>
  <c r="D34" i="36"/>
  <c r="D35" i="35"/>
  <c r="D36" i="36"/>
  <c r="D37" i="35"/>
  <c r="D38" i="36"/>
  <c r="D39" i="35"/>
  <c r="D40" i="36"/>
  <c r="D41" i="35"/>
  <c r="D42" i="36"/>
  <c r="D43" i="35"/>
  <c r="D44" i="36"/>
  <c r="D45" i="35"/>
  <c r="D46" i="36"/>
  <c r="D9" i="48"/>
  <c r="D10" i="49"/>
  <c r="D11" i="48"/>
  <c r="D12" i="49"/>
  <c r="D13" i="48"/>
  <c r="D14" i="49"/>
  <c r="D15" i="48"/>
  <c r="D16" i="49"/>
  <c r="D17" i="48"/>
  <c r="D18" i="49"/>
  <c r="D19" i="48"/>
  <c r="D20" i="49"/>
  <c r="D21" i="48"/>
  <c r="D22" i="49"/>
  <c r="D23" i="48"/>
  <c r="D24" i="49"/>
  <c r="D25" i="48"/>
  <c r="D26" i="49"/>
  <c r="D27" i="48"/>
  <c r="D28" i="49"/>
  <c r="D29" i="48"/>
  <c r="D30" i="49"/>
  <c r="D31" i="48"/>
  <c r="D32" i="49"/>
  <c r="D33" i="48"/>
  <c r="D34" i="49"/>
  <c r="D35" i="48"/>
  <c r="D36" i="49"/>
  <c r="D37" i="48"/>
  <c r="D38" i="49"/>
  <c r="D39" i="48"/>
  <c r="D40" i="49"/>
  <c r="D41" i="48"/>
  <c r="D42" i="49"/>
  <c r="D43" i="48"/>
  <c r="D44" i="49"/>
  <c r="D45" i="48"/>
  <c r="D46" i="49"/>
  <c r="O48" i="66"/>
  <c r="D10" i="35"/>
  <c r="D12" i="35"/>
  <c r="D14" i="35"/>
  <c r="D16" i="35"/>
  <c r="D18" i="35"/>
  <c r="D20" i="35"/>
  <c r="D22" i="35"/>
  <c r="D24" i="35"/>
  <c r="D26" i="35"/>
  <c r="D28" i="35"/>
  <c r="D30" i="35"/>
  <c r="D32" i="35"/>
  <c r="D34" i="35"/>
  <c r="D36" i="35"/>
  <c r="D38" i="35"/>
  <c r="D40" i="35"/>
  <c r="D42" i="35"/>
  <c r="D44" i="35"/>
  <c r="D46" i="35"/>
  <c r="D9" i="36"/>
  <c r="D11" i="36"/>
  <c r="D13" i="36"/>
  <c r="D15" i="36"/>
  <c r="D17" i="36"/>
  <c r="D19" i="36"/>
  <c r="D21" i="36"/>
  <c r="D23" i="36"/>
  <c r="D25" i="36"/>
  <c r="D27" i="36"/>
  <c r="D29" i="36"/>
  <c r="D31" i="36"/>
  <c r="D33" i="36"/>
  <c r="D35" i="36"/>
  <c r="D37" i="36"/>
  <c r="D39" i="36"/>
  <c r="D41" i="36"/>
  <c r="D43" i="36"/>
  <c r="D45" i="36"/>
  <c r="D9" i="49"/>
  <c r="D11" i="49"/>
  <c r="D13" i="49"/>
  <c r="D15" i="49"/>
  <c r="D17" i="49"/>
  <c r="D19" i="49"/>
  <c r="D21" i="49"/>
  <c r="D23" i="49"/>
  <c r="D25" i="49"/>
  <c r="D27" i="49"/>
  <c r="D29" i="49"/>
  <c r="D31" i="49"/>
  <c r="D33" i="49"/>
  <c r="D35" i="49"/>
  <c r="D37" i="49"/>
  <c r="D39" i="49"/>
  <c r="D41" i="49"/>
  <c r="D43" i="49"/>
  <c r="D45" i="49"/>
  <c r="D10" i="48"/>
  <c r="D12" i="48"/>
  <c r="D14" i="48"/>
  <c r="D16" i="48"/>
  <c r="D18" i="48"/>
  <c r="D20" i="48"/>
  <c r="D22" i="48"/>
  <c r="D24" i="48"/>
  <c r="D26" i="48"/>
  <c r="D28" i="48"/>
  <c r="D30" i="48"/>
  <c r="D32" i="48"/>
  <c r="D34" i="48"/>
  <c r="D36" i="48"/>
  <c r="D38" i="48"/>
  <c r="D40" i="48"/>
  <c r="D42" i="48"/>
  <c r="D44" i="48"/>
  <c r="D46" i="48"/>
  <c r="K16" i="16"/>
  <c r="M10" i="42"/>
  <c r="M12" i="42"/>
  <c r="M14" i="42"/>
  <c r="M16" i="42"/>
  <c r="M18" i="42"/>
  <c r="M20" i="42"/>
  <c r="M22" i="42"/>
  <c r="M24" i="42"/>
  <c r="M26" i="42"/>
  <c r="M28" i="42"/>
  <c r="M30" i="42"/>
  <c r="M32" i="42"/>
  <c r="M34" i="42"/>
  <c r="M36" i="42"/>
  <c r="M38" i="42"/>
  <c r="M40" i="42"/>
  <c r="M42" i="42"/>
  <c r="M44" i="42"/>
  <c r="M46" i="42"/>
  <c r="O48" i="63"/>
  <c r="J48" i="66"/>
  <c r="N48" i="63"/>
  <c r="M48" i="63"/>
  <c r="K9" i="16"/>
  <c r="K11" i="16"/>
  <c r="K13" i="16"/>
  <c r="K15" i="16"/>
  <c r="K17" i="16"/>
  <c r="K19" i="16"/>
  <c r="K21" i="16"/>
  <c r="K23" i="16"/>
  <c r="K25" i="16"/>
  <c r="K27" i="16"/>
  <c r="K29" i="16"/>
  <c r="K31" i="16"/>
  <c r="K33" i="16"/>
  <c r="K35" i="16"/>
  <c r="K37" i="16"/>
  <c r="K39" i="16"/>
  <c r="K41" i="16"/>
  <c r="K43" i="16"/>
  <c r="K45" i="16"/>
  <c r="I48" i="66"/>
  <c r="K48" i="63"/>
  <c r="J48" i="63"/>
  <c r="I48" i="63"/>
  <c r="H48" i="66"/>
  <c r="H48" i="63"/>
  <c r="G48" i="66"/>
  <c r="G48" i="63"/>
  <c r="F48" i="63"/>
  <c r="F48" i="66"/>
  <c r="E48" i="63"/>
  <c r="D48" i="66"/>
  <c r="C48" i="66"/>
  <c r="C48" i="63"/>
  <c r="K48" i="48" l="1"/>
  <c r="L48" i="49"/>
  <c r="C48" i="64"/>
  <c r="AO45" i="3"/>
  <c r="AB45" i="3"/>
  <c r="AO43" i="3"/>
  <c r="AB43" i="3"/>
  <c r="AO41" i="3"/>
  <c r="AB41" i="3"/>
  <c r="AO39" i="3"/>
  <c r="AB39" i="3"/>
  <c r="AO37" i="3"/>
  <c r="AB37" i="3"/>
  <c r="AO35" i="3"/>
  <c r="AB35" i="3"/>
  <c r="AO33" i="3"/>
  <c r="AB33" i="3"/>
  <c r="AO31" i="3"/>
  <c r="AB31" i="3"/>
  <c r="AO29" i="3"/>
  <c r="AB29" i="3"/>
  <c r="AO27" i="3"/>
  <c r="AB27" i="3"/>
  <c r="AO25" i="3"/>
  <c r="AB25" i="3"/>
  <c r="AO23" i="3"/>
  <c r="AB23" i="3"/>
  <c r="AO21" i="3"/>
  <c r="AB21" i="3"/>
  <c r="AO19" i="3"/>
  <c r="AB19" i="3"/>
  <c r="AO17" i="3"/>
  <c r="AB17" i="3"/>
  <c r="AO15" i="3"/>
  <c r="AB15" i="3"/>
  <c r="AO13" i="3"/>
  <c r="AB13" i="3"/>
  <c r="AO11" i="3"/>
  <c r="AB11" i="3"/>
  <c r="AO9" i="3"/>
  <c r="AB9" i="3"/>
  <c r="AO46" i="3"/>
  <c r="AB46" i="3"/>
  <c r="AO44" i="3"/>
  <c r="AB44" i="3"/>
  <c r="AO42" i="3"/>
  <c r="AB42" i="3"/>
  <c r="AO40" i="3"/>
  <c r="AB40" i="3"/>
  <c r="AO38" i="3"/>
  <c r="AB38" i="3"/>
  <c r="AO36" i="3"/>
  <c r="AB36" i="3"/>
  <c r="AO34" i="3"/>
  <c r="AB34" i="3"/>
  <c r="AO32" i="3"/>
  <c r="AB32" i="3"/>
  <c r="AO30" i="3"/>
  <c r="AB30" i="3"/>
  <c r="AO28" i="3"/>
  <c r="AB28" i="3"/>
  <c r="AO26" i="3"/>
  <c r="AB26" i="3"/>
  <c r="AO24" i="3"/>
  <c r="AB24" i="3"/>
  <c r="AO22" i="3"/>
  <c r="AB22" i="3"/>
  <c r="AO20" i="3"/>
  <c r="AB20" i="3"/>
  <c r="AO18" i="3"/>
  <c r="AB18" i="3"/>
  <c r="AO16" i="3"/>
  <c r="AB16" i="3"/>
  <c r="AO14" i="3"/>
  <c r="AB14" i="3"/>
  <c r="AO12" i="3"/>
  <c r="AB12" i="3"/>
  <c r="AO10" i="3"/>
  <c r="AB10" i="3"/>
  <c r="Z48" i="16"/>
  <c r="AM48" i="16"/>
  <c r="AJ46" i="42"/>
  <c r="AI46" i="42"/>
  <c r="AJ42" i="42"/>
  <c r="AI42" i="42"/>
  <c r="AJ38" i="42"/>
  <c r="AI38" i="42"/>
  <c r="AJ34" i="42"/>
  <c r="AI34" i="42"/>
  <c r="AJ30" i="42"/>
  <c r="AI30" i="42"/>
  <c r="AJ26" i="42"/>
  <c r="AI26" i="42"/>
  <c r="AJ22" i="42"/>
  <c r="AI22" i="42"/>
  <c r="AJ18" i="42"/>
  <c r="AI18" i="42"/>
  <c r="AJ14" i="42"/>
  <c r="AI14" i="42"/>
  <c r="AJ10" i="42"/>
  <c r="AI10" i="42"/>
  <c r="AJ45" i="42"/>
  <c r="AI45" i="42"/>
  <c r="AJ43" i="42"/>
  <c r="AI43" i="42"/>
  <c r="AJ37" i="42"/>
  <c r="AI37" i="42"/>
  <c r="AJ35" i="42"/>
  <c r="AI35" i="42"/>
  <c r="AJ29" i="42"/>
  <c r="AI29" i="42"/>
  <c r="AJ27" i="42"/>
  <c r="AI27" i="42"/>
  <c r="AJ21" i="42"/>
  <c r="AI21" i="42"/>
  <c r="AJ19" i="42"/>
  <c r="AI19" i="42"/>
  <c r="AJ9" i="42"/>
  <c r="AI9" i="42"/>
  <c r="AJ15" i="42"/>
  <c r="AI15" i="42"/>
  <c r="AJ44" i="42"/>
  <c r="AI44" i="42"/>
  <c r="AJ40" i="42"/>
  <c r="AI40" i="42"/>
  <c r="AJ36" i="42"/>
  <c r="AI36" i="42"/>
  <c r="AJ32" i="42"/>
  <c r="AI32" i="42"/>
  <c r="AJ28" i="42"/>
  <c r="AI28" i="42"/>
  <c r="AJ24" i="42"/>
  <c r="AI24" i="42"/>
  <c r="AJ20" i="42"/>
  <c r="AI20" i="42"/>
  <c r="AJ16" i="42"/>
  <c r="AI16" i="42"/>
  <c r="AJ12" i="42"/>
  <c r="AI12" i="42"/>
  <c r="AJ41" i="42"/>
  <c r="AI41" i="42"/>
  <c r="AJ39" i="42"/>
  <c r="AI39" i="42"/>
  <c r="AJ33" i="42"/>
  <c r="AI33" i="42"/>
  <c r="AJ31" i="42"/>
  <c r="AI31" i="42"/>
  <c r="AJ25" i="42"/>
  <c r="AI25" i="42"/>
  <c r="AJ23" i="42"/>
  <c r="AI23" i="42"/>
  <c r="AJ17" i="42"/>
  <c r="AI17" i="42"/>
  <c r="AJ13" i="42"/>
  <c r="AI13" i="42"/>
  <c r="AJ11" i="42"/>
  <c r="AI11" i="42"/>
  <c r="O48" i="35"/>
  <c r="O48" i="36"/>
  <c r="O48" i="48"/>
  <c r="O48" i="49"/>
  <c r="G48" i="64"/>
  <c r="G48" i="65"/>
  <c r="H48" i="64"/>
  <c r="H48" i="65"/>
  <c r="I48" i="64"/>
  <c r="I48" i="65"/>
  <c r="K48" i="64"/>
  <c r="K48" i="65"/>
  <c r="E48" i="64"/>
  <c r="E48" i="65"/>
  <c r="F48" i="64"/>
  <c r="F48" i="65"/>
  <c r="J48" i="64"/>
  <c r="J48" i="65"/>
  <c r="M48" i="64"/>
  <c r="M48" i="65"/>
  <c r="N48" i="64"/>
  <c r="N48" i="65"/>
  <c r="N48" i="36"/>
  <c r="N48" i="35"/>
  <c r="O48" i="64"/>
  <c r="O48" i="65"/>
  <c r="L48" i="64"/>
  <c r="L48" i="65"/>
  <c r="C46" i="65"/>
  <c r="C45" i="65"/>
  <c r="C44" i="65"/>
  <c r="C43" i="65"/>
  <c r="C42" i="65"/>
  <c r="C41" i="65"/>
  <c r="C40" i="65"/>
  <c r="C39" i="65"/>
  <c r="C38" i="65"/>
  <c r="C37" i="65"/>
  <c r="C36" i="65"/>
  <c r="C35" i="65"/>
  <c r="C34" i="65"/>
  <c r="C33" i="65"/>
  <c r="C32" i="65"/>
  <c r="C31" i="65"/>
  <c r="C30" i="65"/>
  <c r="C29" i="65"/>
  <c r="C28" i="65"/>
  <c r="C27" i="65"/>
  <c r="C26" i="65"/>
  <c r="C25" i="65"/>
  <c r="C24" i="65"/>
  <c r="C23" i="65"/>
  <c r="C22" i="65"/>
  <c r="C21" i="65"/>
  <c r="C20" i="65"/>
  <c r="C19" i="65"/>
  <c r="C18" i="65"/>
  <c r="C17" i="65"/>
  <c r="C16" i="65"/>
  <c r="C15" i="65"/>
  <c r="C14" i="65"/>
  <c r="C13" i="65"/>
  <c r="C12" i="65"/>
  <c r="C11" i="65"/>
  <c r="C10" i="65"/>
  <c r="C9" i="65"/>
  <c r="Y45" i="16"/>
  <c r="AL45" i="16"/>
  <c r="Y41" i="16"/>
  <c r="AL41" i="16"/>
  <c r="Y37" i="16"/>
  <c r="AL37" i="16"/>
  <c r="Y33" i="16"/>
  <c r="AL33" i="16"/>
  <c r="Y29" i="16"/>
  <c r="AL29" i="16"/>
  <c r="Y25" i="16"/>
  <c r="AL25" i="16"/>
  <c r="Y21" i="16"/>
  <c r="AL21" i="16"/>
  <c r="Y17" i="16"/>
  <c r="AL17" i="16"/>
  <c r="Y13" i="16"/>
  <c r="AL13" i="16"/>
  <c r="Y9" i="16"/>
  <c r="AL9" i="16"/>
  <c r="AL16" i="16"/>
  <c r="Y16" i="16"/>
  <c r="AL12" i="16"/>
  <c r="Y12" i="16"/>
  <c r="AL46" i="16"/>
  <c r="Y46" i="16"/>
  <c r="Y42" i="16"/>
  <c r="AL42" i="16"/>
  <c r="Y38" i="16"/>
  <c r="AL38" i="16"/>
  <c r="Y34" i="16"/>
  <c r="AL34" i="16"/>
  <c r="Y30" i="16"/>
  <c r="AL30" i="16"/>
  <c r="Y26" i="16"/>
  <c r="AL26" i="16"/>
  <c r="Y22" i="16"/>
  <c r="AL22" i="16"/>
  <c r="Y18" i="16"/>
  <c r="AL18" i="16"/>
  <c r="L48" i="36"/>
  <c r="L48" i="35"/>
  <c r="Y43" i="16"/>
  <c r="AL43" i="16"/>
  <c r="Y39" i="16"/>
  <c r="AL39" i="16"/>
  <c r="Y35" i="16"/>
  <c r="AL35" i="16"/>
  <c r="Y31" i="16"/>
  <c r="AL31" i="16"/>
  <c r="Y27" i="16"/>
  <c r="AL27" i="16"/>
  <c r="Y23" i="16"/>
  <c r="AL23" i="16"/>
  <c r="Y19" i="16"/>
  <c r="AL19" i="16"/>
  <c r="Y15" i="16"/>
  <c r="AL15" i="16"/>
  <c r="Y11" i="16"/>
  <c r="AL11" i="16"/>
  <c r="M48" i="36"/>
  <c r="M48" i="35"/>
  <c r="Y14" i="16"/>
  <c r="AL14" i="16"/>
  <c r="Y10" i="16"/>
  <c r="AL10" i="16"/>
  <c r="AL44" i="16"/>
  <c r="Y44" i="16"/>
  <c r="AL40" i="16"/>
  <c r="Y40" i="16"/>
  <c r="AL36" i="16"/>
  <c r="Y36" i="16"/>
  <c r="AL32" i="16"/>
  <c r="Y32" i="16"/>
  <c r="AL28" i="16"/>
  <c r="Y28" i="16"/>
  <c r="AL24" i="16"/>
  <c r="Y24" i="16"/>
  <c r="AL20" i="16"/>
  <c r="Y20" i="16"/>
  <c r="K48" i="36"/>
  <c r="K48" i="35"/>
  <c r="E48" i="49"/>
  <c r="J48" i="35"/>
  <c r="J48" i="36"/>
  <c r="J48" i="49"/>
  <c r="J48" i="48"/>
  <c r="H48" i="48"/>
  <c r="H48" i="49"/>
  <c r="I48" i="49"/>
  <c r="I48" i="48"/>
  <c r="I48" i="35"/>
  <c r="I48" i="36"/>
  <c r="H48" i="35"/>
  <c r="G48" i="48"/>
  <c r="G48" i="49"/>
  <c r="H48" i="36"/>
  <c r="G48" i="35"/>
  <c r="G48" i="36"/>
  <c r="N48" i="3"/>
  <c r="F48" i="36"/>
  <c r="F48" i="48"/>
  <c r="F48" i="49"/>
  <c r="F48" i="35"/>
  <c r="E48" i="35"/>
  <c r="E48" i="36"/>
  <c r="M48" i="42"/>
  <c r="K48" i="16"/>
  <c r="D48" i="63"/>
  <c r="M48" i="3" s="1"/>
  <c r="O46" i="62"/>
  <c r="O45" i="62"/>
  <c r="O44" i="62"/>
  <c r="O43" i="62"/>
  <c r="O42" i="62"/>
  <c r="O41" i="62"/>
  <c r="O40" i="62"/>
  <c r="O39" i="62"/>
  <c r="O38" i="62"/>
  <c r="O37" i="62"/>
  <c r="O36" i="62"/>
  <c r="O35" i="62"/>
  <c r="O34" i="62"/>
  <c r="O33" i="62"/>
  <c r="O32" i="62"/>
  <c r="O31" i="62"/>
  <c r="O30" i="62"/>
  <c r="O29" i="62"/>
  <c r="O28" i="62"/>
  <c r="O27" i="62"/>
  <c r="O26" i="62"/>
  <c r="O25" i="62"/>
  <c r="O24" i="62"/>
  <c r="O23" i="62"/>
  <c r="O22" i="62"/>
  <c r="O21" i="62"/>
  <c r="O20" i="62"/>
  <c r="O19" i="62"/>
  <c r="O18" i="62"/>
  <c r="O17" i="62"/>
  <c r="O16" i="62"/>
  <c r="O15" i="62"/>
  <c r="O14" i="62"/>
  <c r="O13" i="62"/>
  <c r="O12" i="62"/>
  <c r="O11" i="62"/>
  <c r="O10" i="62"/>
  <c r="O9" i="62"/>
  <c r="N46" i="62"/>
  <c r="M46" i="62"/>
  <c r="L46" i="62"/>
  <c r="K46" i="62"/>
  <c r="J46" i="62"/>
  <c r="I46" i="62"/>
  <c r="H46" i="62"/>
  <c r="G46" i="62"/>
  <c r="F46" i="62"/>
  <c r="E46" i="62"/>
  <c r="D46" i="62"/>
  <c r="C46" i="62"/>
  <c r="N45" i="62"/>
  <c r="M45" i="62"/>
  <c r="L45" i="62"/>
  <c r="K45" i="62"/>
  <c r="J45" i="62"/>
  <c r="I45" i="62"/>
  <c r="H45" i="62"/>
  <c r="G45" i="62"/>
  <c r="F45" i="62"/>
  <c r="E45" i="62"/>
  <c r="D45" i="62"/>
  <c r="C45" i="62"/>
  <c r="N44" i="62"/>
  <c r="M44" i="62"/>
  <c r="L44" i="62"/>
  <c r="K44" i="62"/>
  <c r="J44" i="62"/>
  <c r="I44" i="62"/>
  <c r="H44" i="62"/>
  <c r="G44" i="62"/>
  <c r="F44" i="62"/>
  <c r="E44" i="62"/>
  <c r="D44" i="62"/>
  <c r="C44" i="62"/>
  <c r="N43" i="62"/>
  <c r="M43" i="62"/>
  <c r="L43" i="62"/>
  <c r="K43" i="62"/>
  <c r="J43" i="62"/>
  <c r="I43" i="62"/>
  <c r="H43" i="62"/>
  <c r="G43" i="62"/>
  <c r="F43" i="62"/>
  <c r="E43" i="62"/>
  <c r="D43" i="62"/>
  <c r="C43" i="62"/>
  <c r="N42" i="62"/>
  <c r="M42" i="62"/>
  <c r="L42" i="62"/>
  <c r="K42" i="62"/>
  <c r="J42" i="62"/>
  <c r="I42" i="62"/>
  <c r="H42" i="62"/>
  <c r="G42" i="62"/>
  <c r="F42" i="62"/>
  <c r="E42" i="62"/>
  <c r="D42" i="62"/>
  <c r="C42" i="62"/>
  <c r="N41" i="62"/>
  <c r="M41" i="62"/>
  <c r="L41" i="62"/>
  <c r="K41" i="62"/>
  <c r="J41" i="62"/>
  <c r="I41" i="62"/>
  <c r="H41" i="62"/>
  <c r="G41" i="62"/>
  <c r="F41" i="62"/>
  <c r="E41" i="62"/>
  <c r="D41" i="62"/>
  <c r="C41" i="62"/>
  <c r="N40" i="62"/>
  <c r="M40" i="62"/>
  <c r="L40" i="62"/>
  <c r="K40" i="62"/>
  <c r="J40" i="62"/>
  <c r="I40" i="62"/>
  <c r="H40" i="62"/>
  <c r="G40" i="62"/>
  <c r="F40" i="62"/>
  <c r="E40" i="62"/>
  <c r="D40" i="62"/>
  <c r="C40" i="62"/>
  <c r="N39" i="62"/>
  <c r="M39" i="62"/>
  <c r="L39" i="62"/>
  <c r="K39" i="62"/>
  <c r="J39" i="62"/>
  <c r="I39" i="62"/>
  <c r="H39" i="62"/>
  <c r="G39" i="62"/>
  <c r="F39" i="62"/>
  <c r="E39" i="62"/>
  <c r="D39" i="62"/>
  <c r="C39" i="62"/>
  <c r="N38" i="62"/>
  <c r="M38" i="62"/>
  <c r="L38" i="62"/>
  <c r="K38" i="62"/>
  <c r="J38" i="62"/>
  <c r="I38" i="62"/>
  <c r="H38" i="62"/>
  <c r="G38" i="62"/>
  <c r="F38" i="62"/>
  <c r="E38" i="62"/>
  <c r="D38" i="62"/>
  <c r="C38" i="62"/>
  <c r="N37" i="62"/>
  <c r="M37" i="62"/>
  <c r="L37" i="62"/>
  <c r="K37" i="62"/>
  <c r="J37" i="62"/>
  <c r="I37" i="62"/>
  <c r="H37" i="62"/>
  <c r="G37" i="62"/>
  <c r="F37" i="62"/>
  <c r="E37" i="62"/>
  <c r="D37" i="62"/>
  <c r="C37" i="62"/>
  <c r="N36" i="62"/>
  <c r="M36" i="62"/>
  <c r="L36" i="62"/>
  <c r="K36" i="62"/>
  <c r="J36" i="62"/>
  <c r="I36" i="62"/>
  <c r="H36" i="62"/>
  <c r="G36" i="62"/>
  <c r="F36" i="62"/>
  <c r="E36" i="62"/>
  <c r="D36" i="62"/>
  <c r="C36" i="62"/>
  <c r="N35" i="62"/>
  <c r="M35" i="62"/>
  <c r="L35" i="62"/>
  <c r="K35" i="62"/>
  <c r="J35" i="62"/>
  <c r="I35" i="62"/>
  <c r="H35" i="62"/>
  <c r="G35" i="62"/>
  <c r="F35" i="62"/>
  <c r="E35" i="62"/>
  <c r="D35" i="62"/>
  <c r="C35" i="62"/>
  <c r="N34" i="62"/>
  <c r="M34" i="62"/>
  <c r="L34" i="62"/>
  <c r="K34" i="62"/>
  <c r="J34" i="62"/>
  <c r="I34" i="62"/>
  <c r="H34" i="62"/>
  <c r="G34" i="62"/>
  <c r="F34" i="62"/>
  <c r="E34" i="62"/>
  <c r="D34" i="62"/>
  <c r="C34" i="62"/>
  <c r="N33" i="62"/>
  <c r="M33" i="62"/>
  <c r="L33" i="62"/>
  <c r="K33" i="62"/>
  <c r="J33" i="62"/>
  <c r="I33" i="62"/>
  <c r="H33" i="62"/>
  <c r="G33" i="62"/>
  <c r="F33" i="62"/>
  <c r="E33" i="62"/>
  <c r="D33" i="62"/>
  <c r="C33" i="62"/>
  <c r="N32" i="62"/>
  <c r="M32" i="62"/>
  <c r="L32" i="62"/>
  <c r="K32" i="62"/>
  <c r="J32" i="62"/>
  <c r="I32" i="62"/>
  <c r="H32" i="62"/>
  <c r="G32" i="62"/>
  <c r="F32" i="62"/>
  <c r="E32" i="62"/>
  <c r="D32" i="62"/>
  <c r="C32" i="62"/>
  <c r="N31" i="62"/>
  <c r="M31" i="62"/>
  <c r="L31" i="62"/>
  <c r="K31" i="62"/>
  <c r="J31" i="62"/>
  <c r="I31" i="62"/>
  <c r="H31" i="62"/>
  <c r="G31" i="62"/>
  <c r="F31" i="62"/>
  <c r="E31" i="62"/>
  <c r="D31" i="62"/>
  <c r="C31" i="62"/>
  <c r="N30" i="62"/>
  <c r="M30" i="62"/>
  <c r="L30" i="62"/>
  <c r="K30" i="62"/>
  <c r="J30" i="62"/>
  <c r="I30" i="62"/>
  <c r="H30" i="62"/>
  <c r="G30" i="62"/>
  <c r="F30" i="62"/>
  <c r="E30" i="62"/>
  <c r="D30" i="62"/>
  <c r="C30" i="62"/>
  <c r="N29" i="62"/>
  <c r="M29" i="62"/>
  <c r="L29" i="62"/>
  <c r="K29" i="62"/>
  <c r="J29" i="62"/>
  <c r="I29" i="62"/>
  <c r="H29" i="62"/>
  <c r="G29" i="62"/>
  <c r="F29" i="62"/>
  <c r="E29" i="62"/>
  <c r="D29" i="62"/>
  <c r="C29" i="62"/>
  <c r="N28" i="62"/>
  <c r="M28" i="62"/>
  <c r="L28" i="62"/>
  <c r="K28" i="62"/>
  <c r="J28" i="62"/>
  <c r="I28" i="62"/>
  <c r="H28" i="62"/>
  <c r="G28" i="62"/>
  <c r="F28" i="62"/>
  <c r="E28" i="62"/>
  <c r="D28" i="62"/>
  <c r="C28" i="62"/>
  <c r="N27" i="62"/>
  <c r="M27" i="62"/>
  <c r="L27" i="62"/>
  <c r="K27" i="62"/>
  <c r="J27" i="62"/>
  <c r="I27" i="62"/>
  <c r="H27" i="62"/>
  <c r="G27" i="62"/>
  <c r="F27" i="62"/>
  <c r="E27" i="62"/>
  <c r="D27" i="62"/>
  <c r="C27" i="62"/>
  <c r="N26" i="62"/>
  <c r="M26" i="62"/>
  <c r="L26" i="62"/>
  <c r="K26" i="62"/>
  <c r="J26" i="62"/>
  <c r="I26" i="62"/>
  <c r="H26" i="62"/>
  <c r="G26" i="62"/>
  <c r="F26" i="62"/>
  <c r="E26" i="62"/>
  <c r="D26" i="62"/>
  <c r="C26" i="62"/>
  <c r="N25" i="62"/>
  <c r="M25" i="62"/>
  <c r="L25" i="62"/>
  <c r="K25" i="62"/>
  <c r="J25" i="62"/>
  <c r="I25" i="62"/>
  <c r="H25" i="62"/>
  <c r="G25" i="62"/>
  <c r="F25" i="62"/>
  <c r="E25" i="62"/>
  <c r="D25" i="62"/>
  <c r="C25" i="62"/>
  <c r="N24" i="62"/>
  <c r="M24" i="62"/>
  <c r="L24" i="62"/>
  <c r="K24" i="62"/>
  <c r="J24" i="62"/>
  <c r="I24" i="62"/>
  <c r="H24" i="62"/>
  <c r="G24" i="62"/>
  <c r="F24" i="62"/>
  <c r="E24" i="62"/>
  <c r="D24" i="62"/>
  <c r="C24" i="62"/>
  <c r="N23" i="62"/>
  <c r="M23" i="62"/>
  <c r="L23" i="62"/>
  <c r="K23" i="62"/>
  <c r="J23" i="62"/>
  <c r="I23" i="62"/>
  <c r="H23" i="62"/>
  <c r="G23" i="62"/>
  <c r="F23" i="62"/>
  <c r="E23" i="62"/>
  <c r="D23" i="62"/>
  <c r="C23" i="62"/>
  <c r="N22" i="62"/>
  <c r="M22" i="62"/>
  <c r="L22" i="62"/>
  <c r="K22" i="62"/>
  <c r="J22" i="62"/>
  <c r="I22" i="62"/>
  <c r="H22" i="62"/>
  <c r="G22" i="62"/>
  <c r="F22" i="62"/>
  <c r="E22" i="62"/>
  <c r="D22" i="62"/>
  <c r="C22" i="62"/>
  <c r="N21" i="62"/>
  <c r="M21" i="62"/>
  <c r="L21" i="62"/>
  <c r="K21" i="62"/>
  <c r="J21" i="62"/>
  <c r="I21" i="62"/>
  <c r="H21" i="62"/>
  <c r="G21" i="62"/>
  <c r="F21" i="62"/>
  <c r="E21" i="62"/>
  <c r="D21" i="62"/>
  <c r="C21" i="62"/>
  <c r="N20" i="62"/>
  <c r="M20" i="62"/>
  <c r="L20" i="62"/>
  <c r="K20" i="62"/>
  <c r="J20" i="62"/>
  <c r="I20" i="62"/>
  <c r="H20" i="62"/>
  <c r="G20" i="62"/>
  <c r="F20" i="62"/>
  <c r="E20" i="62"/>
  <c r="D20" i="62"/>
  <c r="C20" i="62"/>
  <c r="N19" i="62"/>
  <c r="M19" i="62"/>
  <c r="L19" i="62"/>
  <c r="K19" i="62"/>
  <c r="J19" i="62"/>
  <c r="I19" i="62"/>
  <c r="H19" i="62"/>
  <c r="G19" i="62"/>
  <c r="F19" i="62"/>
  <c r="E19" i="62"/>
  <c r="D19" i="62"/>
  <c r="C19" i="62"/>
  <c r="N18" i="62"/>
  <c r="M18" i="62"/>
  <c r="L18" i="62"/>
  <c r="K18" i="62"/>
  <c r="J18" i="62"/>
  <c r="I18" i="62"/>
  <c r="H18" i="62"/>
  <c r="G18" i="62"/>
  <c r="F18" i="62"/>
  <c r="E18" i="62"/>
  <c r="D18" i="62"/>
  <c r="C18" i="62"/>
  <c r="N17" i="62"/>
  <c r="M17" i="62"/>
  <c r="L17" i="62"/>
  <c r="K17" i="62"/>
  <c r="J17" i="62"/>
  <c r="I17" i="62"/>
  <c r="H17" i="62"/>
  <c r="G17" i="62"/>
  <c r="F17" i="62"/>
  <c r="E17" i="62"/>
  <c r="D17" i="62"/>
  <c r="C17" i="62"/>
  <c r="N16" i="62"/>
  <c r="M16" i="62"/>
  <c r="L16" i="62"/>
  <c r="K16" i="62"/>
  <c r="J16" i="62"/>
  <c r="I16" i="62"/>
  <c r="H16" i="62"/>
  <c r="G16" i="62"/>
  <c r="F16" i="62"/>
  <c r="E16" i="62"/>
  <c r="D16" i="62"/>
  <c r="C16" i="62"/>
  <c r="N15" i="62"/>
  <c r="M15" i="62"/>
  <c r="L15" i="62"/>
  <c r="K15" i="62"/>
  <c r="J15" i="62"/>
  <c r="I15" i="62"/>
  <c r="H15" i="62"/>
  <c r="G15" i="62"/>
  <c r="F15" i="62"/>
  <c r="E15" i="62"/>
  <c r="D15" i="62"/>
  <c r="C15" i="62"/>
  <c r="N14" i="62"/>
  <c r="M14" i="62"/>
  <c r="L14" i="62"/>
  <c r="K14" i="62"/>
  <c r="J14" i="62"/>
  <c r="I14" i="62"/>
  <c r="H14" i="62"/>
  <c r="G14" i="62"/>
  <c r="F14" i="62"/>
  <c r="E14" i="62"/>
  <c r="D14" i="62"/>
  <c r="C14" i="62"/>
  <c r="N13" i="62"/>
  <c r="M13" i="62"/>
  <c r="L13" i="62"/>
  <c r="K13" i="62"/>
  <c r="J13" i="62"/>
  <c r="I13" i="62"/>
  <c r="H13" i="62"/>
  <c r="G13" i="62"/>
  <c r="F13" i="62"/>
  <c r="E13" i="62"/>
  <c r="D13" i="62"/>
  <c r="C13" i="62"/>
  <c r="N12" i="62"/>
  <c r="M12" i="62"/>
  <c r="L12" i="62"/>
  <c r="K12" i="62"/>
  <c r="J12" i="62"/>
  <c r="I12" i="62"/>
  <c r="H12" i="62"/>
  <c r="G12" i="62"/>
  <c r="F12" i="62"/>
  <c r="E12" i="62"/>
  <c r="D12" i="62"/>
  <c r="C12" i="62"/>
  <c r="N11" i="62"/>
  <c r="M11" i="62"/>
  <c r="L11" i="62"/>
  <c r="K11" i="62"/>
  <c r="J11" i="62"/>
  <c r="I11" i="62"/>
  <c r="H11" i="62"/>
  <c r="G11" i="62"/>
  <c r="F11" i="62"/>
  <c r="E11" i="62"/>
  <c r="D11" i="62"/>
  <c r="C11" i="62"/>
  <c r="N10" i="62"/>
  <c r="M10" i="62"/>
  <c r="L10" i="62"/>
  <c r="K10" i="62"/>
  <c r="K48" i="62" s="1"/>
  <c r="J10" i="62"/>
  <c r="J48" i="62" s="1"/>
  <c r="I10" i="62"/>
  <c r="H10" i="62"/>
  <c r="G10" i="62"/>
  <c r="F10" i="62"/>
  <c r="E10" i="62"/>
  <c r="D10" i="62"/>
  <c r="C10" i="62"/>
  <c r="N9" i="62"/>
  <c r="M9" i="62"/>
  <c r="L9" i="62"/>
  <c r="K9" i="62"/>
  <c r="J9" i="62"/>
  <c r="I9" i="62"/>
  <c r="H9" i="62"/>
  <c r="G9" i="62"/>
  <c r="F9" i="62"/>
  <c r="E9" i="62"/>
  <c r="D9" i="62"/>
  <c r="C9" i="62"/>
  <c r="N48" i="62" l="1"/>
  <c r="N48" i="67" s="1"/>
  <c r="AO48" i="3"/>
  <c r="AB48" i="3"/>
  <c r="M48" i="62"/>
  <c r="M48" i="68" s="1"/>
  <c r="AJ48" i="42"/>
  <c r="AI48" i="42"/>
  <c r="C48" i="35"/>
  <c r="D48" i="64"/>
  <c r="D48" i="65"/>
  <c r="C48" i="65" s="1"/>
  <c r="AL48" i="16"/>
  <c r="Y48" i="16"/>
  <c r="C9" i="67"/>
  <c r="C10" i="67"/>
  <c r="C12" i="67"/>
  <c r="C13" i="67"/>
  <c r="C14" i="67"/>
  <c r="C15" i="67"/>
  <c r="C16" i="67"/>
  <c r="C17" i="67"/>
  <c r="C18" i="67"/>
  <c r="C19" i="67"/>
  <c r="C20" i="67"/>
  <c r="C21" i="67"/>
  <c r="C22" i="67"/>
  <c r="C23" i="67"/>
  <c r="C24" i="67"/>
  <c r="C25" i="67"/>
  <c r="C26" i="67"/>
  <c r="C27" i="67"/>
  <c r="C28" i="67"/>
  <c r="C29" i="67"/>
  <c r="C30" i="67"/>
  <c r="C31" i="67"/>
  <c r="C32" i="67"/>
  <c r="C33" i="67"/>
  <c r="C34" i="67"/>
  <c r="C35" i="67"/>
  <c r="C36" i="67"/>
  <c r="C37" i="67"/>
  <c r="C38" i="67"/>
  <c r="C39" i="67"/>
  <c r="C40" i="67"/>
  <c r="C41" i="67"/>
  <c r="C42" i="67"/>
  <c r="C43" i="67"/>
  <c r="C44" i="67"/>
  <c r="C45" i="67"/>
  <c r="C46" i="67"/>
  <c r="D48" i="35"/>
  <c r="D48" i="36"/>
  <c r="O10" i="68"/>
  <c r="O10" i="67"/>
  <c r="O12" i="68"/>
  <c r="O12" i="67"/>
  <c r="O14" i="68"/>
  <c r="O14" i="67"/>
  <c r="O16" i="68"/>
  <c r="O16" i="67"/>
  <c r="O18" i="68"/>
  <c r="O18" i="67"/>
  <c r="O20" i="68"/>
  <c r="O20" i="67"/>
  <c r="O22" i="68"/>
  <c r="O22" i="67"/>
  <c r="O24" i="68"/>
  <c r="O24" i="67"/>
  <c r="O26" i="68"/>
  <c r="O26" i="67"/>
  <c r="O28" i="68"/>
  <c r="O28" i="67"/>
  <c r="O30" i="68"/>
  <c r="O30" i="67"/>
  <c r="O32" i="68"/>
  <c r="O32" i="67"/>
  <c r="O34" i="68"/>
  <c r="O34" i="67"/>
  <c r="O36" i="68"/>
  <c r="O36" i="67"/>
  <c r="O38" i="68"/>
  <c r="O38" i="67"/>
  <c r="O40" i="68"/>
  <c r="O40" i="67"/>
  <c r="O42" i="68"/>
  <c r="O42" i="67"/>
  <c r="O44" i="68"/>
  <c r="O44" i="67"/>
  <c r="O46" i="68"/>
  <c r="O46" i="67"/>
  <c r="C11" i="67"/>
  <c r="O9" i="67"/>
  <c r="O9" i="68"/>
  <c r="O11" i="67"/>
  <c r="O11" i="68"/>
  <c r="O13" i="67"/>
  <c r="O13" i="68"/>
  <c r="O15" i="67"/>
  <c r="O15" i="68"/>
  <c r="O17" i="67"/>
  <c r="O17" i="68"/>
  <c r="O19" i="67"/>
  <c r="O19" i="68"/>
  <c r="O21" i="67"/>
  <c r="O21" i="68"/>
  <c r="O23" i="67"/>
  <c r="O23" i="68"/>
  <c r="O25" i="67"/>
  <c r="O25" i="68"/>
  <c r="O27" i="67"/>
  <c r="O27" i="68"/>
  <c r="O29" i="67"/>
  <c r="O29" i="68"/>
  <c r="O31" i="67"/>
  <c r="O31" i="68"/>
  <c r="O33" i="67"/>
  <c r="O33" i="68"/>
  <c r="O35" i="67"/>
  <c r="O35" i="68"/>
  <c r="O37" i="67"/>
  <c r="O37" i="68"/>
  <c r="O39" i="67"/>
  <c r="O39" i="68"/>
  <c r="O41" i="67"/>
  <c r="O41" i="68"/>
  <c r="O43" i="67"/>
  <c r="O43" i="68"/>
  <c r="O45" i="67"/>
  <c r="O45" i="68"/>
  <c r="N48" i="68"/>
  <c r="N9" i="67"/>
  <c r="N9" i="68"/>
  <c r="N10" i="68"/>
  <c r="N10" i="67"/>
  <c r="N11" i="67"/>
  <c r="N11" i="68"/>
  <c r="N12" i="67"/>
  <c r="N12" i="68"/>
  <c r="N13" i="67"/>
  <c r="N13" i="68"/>
  <c r="N14" i="68"/>
  <c r="N14" i="67"/>
  <c r="N15" i="67"/>
  <c r="N15" i="68"/>
  <c r="N16" i="67"/>
  <c r="N16" i="68"/>
  <c r="N17" i="67"/>
  <c r="N17" i="68"/>
  <c r="N18" i="68"/>
  <c r="N18" i="67"/>
  <c r="N19" i="67"/>
  <c r="N19" i="68"/>
  <c r="N20" i="67"/>
  <c r="N20" i="68"/>
  <c r="N21" i="67"/>
  <c r="N21" i="68"/>
  <c r="N22" i="68"/>
  <c r="N22" i="67"/>
  <c r="N23" i="67"/>
  <c r="N23" i="68"/>
  <c r="N24" i="67"/>
  <c r="N24" i="68"/>
  <c r="N25" i="67"/>
  <c r="N25" i="68"/>
  <c r="N26" i="68"/>
  <c r="N26" i="67"/>
  <c r="N27" i="67"/>
  <c r="N27" i="68"/>
  <c r="N28" i="67"/>
  <c r="N28" i="68"/>
  <c r="N29" i="67"/>
  <c r="N29" i="68"/>
  <c r="N30" i="68"/>
  <c r="N30" i="67"/>
  <c r="N31" i="67"/>
  <c r="N31" i="68"/>
  <c r="N32" i="67"/>
  <c r="N32" i="68"/>
  <c r="N33" i="67"/>
  <c r="N33" i="68"/>
  <c r="N34" i="68"/>
  <c r="N34" i="67"/>
  <c r="N35" i="67"/>
  <c r="N35" i="68"/>
  <c r="N36" i="67"/>
  <c r="N36" i="68"/>
  <c r="N37" i="67"/>
  <c r="N37" i="68"/>
  <c r="N38" i="68"/>
  <c r="N38" i="67"/>
  <c r="N39" i="67"/>
  <c r="N39" i="68"/>
  <c r="N40" i="67"/>
  <c r="N40" i="68"/>
  <c r="N41" i="67"/>
  <c r="N41" i="68"/>
  <c r="N42" i="68"/>
  <c r="N42" i="67"/>
  <c r="N43" i="67"/>
  <c r="N43" i="68"/>
  <c r="N44" i="67"/>
  <c r="N44" i="68"/>
  <c r="N45" i="67"/>
  <c r="N45" i="68"/>
  <c r="N46" i="68"/>
  <c r="N46" i="67"/>
  <c r="M9" i="67"/>
  <c r="M9" i="68"/>
  <c r="M10" i="67"/>
  <c r="M10" i="68"/>
  <c r="M11" i="67"/>
  <c r="M11" i="68"/>
  <c r="M12" i="67"/>
  <c r="M12" i="68"/>
  <c r="M13" i="67"/>
  <c r="M13" i="68"/>
  <c r="M14" i="67"/>
  <c r="M14" i="68"/>
  <c r="M15" i="67"/>
  <c r="M15" i="68"/>
  <c r="M16" i="67"/>
  <c r="M16" i="68"/>
  <c r="M17" i="67"/>
  <c r="M17" i="68"/>
  <c r="M18" i="67"/>
  <c r="M18" i="68"/>
  <c r="M19" i="67"/>
  <c r="M19" i="68"/>
  <c r="M20" i="67"/>
  <c r="M20" i="68"/>
  <c r="M21" i="67"/>
  <c r="M21" i="68"/>
  <c r="M22" i="67"/>
  <c r="M22" i="68"/>
  <c r="M23" i="67"/>
  <c r="M23" i="68"/>
  <c r="M24" i="67"/>
  <c r="M24" i="68"/>
  <c r="M25" i="67"/>
  <c r="M25" i="68"/>
  <c r="M26" i="67"/>
  <c r="M26" i="68"/>
  <c r="M27" i="67"/>
  <c r="M27" i="68"/>
  <c r="M28" i="67"/>
  <c r="M28" i="68"/>
  <c r="M29" i="67"/>
  <c r="M29" i="68"/>
  <c r="M30" i="67"/>
  <c r="M30" i="68"/>
  <c r="M31" i="67"/>
  <c r="M31" i="68"/>
  <c r="M32" i="67"/>
  <c r="M32" i="68"/>
  <c r="M33" i="67"/>
  <c r="M33" i="68"/>
  <c r="M34" i="67"/>
  <c r="M34" i="68"/>
  <c r="M35" i="67"/>
  <c r="M35" i="68"/>
  <c r="M36" i="67"/>
  <c r="M36" i="68"/>
  <c r="M37" i="67"/>
  <c r="M37" i="68"/>
  <c r="M38" i="67"/>
  <c r="M38" i="68"/>
  <c r="M39" i="67"/>
  <c r="M39" i="68"/>
  <c r="M40" i="67"/>
  <c r="M40" i="68"/>
  <c r="M41" i="67"/>
  <c r="M41" i="68"/>
  <c r="M42" i="67"/>
  <c r="M42" i="68"/>
  <c r="M43" i="67"/>
  <c r="M43" i="68"/>
  <c r="M44" i="67"/>
  <c r="M44" i="68"/>
  <c r="M45" i="67"/>
  <c r="M45" i="68"/>
  <c r="M46" i="67"/>
  <c r="M46" i="68"/>
  <c r="L9" i="68"/>
  <c r="L9" i="67"/>
  <c r="L48" i="62"/>
  <c r="L10" i="67"/>
  <c r="L10" i="68"/>
  <c r="L11" i="68"/>
  <c r="L11" i="67"/>
  <c r="L12" i="67"/>
  <c r="L12" i="68"/>
  <c r="L13" i="68"/>
  <c r="L13" i="67"/>
  <c r="L14" i="67"/>
  <c r="L14" i="68"/>
  <c r="L15" i="68"/>
  <c r="L15" i="67"/>
  <c r="L16" i="67"/>
  <c r="L16" i="68"/>
  <c r="L17" i="68"/>
  <c r="L17" i="67"/>
  <c r="L18" i="67"/>
  <c r="L18" i="68"/>
  <c r="L19" i="68"/>
  <c r="L19" i="67"/>
  <c r="L20" i="67"/>
  <c r="L20" i="68"/>
  <c r="L21" i="68"/>
  <c r="L21" i="67"/>
  <c r="L22" i="67"/>
  <c r="L22" i="68"/>
  <c r="L23" i="68"/>
  <c r="L23" i="67"/>
  <c r="L24" i="67"/>
  <c r="L24" i="68"/>
  <c r="L25" i="68"/>
  <c r="L25" i="67"/>
  <c r="L26" i="67"/>
  <c r="L26" i="68"/>
  <c r="L27" i="68"/>
  <c r="L27" i="67"/>
  <c r="L28" i="67"/>
  <c r="L28" i="68"/>
  <c r="L29" i="68"/>
  <c r="L29" i="67"/>
  <c r="L30" i="67"/>
  <c r="L30" i="68"/>
  <c r="L31" i="68"/>
  <c r="L31" i="67"/>
  <c r="L32" i="67"/>
  <c r="L32" i="68"/>
  <c r="L33" i="68"/>
  <c r="L33" i="67"/>
  <c r="L34" i="67"/>
  <c r="L34" i="68"/>
  <c r="L35" i="68"/>
  <c r="L35" i="67"/>
  <c r="L36" i="67"/>
  <c r="L36" i="68"/>
  <c r="L37" i="68"/>
  <c r="L37" i="67"/>
  <c r="L38" i="67"/>
  <c r="L38" i="68"/>
  <c r="L39" i="68"/>
  <c r="L39" i="67"/>
  <c r="L40" i="67"/>
  <c r="L40" i="68"/>
  <c r="L41" i="68"/>
  <c r="L41" i="67"/>
  <c r="L42" i="67"/>
  <c r="L42" i="68"/>
  <c r="L43" i="68"/>
  <c r="L43" i="67"/>
  <c r="L44" i="67"/>
  <c r="L44" i="68"/>
  <c r="L45" i="68"/>
  <c r="L45" i="67"/>
  <c r="L46" i="67"/>
  <c r="L46" i="68"/>
  <c r="J48" i="67"/>
  <c r="J48" i="68"/>
  <c r="J9" i="67"/>
  <c r="J9" i="68"/>
  <c r="J10" i="67"/>
  <c r="J10" i="68"/>
  <c r="J11" i="67"/>
  <c r="J11" i="68"/>
  <c r="J12" i="67"/>
  <c r="J12" i="68"/>
  <c r="J13" i="67"/>
  <c r="J13" i="68"/>
  <c r="J14" i="67"/>
  <c r="J14" i="68"/>
  <c r="J15" i="67"/>
  <c r="J15" i="68"/>
  <c r="J16" i="67"/>
  <c r="J16" i="68"/>
  <c r="J17" i="67"/>
  <c r="J17" i="68"/>
  <c r="J18" i="67"/>
  <c r="J18" i="68"/>
  <c r="J19" i="67"/>
  <c r="J19" i="68"/>
  <c r="J20" i="67"/>
  <c r="J20" i="68"/>
  <c r="J21" i="67"/>
  <c r="J21" i="68"/>
  <c r="J22" i="67"/>
  <c r="J22" i="68"/>
  <c r="J23" i="67"/>
  <c r="J23" i="68"/>
  <c r="J24" i="67"/>
  <c r="J24" i="68"/>
  <c r="J25" i="67"/>
  <c r="J25" i="68"/>
  <c r="J26" i="67"/>
  <c r="J26" i="68"/>
  <c r="J27" i="67"/>
  <c r="J27" i="68"/>
  <c r="J28" i="67"/>
  <c r="J28" i="68"/>
  <c r="J29" i="67"/>
  <c r="J29" i="68"/>
  <c r="J30" i="67"/>
  <c r="J30" i="68"/>
  <c r="J31" i="67"/>
  <c r="J31" i="68"/>
  <c r="J32" i="67"/>
  <c r="J32" i="68"/>
  <c r="J33" i="67"/>
  <c r="J33" i="68"/>
  <c r="J34" i="67"/>
  <c r="J34" i="68"/>
  <c r="J35" i="67"/>
  <c r="J35" i="68"/>
  <c r="J36" i="67"/>
  <c r="J36" i="68"/>
  <c r="J37" i="67"/>
  <c r="J37" i="68"/>
  <c r="J38" i="67"/>
  <c r="J38" i="68"/>
  <c r="J39" i="67"/>
  <c r="J39" i="68"/>
  <c r="J40" i="67"/>
  <c r="J40" i="68"/>
  <c r="J41" i="67"/>
  <c r="J41" i="68"/>
  <c r="J42" i="67"/>
  <c r="J42" i="68"/>
  <c r="J43" i="67"/>
  <c r="J43" i="68"/>
  <c r="J44" i="67"/>
  <c r="J44" i="68"/>
  <c r="J45" i="67"/>
  <c r="J45" i="68"/>
  <c r="J46" i="67"/>
  <c r="J46" i="68"/>
  <c r="K48" i="68"/>
  <c r="K48" i="67"/>
  <c r="K9" i="67"/>
  <c r="K9" i="68"/>
  <c r="K10" i="67"/>
  <c r="K10" i="68"/>
  <c r="K11" i="67"/>
  <c r="K11" i="68"/>
  <c r="K12" i="67"/>
  <c r="K12" i="68"/>
  <c r="K13" i="67"/>
  <c r="K13" i="68"/>
  <c r="K14" i="67"/>
  <c r="K14" i="68"/>
  <c r="K15" i="67"/>
  <c r="K15" i="68"/>
  <c r="K16" i="67"/>
  <c r="K16" i="68"/>
  <c r="K17" i="67"/>
  <c r="K17" i="68"/>
  <c r="K18" i="67"/>
  <c r="K18" i="68"/>
  <c r="K19" i="67"/>
  <c r="K19" i="68"/>
  <c r="K20" i="67"/>
  <c r="K20" i="68"/>
  <c r="K21" i="67"/>
  <c r="K21" i="68"/>
  <c r="K22" i="67"/>
  <c r="K22" i="68"/>
  <c r="K23" i="67"/>
  <c r="K23" i="68"/>
  <c r="K24" i="67"/>
  <c r="K24" i="68"/>
  <c r="K25" i="67"/>
  <c r="K25" i="68"/>
  <c r="K26" i="67"/>
  <c r="K26" i="68"/>
  <c r="K27" i="67"/>
  <c r="K27" i="68"/>
  <c r="K28" i="67"/>
  <c r="K28" i="68"/>
  <c r="K29" i="67"/>
  <c r="K29" i="68"/>
  <c r="K30" i="67"/>
  <c r="K30" i="68"/>
  <c r="K31" i="67"/>
  <c r="K31" i="68"/>
  <c r="K32" i="67"/>
  <c r="K32" i="68"/>
  <c r="K33" i="67"/>
  <c r="K33" i="68"/>
  <c r="K34" i="67"/>
  <c r="K34" i="68"/>
  <c r="K35" i="67"/>
  <c r="K35" i="68"/>
  <c r="K36" i="67"/>
  <c r="K36" i="68"/>
  <c r="K37" i="67"/>
  <c r="K37" i="68"/>
  <c r="K38" i="67"/>
  <c r="K38" i="68"/>
  <c r="K39" i="67"/>
  <c r="K39" i="68"/>
  <c r="K40" i="67"/>
  <c r="K40" i="68"/>
  <c r="K41" i="67"/>
  <c r="K41" i="68"/>
  <c r="K42" i="67"/>
  <c r="K42" i="68"/>
  <c r="K43" i="67"/>
  <c r="K43" i="68"/>
  <c r="K44" i="67"/>
  <c r="K44" i="68"/>
  <c r="K45" i="67"/>
  <c r="K45" i="68"/>
  <c r="K46" i="67"/>
  <c r="K46" i="68"/>
  <c r="I9" i="68"/>
  <c r="I9" i="67"/>
  <c r="I10" i="68"/>
  <c r="I10" i="67"/>
  <c r="I11" i="67"/>
  <c r="I11" i="68"/>
  <c r="I12" i="67"/>
  <c r="I12" i="68"/>
  <c r="I13" i="68"/>
  <c r="I13" i="67"/>
  <c r="I14" i="68"/>
  <c r="I14" i="67"/>
  <c r="I15" i="67"/>
  <c r="I15" i="68"/>
  <c r="I16" i="68"/>
  <c r="I16" i="67"/>
  <c r="I17" i="68"/>
  <c r="I17" i="67"/>
  <c r="I18" i="68"/>
  <c r="I18" i="67"/>
  <c r="I19" i="67"/>
  <c r="I19" i="68"/>
  <c r="I20" i="67"/>
  <c r="I20" i="68"/>
  <c r="I21" i="68"/>
  <c r="I21" i="67"/>
  <c r="I22" i="68"/>
  <c r="I22" i="67"/>
  <c r="I23" i="67"/>
  <c r="I23" i="68"/>
  <c r="I24" i="68"/>
  <c r="I24" i="67"/>
  <c r="I25" i="68"/>
  <c r="I25" i="67"/>
  <c r="I26" i="68"/>
  <c r="I26" i="67"/>
  <c r="I27" i="67"/>
  <c r="I27" i="68"/>
  <c r="I28" i="67"/>
  <c r="I28" i="68"/>
  <c r="I29" i="68"/>
  <c r="I29" i="67"/>
  <c r="I30" i="68"/>
  <c r="I30" i="67"/>
  <c r="I31" i="67"/>
  <c r="I31" i="68"/>
  <c r="I32" i="68"/>
  <c r="I32" i="67"/>
  <c r="I33" i="68"/>
  <c r="I33" i="67"/>
  <c r="I34" i="68"/>
  <c r="I34" i="67"/>
  <c r="I35" i="67"/>
  <c r="I35" i="68"/>
  <c r="I36" i="67"/>
  <c r="I36" i="68"/>
  <c r="I37" i="68"/>
  <c r="I37" i="67"/>
  <c r="I38" i="68"/>
  <c r="I38" i="67"/>
  <c r="I39" i="67"/>
  <c r="I39" i="68"/>
  <c r="I40" i="67"/>
  <c r="I40" i="68"/>
  <c r="I41" i="68"/>
  <c r="I41" i="67"/>
  <c r="I42" i="68"/>
  <c r="I42" i="67"/>
  <c r="I43" i="67"/>
  <c r="I43" i="68"/>
  <c r="I44" i="68"/>
  <c r="I44" i="67"/>
  <c r="I45" i="68"/>
  <c r="I45" i="67"/>
  <c r="I46" i="68"/>
  <c r="I46" i="67"/>
  <c r="H9" i="68"/>
  <c r="H9" i="67"/>
  <c r="H48" i="62"/>
  <c r="H10" i="68"/>
  <c r="H10" i="67"/>
  <c r="H11" i="67"/>
  <c r="H11" i="68"/>
  <c r="H12" i="67"/>
  <c r="H12" i="68"/>
  <c r="H13" i="68"/>
  <c r="H13" i="67"/>
  <c r="H14" i="68"/>
  <c r="H14" i="67"/>
  <c r="H15" i="67"/>
  <c r="H15" i="68"/>
  <c r="H16" i="67"/>
  <c r="H16" i="68"/>
  <c r="H17" i="68"/>
  <c r="H17" i="67"/>
  <c r="H18" i="68"/>
  <c r="H18" i="67"/>
  <c r="H19" i="67"/>
  <c r="H19" i="68"/>
  <c r="H20" i="67"/>
  <c r="H20" i="68"/>
  <c r="H21" i="68"/>
  <c r="H21" i="67"/>
  <c r="H22" i="68"/>
  <c r="H22" i="67"/>
  <c r="H23" i="67"/>
  <c r="H23" i="68"/>
  <c r="H24" i="67"/>
  <c r="H24" i="68"/>
  <c r="H25" i="68"/>
  <c r="H25" i="67"/>
  <c r="H26" i="68"/>
  <c r="H26" i="67"/>
  <c r="H27" i="67"/>
  <c r="H27" i="68"/>
  <c r="H28" i="67"/>
  <c r="H28" i="68"/>
  <c r="H29" i="68"/>
  <c r="H29" i="67"/>
  <c r="H30" i="68"/>
  <c r="H30" i="67"/>
  <c r="H31" i="67"/>
  <c r="H31" i="68"/>
  <c r="H32" i="67"/>
  <c r="H32" i="68"/>
  <c r="H33" i="68"/>
  <c r="H33" i="67"/>
  <c r="H34" i="68"/>
  <c r="H34" i="67"/>
  <c r="H35" i="67"/>
  <c r="H35" i="68"/>
  <c r="H36" i="67"/>
  <c r="H36" i="68"/>
  <c r="H37" i="68"/>
  <c r="H37" i="67"/>
  <c r="H38" i="68"/>
  <c r="H38" i="67"/>
  <c r="H39" i="67"/>
  <c r="H39" i="68"/>
  <c r="H40" i="67"/>
  <c r="H40" i="68"/>
  <c r="H41" i="68"/>
  <c r="H41" i="67"/>
  <c r="H42" i="68"/>
  <c r="H42" i="67"/>
  <c r="H43" i="67"/>
  <c r="H43" i="68"/>
  <c r="H44" i="67"/>
  <c r="H44" i="68"/>
  <c r="H45" i="68"/>
  <c r="H45" i="67"/>
  <c r="H46" i="68"/>
  <c r="H46" i="67"/>
  <c r="G9" i="67"/>
  <c r="G9" i="68"/>
  <c r="G10" i="67"/>
  <c r="G10" i="68"/>
  <c r="G11" i="68"/>
  <c r="G11" i="67"/>
  <c r="G12" i="67"/>
  <c r="G12" i="68"/>
  <c r="G13" i="68"/>
  <c r="G13" i="67"/>
  <c r="G14" i="67"/>
  <c r="G14" i="68"/>
  <c r="G15" i="68"/>
  <c r="G15" i="67"/>
  <c r="G16" i="67"/>
  <c r="G16" i="68"/>
  <c r="G17" i="67"/>
  <c r="G17" i="68"/>
  <c r="G18" i="67"/>
  <c r="G18" i="68"/>
  <c r="G19" i="68"/>
  <c r="G19" i="67"/>
  <c r="G20" i="67"/>
  <c r="G20" i="68"/>
  <c r="G21" i="67"/>
  <c r="G21" i="68"/>
  <c r="G22" i="67"/>
  <c r="G22" i="68"/>
  <c r="G23" i="68"/>
  <c r="G23" i="67"/>
  <c r="G24" i="67"/>
  <c r="G24" i="68"/>
  <c r="G25" i="67"/>
  <c r="G25" i="68"/>
  <c r="G26" i="67"/>
  <c r="G26" i="68"/>
  <c r="G27" i="68"/>
  <c r="G27" i="67"/>
  <c r="G28" i="67"/>
  <c r="G28" i="68"/>
  <c r="G29" i="67"/>
  <c r="G29" i="68"/>
  <c r="G30" i="67"/>
  <c r="G30" i="68"/>
  <c r="G31" i="68"/>
  <c r="G31" i="67"/>
  <c r="G32" i="67"/>
  <c r="G32" i="68"/>
  <c r="G33" i="67"/>
  <c r="G33" i="68"/>
  <c r="G34" i="67"/>
  <c r="G34" i="68"/>
  <c r="G35" i="68"/>
  <c r="G35" i="67"/>
  <c r="G36" i="67"/>
  <c r="G36" i="68"/>
  <c r="G37" i="67"/>
  <c r="G37" i="68"/>
  <c r="G38" i="67"/>
  <c r="G38" i="68"/>
  <c r="G39" i="68"/>
  <c r="G39" i="67"/>
  <c r="G40" i="67"/>
  <c r="G40" i="68"/>
  <c r="G41" i="67"/>
  <c r="G41" i="68"/>
  <c r="G42" i="67"/>
  <c r="G42" i="68"/>
  <c r="G43" i="68"/>
  <c r="G43" i="67"/>
  <c r="G44" i="67"/>
  <c r="G44" i="68"/>
  <c r="G45" i="67"/>
  <c r="G45" i="68"/>
  <c r="G46" i="67"/>
  <c r="G46" i="68"/>
  <c r="F9" i="68"/>
  <c r="F9" i="67"/>
  <c r="F48" i="62"/>
  <c r="F10" i="67"/>
  <c r="F10" i="68"/>
  <c r="F11" i="67"/>
  <c r="F11" i="68"/>
  <c r="F12" i="67"/>
  <c r="F12" i="68"/>
  <c r="F13" i="67"/>
  <c r="F13" i="68"/>
  <c r="F14" i="67"/>
  <c r="F14" i="68"/>
  <c r="F15" i="68"/>
  <c r="F15" i="67"/>
  <c r="F16" i="67"/>
  <c r="F16" i="68"/>
  <c r="F17" i="68"/>
  <c r="F17" i="67"/>
  <c r="F18" i="67"/>
  <c r="F18" i="68"/>
  <c r="F19" i="68"/>
  <c r="F19" i="67"/>
  <c r="F20" i="67"/>
  <c r="F20" i="68"/>
  <c r="F21" i="68"/>
  <c r="F21" i="67"/>
  <c r="F22" i="67"/>
  <c r="F22" i="68"/>
  <c r="F23" i="68"/>
  <c r="F23" i="67"/>
  <c r="F24" i="67"/>
  <c r="F24" i="68"/>
  <c r="F25" i="68"/>
  <c r="F25" i="67"/>
  <c r="F26" i="67"/>
  <c r="F26" i="68"/>
  <c r="F27" i="68"/>
  <c r="F27" i="67"/>
  <c r="F28" i="67"/>
  <c r="F28" i="68"/>
  <c r="F29" i="68"/>
  <c r="F29" i="67"/>
  <c r="F30" i="67"/>
  <c r="F30" i="68"/>
  <c r="F31" i="68"/>
  <c r="F31" i="67"/>
  <c r="F32" i="67"/>
  <c r="F32" i="68"/>
  <c r="F33" i="68"/>
  <c r="F33" i="67"/>
  <c r="F34" i="67"/>
  <c r="F34" i="68"/>
  <c r="F35" i="68"/>
  <c r="F35" i="67"/>
  <c r="F36" i="67"/>
  <c r="F36" i="68"/>
  <c r="F37" i="68"/>
  <c r="F37" i="67"/>
  <c r="F38" i="67"/>
  <c r="F38" i="68"/>
  <c r="F39" i="68"/>
  <c r="F39" i="67"/>
  <c r="F40" i="67"/>
  <c r="F40" i="68"/>
  <c r="F41" i="68"/>
  <c r="F41" i="67"/>
  <c r="F42" i="67"/>
  <c r="F42" i="68"/>
  <c r="F43" i="68"/>
  <c r="F43" i="67"/>
  <c r="F44" i="67"/>
  <c r="F44" i="68"/>
  <c r="F45" i="68"/>
  <c r="F45" i="67"/>
  <c r="F46" i="67"/>
  <c r="F46" i="68"/>
  <c r="O48" i="62"/>
  <c r="E9" i="67"/>
  <c r="E9" i="68"/>
  <c r="E10" i="68"/>
  <c r="E10" i="67"/>
  <c r="E11" i="67"/>
  <c r="E11" i="68"/>
  <c r="E12" i="67"/>
  <c r="E12" i="68"/>
  <c r="E13" i="67"/>
  <c r="E13" i="68"/>
  <c r="E14" i="68"/>
  <c r="E14" i="67"/>
  <c r="E15" i="67"/>
  <c r="E15" i="68"/>
  <c r="E16" i="67"/>
  <c r="E16" i="68"/>
  <c r="E17" i="67"/>
  <c r="E17" i="68"/>
  <c r="E18" i="68"/>
  <c r="E18" i="67"/>
  <c r="E19" i="67"/>
  <c r="E19" i="68"/>
  <c r="E20" i="67"/>
  <c r="E20" i="68"/>
  <c r="E21" i="67"/>
  <c r="E21" i="68"/>
  <c r="E22" i="68"/>
  <c r="E22" i="67"/>
  <c r="E23" i="67"/>
  <c r="E23" i="68"/>
  <c r="E24" i="67"/>
  <c r="E24" i="68"/>
  <c r="E25" i="67"/>
  <c r="E25" i="68"/>
  <c r="E26" i="68"/>
  <c r="E26" i="67"/>
  <c r="E27" i="67"/>
  <c r="E27" i="68"/>
  <c r="E28" i="67"/>
  <c r="E28" i="68"/>
  <c r="E29" i="67"/>
  <c r="E29" i="68"/>
  <c r="E30" i="68"/>
  <c r="E30" i="67"/>
  <c r="E31" i="67"/>
  <c r="E31" i="68"/>
  <c r="E32" i="67"/>
  <c r="E32" i="68"/>
  <c r="E33" i="67"/>
  <c r="E33" i="68"/>
  <c r="E34" i="68"/>
  <c r="E34" i="67"/>
  <c r="E35" i="67"/>
  <c r="E35" i="68"/>
  <c r="E36" i="67"/>
  <c r="E36" i="68"/>
  <c r="E37" i="67"/>
  <c r="E37" i="68"/>
  <c r="E38" i="68"/>
  <c r="E38" i="67"/>
  <c r="E39" i="67"/>
  <c r="E39" i="68"/>
  <c r="E40" i="67"/>
  <c r="E40" i="68"/>
  <c r="E41" i="67"/>
  <c r="E41" i="68"/>
  <c r="E42" i="68"/>
  <c r="E42" i="67"/>
  <c r="E43" i="67"/>
  <c r="E43" i="68"/>
  <c r="E44" i="67"/>
  <c r="E44" i="68"/>
  <c r="E45" i="67"/>
  <c r="E45" i="68"/>
  <c r="E46" i="68"/>
  <c r="E46" i="67"/>
  <c r="D9" i="67"/>
  <c r="D10" i="68"/>
  <c r="D11" i="67"/>
  <c r="D12" i="68"/>
  <c r="D13" i="67"/>
  <c r="D14" i="68"/>
  <c r="D15" i="67"/>
  <c r="D16" i="68"/>
  <c r="D17" i="67"/>
  <c r="D18" i="68"/>
  <c r="D19" i="67"/>
  <c r="D20" i="68"/>
  <c r="D21" i="67"/>
  <c r="D22" i="68"/>
  <c r="D23" i="67"/>
  <c r="D24" i="68"/>
  <c r="D25" i="67"/>
  <c r="D26" i="68"/>
  <c r="D27" i="67"/>
  <c r="D28" i="68"/>
  <c r="D29" i="67"/>
  <c r="D30" i="68"/>
  <c r="D31" i="67"/>
  <c r="D32" i="68"/>
  <c r="D33" i="67"/>
  <c r="D34" i="68"/>
  <c r="D35" i="67"/>
  <c r="D36" i="68"/>
  <c r="D37" i="67"/>
  <c r="D38" i="68"/>
  <c r="D39" i="67"/>
  <c r="D40" i="68"/>
  <c r="D41" i="67"/>
  <c r="D42" i="68"/>
  <c r="D43" i="67"/>
  <c r="D44" i="68"/>
  <c r="D45" i="67"/>
  <c r="D46" i="68"/>
  <c r="D46" i="67"/>
  <c r="D44" i="67"/>
  <c r="D42" i="67"/>
  <c r="D40" i="67"/>
  <c r="D38" i="67"/>
  <c r="D36" i="67"/>
  <c r="D34" i="67"/>
  <c r="D32" i="67"/>
  <c r="D30" i="67"/>
  <c r="D28" i="67"/>
  <c r="D26" i="67"/>
  <c r="D24" i="67"/>
  <c r="D22" i="67"/>
  <c r="D20" i="67"/>
  <c r="D18" i="67"/>
  <c r="D16" i="67"/>
  <c r="D14" i="67"/>
  <c r="D12" i="67"/>
  <c r="D10" i="67"/>
  <c r="D45" i="68"/>
  <c r="D43" i="68"/>
  <c r="D41" i="68"/>
  <c r="D39" i="68"/>
  <c r="D37" i="68"/>
  <c r="D35" i="68"/>
  <c r="D33" i="68"/>
  <c r="D31" i="68"/>
  <c r="D29" i="68"/>
  <c r="D27" i="68"/>
  <c r="D25" i="68"/>
  <c r="D23" i="68"/>
  <c r="D21" i="68"/>
  <c r="D19" i="68"/>
  <c r="D17" i="68"/>
  <c r="D15" i="68"/>
  <c r="D13" i="68"/>
  <c r="D11" i="68"/>
  <c r="D9" i="68"/>
  <c r="G48" i="62"/>
  <c r="I48" i="62"/>
  <c r="E48" i="62"/>
  <c r="M48" i="67" l="1"/>
  <c r="AK19" i="16"/>
  <c r="X19" i="16"/>
  <c r="AK41" i="16"/>
  <c r="X41" i="16"/>
  <c r="AK37" i="16"/>
  <c r="X37" i="16"/>
  <c r="AK33" i="16"/>
  <c r="X33" i="16"/>
  <c r="AK29" i="16"/>
  <c r="X29" i="16"/>
  <c r="AK25" i="16"/>
  <c r="X25" i="16"/>
  <c r="AK22" i="16"/>
  <c r="X22" i="16"/>
  <c r="AK18" i="16"/>
  <c r="X18" i="16"/>
  <c r="AK16" i="16"/>
  <c r="X16" i="16"/>
  <c r="AK14" i="16"/>
  <c r="X14" i="16"/>
  <c r="AK12" i="16"/>
  <c r="X12" i="16"/>
  <c r="AK38" i="16"/>
  <c r="X38" i="16"/>
  <c r="AK21" i="16"/>
  <c r="X21" i="16"/>
  <c r="AK28" i="16"/>
  <c r="X28" i="16"/>
  <c r="AK44" i="16"/>
  <c r="X44" i="16"/>
  <c r="AK32" i="16"/>
  <c r="X32" i="16"/>
  <c r="AK9" i="16"/>
  <c r="X9" i="16"/>
  <c r="AK42" i="16"/>
  <c r="X42" i="16"/>
  <c r="AK45" i="16"/>
  <c r="X45" i="16"/>
  <c r="AK43" i="16"/>
  <c r="X43" i="16"/>
  <c r="AK39" i="16"/>
  <c r="X39" i="16"/>
  <c r="AK35" i="16"/>
  <c r="X35" i="16"/>
  <c r="AK31" i="16"/>
  <c r="X31" i="16"/>
  <c r="AK27" i="16"/>
  <c r="X27" i="16"/>
  <c r="AK23" i="16"/>
  <c r="X23" i="16"/>
  <c r="AK20" i="16"/>
  <c r="X20" i="16"/>
  <c r="AK17" i="16"/>
  <c r="X17" i="16"/>
  <c r="AK15" i="16"/>
  <c r="X15" i="16"/>
  <c r="AK13" i="16"/>
  <c r="X13" i="16"/>
  <c r="AK11" i="16"/>
  <c r="X11" i="16"/>
  <c r="AK30" i="16"/>
  <c r="X30" i="16"/>
  <c r="AK40" i="16"/>
  <c r="X40" i="16"/>
  <c r="AK24" i="16"/>
  <c r="X24" i="16"/>
  <c r="AK36" i="16"/>
  <c r="X36" i="16"/>
  <c r="AK10" i="16"/>
  <c r="X10" i="16"/>
  <c r="AK26" i="16"/>
  <c r="X26" i="16"/>
  <c r="AK34" i="16"/>
  <c r="X34" i="16"/>
  <c r="AK46" i="16"/>
  <c r="X46" i="16"/>
  <c r="AA46" i="3"/>
  <c r="AN46" i="3"/>
  <c r="AN44" i="3"/>
  <c r="AA44" i="3"/>
  <c r="AA42" i="3"/>
  <c r="AN42" i="3"/>
  <c r="AN40" i="3"/>
  <c r="AA40" i="3"/>
  <c r="AA38" i="3"/>
  <c r="AN38" i="3"/>
  <c r="AN36" i="3"/>
  <c r="AA36" i="3"/>
  <c r="AA34" i="3"/>
  <c r="AN34" i="3"/>
  <c r="AN32" i="3"/>
  <c r="AA32" i="3"/>
  <c r="AA30" i="3"/>
  <c r="AN30" i="3"/>
  <c r="AN28" i="3"/>
  <c r="AA28" i="3"/>
  <c r="AA26" i="3"/>
  <c r="AN26" i="3"/>
  <c r="AN24" i="3"/>
  <c r="AA24" i="3"/>
  <c r="AA22" i="3"/>
  <c r="AN22" i="3"/>
  <c r="AN20" i="3"/>
  <c r="AA20" i="3"/>
  <c r="AA18" i="3"/>
  <c r="AN18" i="3"/>
  <c r="AN16" i="3"/>
  <c r="AA16" i="3"/>
  <c r="AA14" i="3"/>
  <c r="AN14" i="3"/>
  <c r="AN12" i="3"/>
  <c r="AA12" i="3"/>
  <c r="AA10" i="3"/>
  <c r="AN10" i="3"/>
  <c r="AN45" i="3"/>
  <c r="AA45" i="3"/>
  <c r="AA43" i="3"/>
  <c r="AN43" i="3"/>
  <c r="AN41" i="3"/>
  <c r="AA41" i="3"/>
  <c r="AA39" i="3"/>
  <c r="AN39" i="3"/>
  <c r="AN37" i="3"/>
  <c r="AA37" i="3"/>
  <c r="AA35" i="3"/>
  <c r="AN35" i="3"/>
  <c r="AN33" i="3"/>
  <c r="AA33" i="3"/>
  <c r="AA31" i="3"/>
  <c r="AN31" i="3"/>
  <c r="AN29" i="3"/>
  <c r="AA29" i="3"/>
  <c r="AA27" i="3"/>
  <c r="AN27" i="3"/>
  <c r="AN25" i="3"/>
  <c r="AA25" i="3"/>
  <c r="AA23" i="3"/>
  <c r="AN23" i="3"/>
  <c r="AN21" i="3"/>
  <c r="AA21" i="3"/>
  <c r="AA19" i="3"/>
  <c r="AN19" i="3"/>
  <c r="AN17" i="3"/>
  <c r="AA17" i="3"/>
  <c r="AA15" i="3"/>
  <c r="AN15" i="3"/>
  <c r="AN13" i="3"/>
  <c r="AA13" i="3"/>
  <c r="AA11" i="3"/>
  <c r="AN11" i="3"/>
  <c r="AN9" i="3"/>
  <c r="AA9" i="3"/>
  <c r="AH45" i="42"/>
  <c r="AG45" i="42"/>
  <c r="AH41" i="42"/>
  <c r="AG41" i="42"/>
  <c r="AH39" i="42"/>
  <c r="AG39" i="42"/>
  <c r="AH35" i="42"/>
  <c r="AG35" i="42"/>
  <c r="AH31" i="42"/>
  <c r="AG31" i="42"/>
  <c r="AH29" i="42"/>
  <c r="AG29" i="42"/>
  <c r="AH27" i="42"/>
  <c r="AG27" i="42"/>
  <c r="AH25" i="42"/>
  <c r="AG25" i="42"/>
  <c r="AH23" i="42"/>
  <c r="AG23" i="42"/>
  <c r="AH21" i="42"/>
  <c r="AG21" i="42"/>
  <c r="AH19" i="42"/>
  <c r="AG19" i="42"/>
  <c r="AH17" i="42"/>
  <c r="AG17" i="42"/>
  <c r="AH15" i="42"/>
  <c r="AG15" i="42"/>
  <c r="AH13" i="42"/>
  <c r="AG13" i="42"/>
  <c r="AH11" i="42"/>
  <c r="AG11" i="42"/>
  <c r="AH9" i="42"/>
  <c r="AG9" i="42"/>
  <c r="AH43" i="42"/>
  <c r="AG43" i="42"/>
  <c r="AH37" i="42"/>
  <c r="AG37" i="42"/>
  <c r="AH33" i="42"/>
  <c r="AG33" i="42"/>
  <c r="AH46" i="42"/>
  <c r="AG46" i="42"/>
  <c r="AG44" i="42"/>
  <c r="AH44" i="42"/>
  <c r="AH42" i="42"/>
  <c r="AG42" i="42"/>
  <c r="AG40" i="42"/>
  <c r="AH40" i="42"/>
  <c r="AH38" i="42"/>
  <c r="AG38" i="42"/>
  <c r="AG36" i="42"/>
  <c r="AH36" i="42"/>
  <c r="AH34" i="42"/>
  <c r="AG34" i="42"/>
  <c r="AG32" i="42"/>
  <c r="AH32" i="42"/>
  <c r="AH30" i="42"/>
  <c r="AG30" i="42"/>
  <c r="AG28" i="42"/>
  <c r="AH28" i="42"/>
  <c r="AH26" i="42"/>
  <c r="AG26" i="42"/>
  <c r="AG24" i="42"/>
  <c r="AH24" i="42"/>
  <c r="AH22" i="42"/>
  <c r="AG22" i="42"/>
  <c r="AG20" i="42"/>
  <c r="AH20" i="42"/>
  <c r="AH18" i="42"/>
  <c r="AG18" i="42"/>
  <c r="AG16" i="42"/>
  <c r="AH16" i="42"/>
  <c r="AH14" i="42"/>
  <c r="AG14" i="42"/>
  <c r="AG12" i="42"/>
  <c r="AH12" i="42"/>
  <c r="AH10" i="42"/>
  <c r="AG10" i="42"/>
  <c r="O48" i="67"/>
  <c r="O48" i="68"/>
  <c r="L48" i="68"/>
  <c r="L48" i="67"/>
  <c r="I48" i="67"/>
  <c r="I48" i="68"/>
  <c r="C46" i="68"/>
  <c r="C42" i="68"/>
  <c r="C38" i="68"/>
  <c r="C34" i="68"/>
  <c r="C30" i="68"/>
  <c r="C26" i="68"/>
  <c r="C22" i="68"/>
  <c r="C18" i="68"/>
  <c r="C14" i="68"/>
  <c r="C10" i="68"/>
  <c r="C11" i="68"/>
  <c r="C15" i="68"/>
  <c r="C19" i="68"/>
  <c r="C23" i="68"/>
  <c r="C27" i="68"/>
  <c r="C31" i="68"/>
  <c r="H48" i="67"/>
  <c r="H48" i="68"/>
  <c r="C9" i="68"/>
  <c r="C13" i="68"/>
  <c r="C17" i="68"/>
  <c r="C21" i="68"/>
  <c r="C25" i="68"/>
  <c r="C29" i="68"/>
  <c r="C33" i="68"/>
  <c r="C37" i="68"/>
  <c r="C41" i="68"/>
  <c r="C45" i="68"/>
  <c r="C44" i="68"/>
  <c r="C40" i="68"/>
  <c r="C36" i="68"/>
  <c r="C32" i="68"/>
  <c r="C28" i="68"/>
  <c r="C24" i="68"/>
  <c r="C20" i="68"/>
  <c r="C16" i="68"/>
  <c r="C12" i="68"/>
  <c r="G48" i="68"/>
  <c r="G48" i="67"/>
  <c r="C35" i="68"/>
  <c r="C39" i="68"/>
  <c r="C43" i="68"/>
  <c r="F48" i="67"/>
  <c r="F48" i="68"/>
  <c r="E48" i="67"/>
  <c r="E48" i="68"/>
  <c r="AK48" i="16" l="1"/>
  <c r="X48" i="16"/>
  <c r="AA48" i="3"/>
  <c r="AN48" i="3"/>
  <c r="C48" i="62"/>
  <c r="D48" i="62"/>
  <c r="C48" i="67" s="1"/>
  <c r="D48" i="67" l="1"/>
  <c r="D48" i="68"/>
  <c r="C48" i="68" s="1"/>
  <c r="O46" i="30"/>
  <c r="O45" i="30"/>
  <c r="O44" i="30"/>
  <c r="O43" i="30"/>
  <c r="O42" i="30"/>
  <c r="O41" i="30"/>
  <c r="O40" i="30"/>
  <c r="O39" i="30"/>
  <c r="O38" i="30"/>
  <c r="O37" i="30"/>
  <c r="O36" i="30"/>
  <c r="O35" i="30"/>
  <c r="O34" i="30"/>
  <c r="O33" i="30"/>
  <c r="O32" i="30"/>
  <c r="O31" i="30"/>
  <c r="O30" i="30"/>
  <c r="O29" i="30"/>
  <c r="O28" i="30"/>
  <c r="O27" i="30"/>
  <c r="O26" i="30"/>
  <c r="O25" i="30"/>
  <c r="O24" i="30"/>
  <c r="O23" i="30"/>
  <c r="O22" i="30"/>
  <c r="O21" i="30"/>
  <c r="O20" i="30"/>
  <c r="O19" i="30"/>
  <c r="O18" i="30"/>
  <c r="O17" i="30"/>
  <c r="O16" i="30"/>
  <c r="O15" i="30"/>
  <c r="O14" i="30"/>
  <c r="O13" i="30"/>
  <c r="O12" i="30"/>
  <c r="O11" i="30"/>
  <c r="O10" i="30"/>
  <c r="O9" i="30"/>
  <c r="N46" i="30"/>
  <c r="M46" i="30"/>
  <c r="L46" i="30"/>
  <c r="K46" i="30"/>
  <c r="J46" i="30"/>
  <c r="I46" i="30"/>
  <c r="H46" i="30"/>
  <c r="G46" i="30"/>
  <c r="F46" i="30"/>
  <c r="E46" i="30"/>
  <c r="D46" i="30"/>
  <c r="C46" i="30"/>
  <c r="N45" i="30"/>
  <c r="M45" i="30"/>
  <c r="L45" i="30"/>
  <c r="K45" i="30"/>
  <c r="J45" i="30"/>
  <c r="I45" i="30"/>
  <c r="H45" i="30"/>
  <c r="G45" i="30"/>
  <c r="F45" i="30"/>
  <c r="E45" i="30"/>
  <c r="D45" i="30"/>
  <c r="C45" i="30"/>
  <c r="N44" i="30"/>
  <c r="M44" i="30"/>
  <c r="L44" i="30"/>
  <c r="K44" i="30"/>
  <c r="J44" i="30"/>
  <c r="I44" i="30"/>
  <c r="H44" i="30"/>
  <c r="G44" i="30"/>
  <c r="F44" i="30"/>
  <c r="E44" i="30"/>
  <c r="D44" i="30"/>
  <c r="C44" i="30"/>
  <c r="N43" i="30"/>
  <c r="M43" i="30"/>
  <c r="L43" i="30"/>
  <c r="K43" i="30"/>
  <c r="J43" i="30"/>
  <c r="I43" i="30"/>
  <c r="H43" i="30"/>
  <c r="G43" i="30"/>
  <c r="F43" i="30"/>
  <c r="E43" i="30"/>
  <c r="D43" i="30"/>
  <c r="C43" i="30"/>
  <c r="N42" i="30"/>
  <c r="M42" i="30"/>
  <c r="L42" i="30"/>
  <c r="K42" i="30"/>
  <c r="J42" i="30"/>
  <c r="I42" i="30"/>
  <c r="H42" i="30"/>
  <c r="G42" i="30"/>
  <c r="F42" i="30"/>
  <c r="E42" i="30"/>
  <c r="D42" i="30"/>
  <c r="C42" i="30"/>
  <c r="N41" i="30"/>
  <c r="M41" i="30"/>
  <c r="L41" i="30"/>
  <c r="K41" i="30"/>
  <c r="J41" i="30"/>
  <c r="I41" i="30"/>
  <c r="H41" i="30"/>
  <c r="G41" i="30"/>
  <c r="F41" i="30"/>
  <c r="E41" i="30"/>
  <c r="D41" i="30"/>
  <c r="C41" i="30"/>
  <c r="N40" i="30"/>
  <c r="M40" i="30"/>
  <c r="L40" i="30"/>
  <c r="K40" i="30"/>
  <c r="J40" i="30"/>
  <c r="I40" i="30"/>
  <c r="H40" i="30"/>
  <c r="G40" i="30"/>
  <c r="F40" i="30"/>
  <c r="E40" i="30"/>
  <c r="D40" i="30"/>
  <c r="C40" i="30"/>
  <c r="N39" i="30"/>
  <c r="M39" i="30"/>
  <c r="L39" i="30"/>
  <c r="K39" i="30"/>
  <c r="J39" i="30"/>
  <c r="I39" i="30"/>
  <c r="H39" i="30"/>
  <c r="G39" i="30"/>
  <c r="F39" i="30"/>
  <c r="E39" i="30"/>
  <c r="D39" i="30"/>
  <c r="C39" i="30"/>
  <c r="N38" i="30"/>
  <c r="M38" i="30"/>
  <c r="L38" i="30"/>
  <c r="K38" i="30"/>
  <c r="J38" i="30"/>
  <c r="I38" i="30"/>
  <c r="H38" i="30"/>
  <c r="G38" i="30"/>
  <c r="F38" i="30"/>
  <c r="E38" i="30"/>
  <c r="D38" i="30"/>
  <c r="C38" i="30"/>
  <c r="N37" i="30"/>
  <c r="M37" i="30"/>
  <c r="L37" i="30"/>
  <c r="K37" i="30"/>
  <c r="J37" i="30"/>
  <c r="I37" i="30"/>
  <c r="H37" i="30"/>
  <c r="G37" i="30"/>
  <c r="F37" i="30"/>
  <c r="E37" i="30"/>
  <c r="D37" i="30"/>
  <c r="C37" i="30"/>
  <c r="N36" i="30"/>
  <c r="M36" i="30"/>
  <c r="L36" i="30"/>
  <c r="K36" i="30"/>
  <c r="J36" i="30"/>
  <c r="I36" i="30"/>
  <c r="H36" i="30"/>
  <c r="G36" i="30"/>
  <c r="F36" i="30"/>
  <c r="E36" i="30"/>
  <c r="D36" i="30"/>
  <c r="C36" i="30"/>
  <c r="N35" i="30"/>
  <c r="M35" i="30"/>
  <c r="L35" i="30"/>
  <c r="K35" i="30"/>
  <c r="J35" i="30"/>
  <c r="I35" i="30"/>
  <c r="H35" i="30"/>
  <c r="G35" i="30"/>
  <c r="F35" i="30"/>
  <c r="E35" i="30"/>
  <c r="D35" i="30"/>
  <c r="C35" i="30"/>
  <c r="N34" i="30"/>
  <c r="M34" i="30"/>
  <c r="L34" i="30"/>
  <c r="K34" i="30"/>
  <c r="J34" i="30"/>
  <c r="I34" i="30"/>
  <c r="H34" i="30"/>
  <c r="G34" i="30"/>
  <c r="F34" i="30"/>
  <c r="E34" i="30"/>
  <c r="D34" i="30"/>
  <c r="C34" i="30"/>
  <c r="N33" i="30"/>
  <c r="M33" i="30"/>
  <c r="L33" i="30"/>
  <c r="K33" i="30"/>
  <c r="J33" i="30"/>
  <c r="I33" i="30"/>
  <c r="H33" i="30"/>
  <c r="G33" i="30"/>
  <c r="F33" i="30"/>
  <c r="E33" i="30"/>
  <c r="D33" i="30"/>
  <c r="C33" i="30"/>
  <c r="N32" i="30"/>
  <c r="M32" i="30"/>
  <c r="L32" i="30"/>
  <c r="K32" i="30"/>
  <c r="J32" i="30"/>
  <c r="I32" i="30"/>
  <c r="H32" i="30"/>
  <c r="G32" i="30"/>
  <c r="F32" i="30"/>
  <c r="E32" i="30"/>
  <c r="D32" i="30"/>
  <c r="C32" i="30"/>
  <c r="N31" i="30"/>
  <c r="M31" i="30"/>
  <c r="L31" i="30"/>
  <c r="K31" i="30"/>
  <c r="J31" i="30"/>
  <c r="I31" i="30"/>
  <c r="H31" i="30"/>
  <c r="G31" i="30"/>
  <c r="F31" i="30"/>
  <c r="E31" i="30"/>
  <c r="D31" i="30"/>
  <c r="C31" i="30"/>
  <c r="N30" i="30"/>
  <c r="M30" i="30"/>
  <c r="L30" i="30"/>
  <c r="K30" i="30"/>
  <c r="J30" i="30"/>
  <c r="I30" i="30"/>
  <c r="H30" i="30"/>
  <c r="G30" i="30"/>
  <c r="F30" i="30"/>
  <c r="E30" i="30"/>
  <c r="D30" i="30"/>
  <c r="C30" i="30"/>
  <c r="N29" i="30"/>
  <c r="M29" i="30"/>
  <c r="L29" i="30"/>
  <c r="K29" i="30"/>
  <c r="J29" i="30"/>
  <c r="I29" i="30"/>
  <c r="H29" i="30"/>
  <c r="G29" i="30"/>
  <c r="F29" i="30"/>
  <c r="E29" i="30"/>
  <c r="D29" i="30"/>
  <c r="C29" i="30"/>
  <c r="N28" i="30"/>
  <c r="M28" i="30"/>
  <c r="L28" i="30"/>
  <c r="K28" i="30"/>
  <c r="J28" i="30"/>
  <c r="I28" i="30"/>
  <c r="H28" i="30"/>
  <c r="G28" i="30"/>
  <c r="F28" i="30"/>
  <c r="E28" i="30"/>
  <c r="D28" i="30"/>
  <c r="C28" i="30"/>
  <c r="N27" i="30"/>
  <c r="M27" i="30"/>
  <c r="L27" i="30"/>
  <c r="K27" i="30"/>
  <c r="J27" i="30"/>
  <c r="I27" i="30"/>
  <c r="H27" i="30"/>
  <c r="G27" i="30"/>
  <c r="F27" i="30"/>
  <c r="E27" i="30"/>
  <c r="D27" i="30"/>
  <c r="C27" i="30"/>
  <c r="N26" i="30"/>
  <c r="M26" i="30"/>
  <c r="L26" i="30"/>
  <c r="K26" i="30"/>
  <c r="J26" i="30"/>
  <c r="I26" i="30"/>
  <c r="H26" i="30"/>
  <c r="G26" i="30"/>
  <c r="F26" i="30"/>
  <c r="E26" i="30"/>
  <c r="D26" i="30"/>
  <c r="C26" i="30"/>
  <c r="N25" i="30"/>
  <c r="M25" i="30"/>
  <c r="L25" i="30"/>
  <c r="K25" i="30"/>
  <c r="J25" i="30"/>
  <c r="I25" i="30"/>
  <c r="H25" i="30"/>
  <c r="G25" i="30"/>
  <c r="F25" i="30"/>
  <c r="E25" i="30"/>
  <c r="D25" i="30"/>
  <c r="C25" i="30"/>
  <c r="N24" i="30"/>
  <c r="M24" i="30"/>
  <c r="L24" i="30"/>
  <c r="K24" i="30"/>
  <c r="J24" i="30"/>
  <c r="I24" i="30"/>
  <c r="H24" i="30"/>
  <c r="G24" i="30"/>
  <c r="F24" i="30"/>
  <c r="E24" i="30"/>
  <c r="D24" i="30"/>
  <c r="C24" i="30"/>
  <c r="N23" i="30"/>
  <c r="M23" i="30"/>
  <c r="L23" i="30"/>
  <c r="K23" i="30"/>
  <c r="J23" i="30"/>
  <c r="I23" i="30"/>
  <c r="H23" i="30"/>
  <c r="G23" i="30"/>
  <c r="F23" i="30"/>
  <c r="E23" i="30"/>
  <c r="D23" i="30"/>
  <c r="C23" i="30"/>
  <c r="N22" i="30"/>
  <c r="M22" i="30"/>
  <c r="L22" i="30"/>
  <c r="K22" i="30"/>
  <c r="J22" i="30"/>
  <c r="I22" i="30"/>
  <c r="H22" i="30"/>
  <c r="G22" i="30"/>
  <c r="F22" i="30"/>
  <c r="E22" i="30"/>
  <c r="D22" i="30"/>
  <c r="C22" i="30"/>
  <c r="N21" i="30"/>
  <c r="M21" i="30"/>
  <c r="L21" i="30"/>
  <c r="K21" i="30"/>
  <c r="J21" i="30"/>
  <c r="I21" i="30"/>
  <c r="H21" i="30"/>
  <c r="G21" i="30"/>
  <c r="F21" i="30"/>
  <c r="E21" i="30"/>
  <c r="D21" i="30"/>
  <c r="C21" i="30"/>
  <c r="N20" i="30"/>
  <c r="M20" i="30"/>
  <c r="L20" i="30"/>
  <c r="K20" i="30"/>
  <c r="J20" i="30"/>
  <c r="I20" i="30"/>
  <c r="H20" i="30"/>
  <c r="G20" i="30"/>
  <c r="F20" i="30"/>
  <c r="E20" i="30"/>
  <c r="D20" i="30"/>
  <c r="C20" i="30"/>
  <c r="N19" i="30"/>
  <c r="M19" i="30"/>
  <c r="L19" i="30"/>
  <c r="K19" i="30"/>
  <c r="J19" i="30"/>
  <c r="I19" i="30"/>
  <c r="H19" i="30"/>
  <c r="G19" i="30"/>
  <c r="F19" i="30"/>
  <c r="E19" i="30"/>
  <c r="D19" i="30"/>
  <c r="C19" i="30"/>
  <c r="N18" i="30"/>
  <c r="M18" i="30"/>
  <c r="L18" i="30"/>
  <c r="K18" i="30"/>
  <c r="J18" i="30"/>
  <c r="I18" i="30"/>
  <c r="H18" i="30"/>
  <c r="G18" i="30"/>
  <c r="F18" i="30"/>
  <c r="E18" i="30"/>
  <c r="D18" i="30"/>
  <c r="C18" i="30"/>
  <c r="N17" i="30"/>
  <c r="M17" i="30"/>
  <c r="L17" i="30"/>
  <c r="K17" i="30"/>
  <c r="J17" i="30"/>
  <c r="I17" i="30"/>
  <c r="H17" i="30"/>
  <c r="G17" i="30"/>
  <c r="F17" i="30"/>
  <c r="E17" i="30"/>
  <c r="D17" i="30"/>
  <c r="C17" i="30"/>
  <c r="N16" i="30"/>
  <c r="M16" i="30"/>
  <c r="L16" i="30"/>
  <c r="K16" i="30"/>
  <c r="J16" i="30"/>
  <c r="I16" i="30"/>
  <c r="H16" i="30"/>
  <c r="G16" i="30"/>
  <c r="F16" i="30"/>
  <c r="E16" i="30"/>
  <c r="D16" i="30"/>
  <c r="C16" i="30"/>
  <c r="N15" i="30"/>
  <c r="M15" i="30"/>
  <c r="L15" i="30"/>
  <c r="K15" i="30"/>
  <c r="J15" i="30"/>
  <c r="I15" i="30"/>
  <c r="H15" i="30"/>
  <c r="G15" i="30"/>
  <c r="F15" i="30"/>
  <c r="E15" i="30"/>
  <c r="D15" i="30"/>
  <c r="C15" i="30"/>
  <c r="N14" i="30"/>
  <c r="M14" i="30"/>
  <c r="L14" i="30"/>
  <c r="K14" i="30"/>
  <c r="J14" i="30"/>
  <c r="I14" i="30"/>
  <c r="H14" i="30"/>
  <c r="G14" i="30"/>
  <c r="F14" i="30"/>
  <c r="E14" i="30"/>
  <c r="D14" i="30"/>
  <c r="C14" i="30"/>
  <c r="N13" i="30"/>
  <c r="M13" i="30"/>
  <c r="L13" i="30"/>
  <c r="K13" i="30"/>
  <c r="J13" i="30"/>
  <c r="I13" i="30"/>
  <c r="H13" i="30"/>
  <c r="G13" i="30"/>
  <c r="F13" i="30"/>
  <c r="E13" i="30"/>
  <c r="D13" i="30"/>
  <c r="C13" i="30"/>
  <c r="N12" i="30"/>
  <c r="M12" i="30"/>
  <c r="L12" i="30"/>
  <c r="K12" i="30"/>
  <c r="J12" i="30"/>
  <c r="I12" i="30"/>
  <c r="H12" i="30"/>
  <c r="G12" i="30"/>
  <c r="F12" i="30"/>
  <c r="E12" i="30"/>
  <c r="D12" i="30"/>
  <c r="C12" i="30"/>
  <c r="N11" i="30"/>
  <c r="M11" i="30"/>
  <c r="L11" i="30"/>
  <c r="K11" i="30"/>
  <c r="J11" i="30"/>
  <c r="I11" i="30"/>
  <c r="H11" i="30"/>
  <c r="G11" i="30"/>
  <c r="F11" i="30"/>
  <c r="E11" i="30"/>
  <c r="D11" i="30"/>
  <c r="C11" i="30"/>
  <c r="N10" i="30"/>
  <c r="M10" i="30"/>
  <c r="L10" i="30"/>
  <c r="K10" i="30"/>
  <c r="J10" i="30"/>
  <c r="I10" i="30"/>
  <c r="H10" i="30"/>
  <c r="G10" i="30"/>
  <c r="F10" i="30"/>
  <c r="E10" i="30"/>
  <c r="D10" i="30"/>
  <c r="C10" i="30"/>
  <c r="N9" i="30"/>
  <c r="M9" i="30"/>
  <c r="L9" i="30"/>
  <c r="K9" i="30"/>
  <c r="J9" i="30"/>
  <c r="I9" i="30"/>
  <c r="H9" i="30"/>
  <c r="G9" i="30"/>
  <c r="F9" i="30"/>
  <c r="E9" i="30"/>
  <c r="D9" i="30"/>
  <c r="C9" i="30"/>
  <c r="O46" i="6"/>
  <c r="O45" i="6"/>
  <c r="O44" i="6"/>
  <c r="O43" i="6"/>
  <c r="O42" i="6"/>
  <c r="O41" i="6"/>
  <c r="O40" i="6"/>
  <c r="O39" i="6"/>
  <c r="O38" i="6"/>
  <c r="O37" i="6"/>
  <c r="O36" i="6"/>
  <c r="O35" i="6"/>
  <c r="O34" i="6"/>
  <c r="O33" i="6"/>
  <c r="O32" i="6"/>
  <c r="O31" i="6"/>
  <c r="O30" i="6"/>
  <c r="O29" i="6"/>
  <c r="O28" i="6"/>
  <c r="O27" i="6"/>
  <c r="O26" i="6"/>
  <c r="O25" i="6"/>
  <c r="O24" i="6"/>
  <c r="O23" i="6"/>
  <c r="O22" i="6"/>
  <c r="O21" i="6"/>
  <c r="O20" i="6"/>
  <c r="O19" i="6"/>
  <c r="O18" i="6"/>
  <c r="O17" i="6"/>
  <c r="O16" i="6"/>
  <c r="O15" i="6"/>
  <c r="O14" i="6"/>
  <c r="O13" i="6"/>
  <c r="O12" i="6"/>
  <c r="O11" i="6"/>
  <c r="O10" i="6"/>
  <c r="O9" i="6"/>
  <c r="N46" i="6"/>
  <c r="M46" i="6"/>
  <c r="L46" i="6"/>
  <c r="K46" i="6"/>
  <c r="J46" i="6"/>
  <c r="I46" i="6"/>
  <c r="H46" i="6"/>
  <c r="G46" i="6"/>
  <c r="F46" i="6"/>
  <c r="E46" i="6"/>
  <c r="D46" i="6"/>
  <c r="N45" i="6"/>
  <c r="M45" i="6"/>
  <c r="L45" i="6"/>
  <c r="K45" i="6"/>
  <c r="J45" i="6"/>
  <c r="I45" i="6"/>
  <c r="H45" i="6"/>
  <c r="G45" i="6"/>
  <c r="F45" i="6"/>
  <c r="E45" i="6"/>
  <c r="D45" i="6"/>
  <c r="N44" i="6"/>
  <c r="M44" i="6"/>
  <c r="L44" i="6"/>
  <c r="K44" i="6"/>
  <c r="J44" i="6"/>
  <c r="I44" i="6"/>
  <c r="H44" i="6"/>
  <c r="G44" i="6"/>
  <c r="F44" i="6"/>
  <c r="E44" i="6"/>
  <c r="D44" i="6"/>
  <c r="N43" i="6"/>
  <c r="M43" i="6"/>
  <c r="L43" i="6"/>
  <c r="K43" i="6"/>
  <c r="J43" i="6"/>
  <c r="I43" i="6"/>
  <c r="H43" i="6"/>
  <c r="G43" i="6"/>
  <c r="F43" i="6"/>
  <c r="E43" i="6"/>
  <c r="D43" i="6"/>
  <c r="N42" i="6"/>
  <c r="M42" i="6"/>
  <c r="L42" i="6"/>
  <c r="K42" i="6"/>
  <c r="J42" i="6"/>
  <c r="I42" i="6"/>
  <c r="H42" i="6"/>
  <c r="G42" i="6"/>
  <c r="F42" i="6"/>
  <c r="E42" i="6"/>
  <c r="D42" i="6"/>
  <c r="N41" i="6"/>
  <c r="M41" i="6"/>
  <c r="L41" i="6"/>
  <c r="K41" i="6"/>
  <c r="J41" i="6"/>
  <c r="I41" i="6"/>
  <c r="H41" i="6"/>
  <c r="G41" i="6"/>
  <c r="F41" i="6"/>
  <c r="E41" i="6"/>
  <c r="D41" i="6"/>
  <c r="N40" i="6"/>
  <c r="M40" i="6"/>
  <c r="L40" i="6"/>
  <c r="K40" i="6"/>
  <c r="J40" i="6"/>
  <c r="I40" i="6"/>
  <c r="H40" i="6"/>
  <c r="G40" i="6"/>
  <c r="F40" i="6"/>
  <c r="E40" i="6"/>
  <c r="D40" i="6"/>
  <c r="N39" i="6"/>
  <c r="M39" i="6"/>
  <c r="L39" i="6"/>
  <c r="K39" i="6"/>
  <c r="J39" i="6"/>
  <c r="I39" i="6"/>
  <c r="H39" i="6"/>
  <c r="G39" i="6"/>
  <c r="F39" i="6"/>
  <c r="E39" i="6"/>
  <c r="D39" i="6"/>
  <c r="N38" i="6"/>
  <c r="M38" i="6"/>
  <c r="L38" i="6"/>
  <c r="K38" i="6"/>
  <c r="J38" i="6"/>
  <c r="I38" i="6"/>
  <c r="H38" i="6"/>
  <c r="G38" i="6"/>
  <c r="F38" i="6"/>
  <c r="E38" i="6"/>
  <c r="D38" i="6"/>
  <c r="N37" i="6"/>
  <c r="M37" i="6"/>
  <c r="L37" i="6"/>
  <c r="K37" i="6"/>
  <c r="J37" i="6"/>
  <c r="I37" i="6"/>
  <c r="H37" i="6"/>
  <c r="G37" i="6"/>
  <c r="F37" i="6"/>
  <c r="E37" i="6"/>
  <c r="D37" i="6"/>
  <c r="N36" i="6"/>
  <c r="M36" i="6"/>
  <c r="L36" i="6"/>
  <c r="K36" i="6"/>
  <c r="J36" i="6"/>
  <c r="I36" i="6"/>
  <c r="H36" i="6"/>
  <c r="G36" i="6"/>
  <c r="F36" i="6"/>
  <c r="E36" i="6"/>
  <c r="D36" i="6"/>
  <c r="N35" i="6"/>
  <c r="M35" i="6"/>
  <c r="L35" i="6"/>
  <c r="K35" i="6"/>
  <c r="J35" i="6"/>
  <c r="I35" i="6"/>
  <c r="H35" i="6"/>
  <c r="G35" i="6"/>
  <c r="F35" i="6"/>
  <c r="E35" i="6"/>
  <c r="D35" i="6"/>
  <c r="N34" i="6"/>
  <c r="M34" i="6"/>
  <c r="L34" i="6"/>
  <c r="K34" i="6"/>
  <c r="J34" i="6"/>
  <c r="I34" i="6"/>
  <c r="H34" i="6"/>
  <c r="G34" i="6"/>
  <c r="F34" i="6"/>
  <c r="E34" i="6"/>
  <c r="D34" i="6"/>
  <c r="N33" i="6"/>
  <c r="M33" i="6"/>
  <c r="L33" i="6"/>
  <c r="K33" i="6"/>
  <c r="J33" i="6"/>
  <c r="I33" i="6"/>
  <c r="H33" i="6"/>
  <c r="G33" i="6"/>
  <c r="F33" i="6"/>
  <c r="E33" i="6"/>
  <c r="D33" i="6"/>
  <c r="N32" i="6"/>
  <c r="M32" i="6"/>
  <c r="L32" i="6"/>
  <c r="K32" i="6"/>
  <c r="J32" i="6"/>
  <c r="I32" i="6"/>
  <c r="H32" i="6"/>
  <c r="G32" i="6"/>
  <c r="F32" i="6"/>
  <c r="E32" i="6"/>
  <c r="D32" i="6"/>
  <c r="N31" i="6"/>
  <c r="M31" i="6"/>
  <c r="L31" i="6"/>
  <c r="K31" i="6"/>
  <c r="J31" i="6"/>
  <c r="I31" i="6"/>
  <c r="H31" i="6"/>
  <c r="G31" i="6"/>
  <c r="F31" i="6"/>
  <c r="E31" i="6"/>
  <c r="D31" i="6"/>
  <c r="N30" i="6"/>
  <c r="M30" i="6"/>
  <c r="L30" i="6"/>
  <c r="K30" i="6"/>
  <c r="J30" i="6"/>
  <c r="I30" i="6"/>
  <c r="H30" i="6"/>
  <c r="G30" i="6"/>
  <c r="F30" i="6"/>
  <c r="E30" i="6"/>
  <c r="D30" i="6"/>
  <c r="N29" i="6"/>
  <c r="M29" i="6"/>
  <c r="L29" i="6"/>
  <c r="K29" i="6"/>
  <c r="J29" i="6"/>
  <c r="I29" i="6"/>
  <c r="H29" i="6"/>
  <c r="G29" i="6"/>
  <c r="F29" i="6"/>
  <c r="E29" i="6"/>
  <c r="D29" i="6"/>
  <c r="N28" i="6"/>
  <c r="M28" i="6"/>
  <c r="L28" i="6"/>
  <c r="K28" i="6"/>
  <c r="J28" i="6"/>
  <c r="I28" i="6"/>
  <c r="H28" i="6"/>
  <c r="G28" i="6"/>
  <c r="F28" i="6"/>
  <c r="E28" i="6"/>
  <c r="D28" i="6"/>
  <c r="N27" i="6"/>
  <c r="M27" i="6"/>
  <c r="L27" i="6"/>
  <c r="K27" i="6"/>
  <c r="J27" i="6"/>
  <c r="I27" i="6"/>
  <c r="H27" i="6"/>
  <c r="G27" i="6"/>
  <c r="F27" i="6"/>
  <c r="E27" i="6"/>
  <c r="D27" i="6"/>
  <c r="N26" i="6"/>
  <c r="M26" i="6"/>
  <c r="L26" i="6"/>
  <c r="K26" i="6"/>
  <c r="J26" i="6"/>
  <c r="I26" i="6"/>
  <c r="H26" i="6"/>
  <c r="G26" i="6"/>
  <c r="F26" i="6"/>
  <c r="E26" i="6"/>
  <c r="D26" i="6"/>
  <c r="N25" i="6"/>
  <c r="M25" i="6"/>
  <c r="L25" i="6"/>
  <c r="K25" i="6"/>
  <c r="J25" i="6"/>
  <c r="I25" i="6"/>
  <c r="H25" i="6"/>
  <c r="G25" i="6"/>
  <c r="F25" i="6"/>
  <c r="E25" i="6"/>
  <c r="D25" i="6"/>
  <c r="N24" i="6"/>
  <c r="M24" i="6"/>
  <c r="L24" i="6"/>
  <c r="K24" i="6"/>
  <c r="J24" i="6"/>
  <c r="I24" i="6"/>
  <c r="H24" i="6"/>
  <c r="G24" i="6"/>
  <c r="F24" i="6"/>
  <c r="E24" i="6"/>
  <c r="D24" i="6"/>
  <c r="N23" i="6"/>
  <c r="M23" i="6"/>
  <c r="L23" i="6"/>
  <c r="K23" i="6"/>
  <c r="J23" i="6"/>
  <c r="I23" i="6"/>
  <c r="H23" i="6"/>
  <c r="G23" i="6"/>
  <c r="F23" i="6"/>
  <c r="E23" i="6"/>
  <c r="D23" i="6"/>
  <c r="N22" i="6"/>
  <c r="M22" i="6"/>
  <c r="L22" i="6"/>
  <c r="K22" i="6"/>
  <c r="J22" i="6"/>
  <c r="I22" i="6"/>
  <c r="H22" i="6"/>
  <c r="G22" i="6"/>
  <c r="F22" i="6"/>
  <c r="E22" i="6"/>
  <c r="D22" i="6"/>
  <c r="N21" i="6"/>
  <c r="M21" i="6"/>
  <c r="L21" i="6"/>
  <c r="K21" i="6"/>
  <c r="J21" i="6"/>
  <c r="I21" i="6"/>
  <c r="H21" i="6"/>
  <c r="G21" i="6"/>
  <c r="F21" i="6"/>
  <c r="E21" i="6"/>
  <c r="D21" i="6"/>
  <c r="N20" i="6"/>
  <c r="M20" i="6"/>
  <c r="L20" i="6"/>
  <c r="K20" i="6"/>
  <c r="J20" i="6"/>
  <c r="I20" i="6"/>
  <c r="H20" i="6"/>
  <c r="G20" i="6"/>
  <c r="F20" i="6"/>
  <c r="E20" i="6"/>
  <c r="D20" i="6"/>
  <c r="N19" i="6"/>
  <c r="M19" i="6"/>
  <c r="L19" i="6"/>
  <c r="K19" i="6"/>
  <c r="J19" i="6"/>
  <c r="I19" i="6"/>
  <c r="H19" i="6"/>
  <c r="G19" i="6"/>
  <c r="F19" i="6"/>
  <c r="E19" i="6"/>
  <c r="D19" i="6"/>
  <c r="N18" i="6"/>
  <c r="M18" i="6"/>
  <c r="L18" i="6"/>
  <c r="K18" i="6"/>
  <c r="J18" i="6"/>
  <c r="I18" i="6"/>
  <c r="H18" i="6"/>
  <c r="G18" i="6"/>
  <c r="F18" i="6"/>
  <c r="E18" i="6"/>
  <c r="D18" i="6"/>
  <c r="N17" i="6"/>
  <c r="M17" i="6"/>
  <c r="L17" i="6"/>
  <c r="K17" i="6"/>
  <c r="J17" i="6"/>
  <c r="I17" i="6"/>
  <c r="H17" i="6"/>
  <c r="G17" i="6"/>
  <c r="F17" i="6"/>
  <c r="E17" i="6"/>
  <c r="D17" i="6"/>
  <c r="N16" i="6"/>
  <c r="M16" i="6"/>
  <c r="L16" i="6"/>
  <c r="K16" i="6"/>
  <c r="J16" i="6"/>
  <c r="I16" i="6"/>
  <c r="H16" i="6"/>
  <c r="G16" i="6"/>
  <c r="F16" i="6"/>
  <c r="E16" i="6"/>
  <c r="D16" i="6"/>
  <c r="N15" i="6"/>
  <c r="M15" i="6"/>
  <c r="L15" i="6"/>
  <c r="K15" i="6"/>
  <c r="J15" i="6"/>
  <c r="I15" i="6"/>
  <c r="H15" i="6"/>
  <c r="G15" i="6"/>
  <c r="F15" i="6"/>
  <c r="E15" i="6"/>
  <c r="D15" i="6"/>
  <c r="N14" i="6"/>
  <c r="M14" i="6"/>
  <c r="L14" i="6"/>
  <c r="K14" i="6"/>
  <c r="J14" i="6"/>
  <c r="I14" i="6"/>
  <c r="H14" i="6"/>
  <c r="G14" i="6"/>
  <c r="F14" i="6"/>
  <c r="E14" i="6"/>
  <c r="D14" i="6"/>
  <c r="N13" i="6"/>
  <c r="M13" i="6"/>
  <c r="L13" i="6"/>
  <c r="K13" i="6"/>
  <c r="J13" i="6"/>
  <c r="I13" i="6"/>
  <c r="H13" i="6"/>
  <c r="G13" i="6"/>
  <c r="F13" i="6"/>
  <c r="E13" i="6"/>
  <c r="D13" i="6"/>
  <c r="N12" i="6"/>
  <c r="M12" i="6"/>
  <c r="L12" i="6"/>
  <c r="K12" i="6"/>
  <c r="J12" i="6"/>
  <c r="I12" i="6"/>
  <c r="H12" i="6"/>
  <c r="G12" i="6"/>
  <c r="F12" i="6"/>
  <c r="E12" i="6"/>
  <c r="D12" i="6"/>
  <c r="N11" i="6"/>
  <c r="M11" i="6"/>
  <c r="L11" i="6"/>
  <c r="K11" i="6"/>
  <c r="J11" i="6"/>
  <c r="I11" i="6"/>
  <c r="H11" i="6"/>
  <c r="G11" i="6"/>
  <c r="F11" i="6"/>
  <c r="E11" i="6"/>
  <c r="D11" i="6"/>
  <c r="N10" i="6"/>
  <c r="M10" i="6"/>
  <c r="L10" i="6"/>
  <c r="K10" i="6"/>
  <c r="J10" i="6"/>
  <c r="I10" i="6"/>
  <c r="H10" i="6"/>
  <c r="G10" i="6"/>
  <c r="F10" i="6"/>
  <c r="E10" i="6"/>
  <c r="D10" i="6"/>
  <c r="N9" i="6"/>
  <c r="M9" i="6"/>
  <c r="L9" i="6"/>
  <c r="K9" i="6"/>
  <c r="J9" i="6"/>
  <c r="I9" i="6"/>
  <c r="H9" i="6"/>
  <c r="G9" i="6"/>
  <c r="F9" i="6"/>
  <c r="E9" i="6"/>
  <c r="D9" i="6"/>
  <c r="G9" i="29" l="1"/>
  <c r="G9" i="28"/>
  <c r="K9" i="29"/>
  <c r="K9" i="28"/>
  <c r="C9" i="28"/>
  <c r="D9" i="29"/>
  <c r="D9" i="28"/>
  <c r="F9" i="28"/>
  <c r="F9" i="29"/>
  <c r="H9" i="29"/>
  <c r="H9" i="28"/>
  <c r="J9" i="28"/>
  <c r="J9" i="29"/>
  <c r="L9" i="29"/>
  <c r="L9" i="28"/>
  <c r="N9" i="29"/>
  <c r="N9" i="28"/>
  <c r="E10" i="28"/>
  <c r="E10" i="29"/>
  <c r="G10" i="28"/>
  <c r="G10" i="29"/>
  <c r="I10" i="28"/>
  <c r="I10" i="29"/>
  <c r="K10" i="28"/>
  <c r="K10" i="29"/>
  <c r="M10" i="28"/>
  <c r="M10" i="29"/>
  <c r="D11" i="29"/>
  <c r="C11" i="28"/>
  <c r="D11" i="28"/>
  <c r="F11" i="29"/>
  <c r="F11" i="28"/>
  <c r="H11" i="29"/>
  <c r="H11" i="28"/>
  <c r="J11" i="29"/>
  <c r="J11" i="28"/>
  <c r="L11" i="29"/>
  <c r="L11" i="28"/>
  <c r="N11" i="29"/>
  <c r="N11" i="28"/>
  <c r="E12" i="28"/>
  <c r="E12" i="29"/>
  <c r="G12" i="28"/>
  <c r="G12" i="29"/>
  <c r="I12" i="28"/>
  <c r="I12" i="29"/>
  <c r="K12" i="28"/>
  <c r="K12" i="29"/>
  <c r="M12" i="28"/>
  <c r="M12" i="29"/>
  <c r="D13" i="29"/>
  <c r="C13" i="28"/>
  <c r="D13" i="28"/>
  <c r="F13" i="29"/>
  <c r="F13" i="28"/>
  <c r="H13" i="29"/>
  <c r="H13" i="28"/>
  <c r="J13" i="29"/>
  <c r="J13" i="28"/>
  <c r="L13" i="29"/>
  <c r="L13" i="28"/>
  <c r="N13" i="29"/>
  <c r="N13" i="28"/>
  <c r="E14" i="28"/>
  <c r="E14" i="29"/>
  <c r="G14" i="28"/>
  <c r="G14" i="29"/>
  <c r="I14" i="28"/>
  <c r="I14" i="29"/>
  <c r="K14" i="28"/>
  <c r="K14" i="29"/>
  <c r="M14" i="28"/>
  <c r="M14" i="29"/>
  <c r="D15" i="29"/>
  <c r="C15" i="28"/>
  <c r="D15" i="28"/>
  <c r="F15" i="29"/>
  <c r="F15" i="28"/>
  <c r="H15" i="29"/>
  <c r="H15" i="28"/>
  <c r="J15" i="29"/>
  <c r="J15" i="28"/>
  <c r="L15" i="29"/>
  <c r="L15" i="28"/>
  <c r="N15" i="29"/>
  <c r="N15" i="28"/>
  <c r="E16" i="28"/>
  <c r="E16" i="29"/>
  <c r="G16" i="28"/>
  <c r="G16" i="29"/>
  <c r="I16" i="28"/>
  <c r="I16" i="29"/>
  <c r="K16" i="28"/>
  <c r="K16" i="29"/>
  <c r="M16" i="28"/>
  <c r="M16" i="29"/>
  <c r="D17" i="29"/>
  <c r="C17" i="28"/>
  <c r="D17" i="28"/>
  <c r="F17" i="29"/>
  <c r="F17" i="28"/>
  <c r="H17" i="29"/>
  <c r="H17" i="28"/>
  <c r="J17" i="29"/>
  <c r="J17" i="28"/>
  <c r="L17" i="29"/>
  <c r="L17" i="28"/>
  <c r="N17" i="29"/>
  <c r="N17" i="28"/>
  <c r="E18" i="28"/>
  <c r="E18" i="29"/>
  <c r="G18" i="28"/>
  <c r="G18" i="29"/>
  <c r="I18" i="28"/>
  <c r="I18" i="29"/>
  <c r="K18" i="28"/>
  <c r="K18" i="29"/>
  <c r="M18" i="28"/>
  <c r="M18" i="29"/>
  <c r="D19" i="29"/>
  <c r="C19" i="28"/>
  <c r="D19" i="28"/>
  <c r="F19" i="29"/>
  <c r="F19" i="28"/>
  <c r="H19" i="29"/>
  <c r="H19" i="28"/>
  <c r="J19" i="29"/>
  <c r="J19" i="28"/>
  <c r="L19" i="29"/>
  <c r="L19" i="28"/>
  <c r="N19" i="29"/>
  <c r="N19" i="28"/>
  <c r="E20" i="28"/>
  <c r="E20" i="29"/>
  <c r="G20" i="28"/>
  <c r="G20" i="29"/>
  <c r="I20" i="28"/>
  <c r="I20" i="29"/>
  <c r="K20" i="28"/>
  <c r="K20" i="29"/>
  <c r="M20" i="28"/>
  <c r="M20" i="29"/>
  <c r="D21" i="29"/>
  <c r="C21" i="28"/>
  <c r="D21" i="28"/>
  <c r="F21" i="29"/>
  <c r="F21" i="28"/>
  <c r="H21" i="29"/>
  <c r="H21" i="28"/>
  <c r="J21" i="29"/>
  <c r="J21" i="28"/>
  <c r="L21" i="29"/>
  <c r="L21" i="28"/>
  <c r="N21" i="29"/>
  <c r="N21" i="28"/>
  <c r="E22" i="28"/>
  <c r="E22" i="29"/>
  <c r="G22" i="28"/>
  <c r="G22" i="29"/>
  <c r="I22" i="28"/>
  <c r="I22" i="29"/>
  <c r="K22" i="28"/>
  <c r="K22" i="29"/>
  <c r="M22" i="28"/>
  <c r="M22" i="29"/>
  <c r="D23" i="29"/>
  <c r="C23" i="28"/>
  <c r="D23" i="28"/>
  <c r="F23" i="29"/>
  <c r="F23" i="28"/>
  <c r="H23" i="29"/>
  <c r="H23" i="28"/>
  <c r="J23" i="29"/>
  <c r="J23" i="28"/>
  <c r="L23" i="29"/>
  <c r="L23" i="28"/>
  <c r="N23" i="29"/>
  <c r="N23" i="28"/>
  <c r="E24" i="28"/>
  <c r="E24" i="29"/>
  <c r="G24" i="28"/>
  <c r="G24" i="29"/>
  <c r="I24" i="28"/>
  <c r="I24" i="29"/>
  <c r="K24" i="28"/>
  <c r="K24" i="29"/>
  <c r="M24" i="28"/>
  <c r="M24" i="29"/>
  <c r="D25" i="29"/>
  <c r="C25" i="28"/>
  <c r="D25" i="28"/>
  <c r="F25" i="29"/>
  <c r="F25" i="28"/>
  <c r="H25" i="29"/>
  <c r="H25" i="28"/>
  <c r="J25" i="29"/>
  <c r="J25" i="28"/>
  <c r="L25" i="29"/>
  <c r="L25" i="28"/>
  <c r="N25" i="29"/>
  <c r="N25" i="28"/>
  <c r="E26" i="28"/>
  <c r="E26" i="29"/>
  <c r="G26" i="28"/>
  <c r="G26" i="29"/>
  <c r="I26" i="28"/>
  <c r="I26" i="29"/>
  <c r="K26" i="28"/>
  <c r="K26" i="29"/>
  <c r="M26" i="28"/>
  <c r="M26" i="29"/>
  <c r="D27" i="29"/>
  <c r="C27" i="28"/>
  <c r="D27" i="28"/>
  <c r="F27" i="29"/>
  <c r="F27" i="28"/>
  <c r="H27" i="29"/>
  <c r="H27" i="28"/>
  <c r="J27" i="29"/>
  <c r="J27" i="28"/>
  <c r="L27" i="29"/>
  <c r="L27" i="28"/>
  <c r="N27" i="29"/>
  <c r="N27" i="28"/>
  <c r="E28" i="28"/>
  <c r="E28" i="29"/>
  <c r="G28" i="28"/>
  <c r="G28" i="29"/>
  <c r="I28" i="28"/>
  <c r="I28" i="29"/>
  <c r="K28" i="28"/>
  <c r="K28" i="29"/>
  <c r="M28" i="28"/>
  <c r="M28" i="29"/>
  <c r="D29" i="29"/>
  <c r="C29" i="28"/>
  <c r="D29" i="28"/>
  <c r="F29" i="29"/>
  <c r="F29" i="28"/>
  <c r="H29" i="29"/>
  <c r="H29" i="28"/>
  <c r="J29" i="29"/>
  <c r="J29" i="28"/>
  <c r="L29" i="29"/>
  <c r="L29" i="28"/>
  <c r="N29" i="29"/>
  <c r="N29" i="28"/>
  <c r="E30" i="28"/>
  <c r="E30" i="29"/>
  <c r="G30" i="28"/>
  <c r="G30" i="29"/>
  <c r="I30" i="28"/>
  <c r="I30" i="29"/>
  <c r="K30" i="28"/>
  <c r="K30" i="29"/>
  <c r="M30" i="28"/>
  <c r="M30" i="29"/>
  <c r="D31" i="29"/>
  <c r="C31" i="28"/>
  <c r="D31" i="28"/>
  <c r="F31" i="29"/>
  <c r="F31" i="28"/>
  <c r="H31" i="29"/>
  <c r="H31" i="28"/>
  <c r="J31" i="29"/>
  <c r="J31" i="28"/>
  <c r="L31" i="29"/>
  <c r="L31" i="28"/>
  <c r="N31" i="29"/>
  <c r="N31" i="28"/>
  <c r="E32" i="28"/>
  <c r="E32" i="29"/>
  <c r="G32" i="28"/>
  <c r="G32" i="29"/>
  <c r="I32" i="28"/>
  <c r="I32" i="29"/>
  <c r="K32" i="28"/>
  <c r="K32" i="29"/>
  <c r="M32" i="28"/>
  <c r="M32" i="29"/>
  <c r="D33" i="29"/>
  <c r="C33" i="28"/>
  <c r="D33" i="28"/>
  <c r="F33" i="29"/>
  <c r="F33" i="28"/>
  <c r="H33" i="29"/>
  <c r="H33" i="28"/>
  <c r="J33" i="29"/>
  <c r="J33" i="28"/>
  <c r="L33" i="29"/>
  <c r="L33" i="28"/>
  <c r="N33" i="29"/>
  <c r="N33" i="28"/>
  <c r="E34" i="28"/>
  <c r="E34" i="29"/>
  <c r="G34" i="28"/>
  <c r="G34" i="29"/>
  <c r="I34" i="28"/>
  <c r="I34" i="29"/>
  <c r="K34" i="28"/>
  <c r="K34" i="29"/>
  <c r="M34" i="28"/>
  <c r="M34" i="29"/>
  <c r="D35" i="29"/>
  <c r="C35" i="28"/>
  <c r="D35" i="28"/>
  <c r="F35" i="29"/>
  <c r="F35" i="28"/>
  <c r="H35" i="29"/>
  <c r="H35" i="28"/>
  <c r="J35" i="29"/>
  <c r="J35" i="28"/>
  <c r="L35" i="29"/>
  <c r="L35" i="28"/>
  <c r="N35" i="29"/>
  <c r="N35" i="28"/>
  <c r="E36" i="28"/>
  <c r="E36" i="29"/>
  <c r="G36" i="28"/>
  <c r="G36" i="29"/>
  <c r="I36" i="28"/>
  <c r="I36" i="29"/>
  <c r="K36" i="28"/>
  <c r="K36" i="29"/>
  <c r="M36" i="28"/>
  <c r="M36" i="29"/>
  <c r="D37" i="29"/>
  <c r="C37" i="28"/>
  <c r="D37" i="28"/>
  <c r="F37" i="29"/>
  <c r="F37" i="28"/>
  <c r="H37" i="29"/>
  <c r="H37" i="28"/>
  <c r="J37" i="29"/>
  <c r="J37" i="28"/>
  <c r="L37" i="29"/>
  <c r="L37" i="28"/>
  <c r="N37" i="29"/>
  <c r="N37" i="28"/>
  <c r="E38" i="28"/>
  <c r="E38" i="29"/>
  <c r="G38" i="28"/>
  <c r="G38" i="29"/>
  <c r="I38" i="28"/>
  <c r="I38" i="29"/>
  <c r="K38" i="28"/>
  <c r="K38" i="29"/>
  <c r="M38" i="28"/>
  <c r="M38" i="29"/>
  <c r="D39" i="29"/>
  <c r="C39" i="28"/>
  <c r="D39" i="28"/>
  <c r="F39" i="29"/>
  <c r="F39" i="28"/>
  <c r="H39" i="29"/>
  <c r="H39" i="28"/>
  <c r="J39" i="29"/>
  <c r="J39" i="28"/>
  <c r="L39" i="29"/>
  <c r="L39" i="28"/>
  <c r="N39" i="29"/>
  <c r="N39" i="28"/>
  <c r="E40" i="28"/>
  <c r="E40" i="29"/>
  <c r="G40" i="28"/>
  <c r="G40" i="29"/>
  <c r="I40" i="28"/>
  <c r="I40" i="29"/>
  <c r="K40" i="28"/>
  <c r="K40" i="29"/>
  <c r="M40" i="28"/>
  <c r="M40" i="29"/>
  <c r="D41" i="29"/>
  <c r="C41" i="28"/>
  <c r="D41" i="28"/>
  <c r="F41" i="29"/>
  <c r="F41" i="28"/>
  <c r="H41" i="29"/>
  <c r="H41" i="28"/>
  <c r="J41" i="29"/>
  <c r="J41" i="28"/>
  <c r="L41" i="29"/>
  <c r="L41" i="28"/>
  <c r="N41" i="29"/>
  <c r="N41" i="28"/>
  <c r="E42" i="28"/>
  <c r="E42" i="29"/>
  <c r="G42" i="28"/>
  <c r="G42" i="29"/>
  <c r="I42" i="28"/>
  <c r="I42" i="29"/>
  <c r="K42" i="28"/>
  <c r="K42" i="29"/>
  <c r="M42" i="28"/>
  <c r="M42" i="29"/>
  <c r="D43" i="29"/>
  <c r="C43" i="28"/>
  <c r="D43" i="28"/>
  <c r="F43" i="29"/>
  <c r="F43" i="28"/>
  <c r="H43" i="29"/>
  <c r="H43" i="28"/>
  <c r="J43" i="29"/>
  <c r="J43" i="28"/>
  <c r="L43" i="29"/>
  <c r="L43" i="28"/>
  <c r="N43" i="29"/>
  <c r="N43" i="28"/>
  <c r="E44" i="28"/>
  <c r="E44" i="29"/>
  <c r="G44" i="28"/>
  <c r="G44" i="29"/>
  <c r="I44" i="28"/>
  <c r="I44" i="29"/>
  <c r="K44" i="28"/>
  <c r="K44" i="29"/>
  <c r="M44" i="28"/>
  <c r="M44" i="29"/>
  <c r="D45" i="29"/>
  <c r="C45" i="28"/>
  <c r="D45" i="28"/>
  <c r="F45" i="29"/>
  <c r="F45" i="28"/>
  <c r="H45" i="29"/>
  <c r="H45" i="28"/>
  <c r="J45" i="29"/>
  <c r="J45" i="28"/>
  <c r="L45" i="29"/>
  <c r="L45" i="28"/>
  <c r="N45" i="29"/>
  <c r="N45" i="28"/>
  <c r="E46" i="28"/>
  <c r="E46" i="29"/>
  <c r="G46" i="28"/>
  <c r="G46" i="29"/>
  <c r="I46" i="28"/>
  <c r="I46" i="29"/>
  <c r="K46" i="28"/>
  <c r="K46" i="29"/>
  <c r="M46" i="28"/>
  <c r="M46" i="29"/>
  <c r="O9" i="29"/>
  <c r="O9" i="28"/>
  <c r="O11" i="28"/>
  <c r="O11" i="29"/>
  <c r="O13" i="28"/>
  <c r="O13" i="29"/>
  <c r="O15" i="28"/>
  <c r="O15" i="29"/>
  <c r="O17" i="28"/>
  <c r="O17" i="29"/>
  <c r="O19" i="28"/>
  <c r="O19" i="29"/>
  <c r="O21" i="28"/>
  <c r="O21" i="29"/>
  <c r="O23" i="28"/>
  <c r="O23" i="29"/>
  <c r="O25" i="28"/>
  <c r="O25" i="29"/>
  <c r="O27" i="28"/>
  <c r="O27" i="29"/>
  <c r="O29" i="28"/>
  <c r="O29" i="29"/>
  <c r="O31" i="28"/>
  <c r="O31" i="29"/>
  <c r="O33" i="28"/>
  <c r="O33" i="29"/>
  <c r="O35" i="28"/>
  <c r="O35" i="29"/>
  <c r="O37" i="28"/>
  <c r="O37" i="29"/>
  <c r="O39" i="28"/>
  <c r="O39" i="29"/>
  <c r="O41" i="28"/>
  <c r="O41" i="29"/>
  <c r="O43" i="28"/>
  <c r="O43" i="29"/>
  <c r="O45" i="28"/>
  <c r="O45" i="29"/>
  <c r="E9" i="29"/>
  <c r="E9" i="28"/>
  <c r="I9" i="29"/>
  <c r="I9" i="28"/>
  <c r="M9" i="29"/>
  <c r="M9" i="28"/>
  <c r="D10" i="29"/>
  <c r="D10" i="28"/>
  <c r="C10" i="28"/>
  <c r="F10" i="28"/>
  <c r="F10" i="29"/>
  <c r="H10" i="29"/>
  <c r="H10" i="28"/>
  <c r="J10" i="28"/>
  <c r="J10" i="29"/>
  <c r="L10" i="29"/>
  <c r="L10" i="28"/>
  <c r="N10" i="29"/>
  <c r="N10" i="28"/>
  <c r="E11" i="28"/>
  <c r="E11" i="29"/>
  <c r="G11" i="28"/>
  <c r="G11" i="29"/>
  <c r="I11" i="28"/>
  <c r="I11" i="29"/>
  <c r="K11" i="28"/>
  <c r="K11" i="29"/>
  <c r="M11" i="28"/>
  <c r="M11" i="29"/>
  <c r="D12" i="29"/>
  <c r="D12" i="28"/>
  <c r="C12" i="28"/>
  <c r="F12" i="29"/>
  <c r="F12" i="28"/>
  <c r="H12" i="29"/>
  <c r="H12" i="28"/>
  <c r="J12" i="29"/>
  <c r="J12" i="28"/>
  <c r="L12" i="29"/>
  <c r="L12" i="28"/>
  <c r="N12" i="29"/>
  <c r="N12" i="28"/>
  <c r="E13" i="28"/>
  <c r="E13" i="29"/>
  <c r="G13" i="28"/>
  <c r="G13" i="29"/>
  <c r="I13" i="28"/>
  <c r="I13" i="29"/>
  <c r="K13" i="28"/>
  <c r="K13" i="29"/>
  <c r="M13" i="28"/>
  <c r="M13" i="29"/>
  <c r="D14" i="29"/>
  <c r="D14" i="28"/>
  <c r="C14" i="28"/>
  <c r="F14" i="29"/>
  <c r="F14" i="28"/>
  <c r="H14" i="29"/>
  <c r="H14" i="28"/>
  <c r="J14" i="29"/>
  <c r="J14" i="28"/>
  <c r="L14" i="29"/>
  <c r="L14" i="28"/>
  <c r="N14" i="29"/>
  <c r="N14" i="28"/>
  <c r="E15" i="28"/>
  <c r="E15" i="29"/>
  <c r="G15" i="28"/>
  <c r="G15" i="29"/>
  <c r="I15" i="28"/>
  <c r="I15" i="29"/>
  <c r="K15" i="28"/>
  <c r="K15" i="29"/>
  <c r="M15" i="28"/>
  <c r="M15" i="29"/>
  <c r="D16" i="29"/>
  <c r="D16" i="28"/>
  <c r="C16" i="28"/>
  <c r="F16" i="29"/>
  <c r="F16" i="28"/>
  <c r="H16" i="29"/>
  <c r="H16" i="28"/>
  <c r="J16" i="29"/>
  <c r="J16" i="28"/>
  <c r="L16" i="29"/>
  <c r="L16" i="28"/>
  <c r="N16" i="29"/>
  <c r="N16" i="28"/>
  <c r="E17" i="28"/>
  <c r="E17" i="29"/>
  <c r="G17" i="28"/>
  <c r="G17" i="29"/>
  <c r="I17" i="28"/>
  <c r="I17" i="29"/>
  <c r="K17" i="28"/>
  <c r="K17" i="29"/>
  <c r="M17" i="28"/>
  <c r="M17" i="29"/>
  <c r="D18" i="29"/>
  <c r="D18" i="28"/>
  <c r="C18" i="28"/>
  <c r="F18" i="29"/>
  <c r="F18" i="28"/>
  <c r="H18" i="29"/>
  <c r="H18" i="28"/>
  <c r="J18" i="29"/>
  <c r="J18" i="28"/>
  <c r="L18" i="29"/>
  <c r="L18" i="28"/>
  <c r="N18" i="29"/>
  <c r="N18" i="28"/>
  <c r="E19" i="28"/>
  <c r="E19" i="29"/>
  <c r="G19" i="28"/>
  <c r="G19" i="29"/>
  <c r="I19" i="28"/>
  <c r="I19" i="29"/>
  <c r="K19" i="28"/>
  <c r="K19" i="29"/>
  <c r="M19" i="28"/>
  <c r="M19" i="29"/>
  <c r="D20" i="29"/>
  <c r="D20" i="28"/>
  <c r="C20" i="28"/>
  <c r="F20" i="29"/>
  <c r="F20" i="28"/>
  <c r="H20" i="29"/>
  <c r="H20" i="28"/>
  <c r="J20" i="29"/>
  <c r="J20" i="28"/>
  <c r="L20" i="29"/>
  <c r="L20" i="28"/>
  <c r="N20" i="29"/>
  <c r="N20" i="28"/>
  <c r="E21" i="28"/>
  <c r="E21" i="29"/>
  <c r="G21" i="28"/>
  <c r="G21" i="29"/>
  <c r="I21" i="28"/>
  <c r="I21" i="29"/>
  <c r="K21" i="28"/>
  <c r="K21" i="29"/>
  <c r="M21" i="28"/>
  <c r="M21" i="29"/>
  <c r="D22" i="29"/>
  <c r="D22" i="28"/>
  <c r="C22" i="28"/>
  <c r="F22" i="29"/>
  <c r="F22" i="28"/>
  <c r="H22" i="29"/>
  <c r="H22" i="28"/>
  <c r="J22" i="29"/>
  <c r="J22" i="28"/>
  <c r="L22" i="29"/>
  <c r="L22" i="28"/>
  <c r="N22" i="29"/>
  <c r="N22" i="28"/>
  <c r="E23" i="28"/>
  <c r="E23" i="29"/>
  <c r="G23" i="28"/>
  <c r="G23" i="29"/>
  <c r="I23" i="28"/>
  <c r="I23" i="29"/>
  <c r="K23" i="28"/>
  <c r="K23" i="29"/>
  <c r="M23" i="28"/>
  <c r="M23" i="29"/>
  <c r="D24" i="29"/>
  <c r="D24" i="28"/>
  <c r="C24" i="28"/>
  <c r="F24" i="29"/>
  <c r="F24" i="28"/>
  <c r="H24" i="29"/>
  <c r="H24" i="28"/>
  <c r="J24" i="29"/>
  <c r="J24" i="28"/>
  <c r="L24" i="29"/>
  <c r="L24" i="28"/>
  <c r="N24" i="29"/>
  <c r="N24" i="28"/>
  <c r="E25" i="28"/>
  <c r="E25" i="29"/>
  <c r="G25" i="28"/>
  <c r="G25" i="29"/>
  <c r="I25" i="28"/>
  <c r="I25" i="29"/>
  <c r="K25" i="28"/>
  <c r="K25" i="29"/>
  <c r="M25" i="28"/>
  <c r="M25" i="29"/>
  <c r="D26" i="29"/>
  <c r="D26" i="28"/>
  <c r="C26" i="28"/>
  <c r="F26" i="29"/>
  <c r="F26" i="28"/>
  <c r="H26" i="29"/>
  <c r="H26" i="28"/>
  <c r="J26" i="29"/>
  <c r="J26" i="28"/>
  <c r="L26" i="29"/>
  <c r="L26" i="28"/>
  <c r="N26" i="29"/>
  <c r="N26" i="28"/>
  <c r="E27" i="28"/>
  <c r="E27" i="29"/>
  <c r="G27" i="28"/>
  <c r="G27" i="29"/>
  <c r="I27" i="28"/>
  <c r="I27" i="29"/>
  <c r="K27" i="28"/>
  <c r="K27" i="29"/>
  <c r="M27" i="28"/>
  <c r="M27" i="29"/>
  <c r="D28" i="29"/>
  <c r="D28" i="28"/>
  <c r="C28" i="28"/>
  <c r="F28" i="29"/>
  <c r="F28" i="28"/>
  <c r="H28" i="29"/>
  <c r="H28" i="28"/>
  <c r="J28" i="29"/>
  <c r="J28" i="28"/>
  <c r="L28" i="29"/>
  <c r="L28" i="28"/>
  <c r="N28" i="29"/>
  <c r="N28" i="28"/>
  <c r="E29" i="28"/>
  <c r="E29" i="29"/>
  <c r="G29" i="28"/>
  <c r="G29" i="29"/>
  <c r="I29" i="28"/>
  <c r="I29" i="29"/>
  <c r="K29" i="28"/>
  <c r="K29" i="29"/>
  <c r="M29" i="28"/>
  <c r="M29" i="29"/>
  <c r="D30" i="29"/>
  <c r="D30" i="28"/>
  <c r="C30" i="28"/>
  <c r="F30" i="29"/>
  <c r="F30" i="28"/>
  <c r="H30" i="29"/>
  <c r="H30" i="28"/>
  <c r="J30" i="29"/>
  <c r="J30" i="28"/>
  <c r="L30" i="29"/>
  <c r="L30" i="28"/>
  <c r="N30" i="29"/>
  <c r="N30" i="28"/>
  <c r="E31" i="28"/>
  <c r="E31" i="29"/>
  <c r="G31" i="28"/>
  <c r="G31" i="29"/>
  <c r="I31" i="28"/>
  <c r="I31" i="29"/>
  <c r="K31" i="28"/>
  <c r="K31" i="29"/>
  <c r="M31" i="28"/>
  <c r="M31" i="29"/>
  <c r="D32" i="29"/>
  <c r="D32" i="28"/>
  <c r="C32" i="28"/>
  <c r="F32" i="29"/>
  <c r="F32" i="28"/>
  <c r="H32" i="29"/>
  <c r="H32" i="28"/>
  <c r="J32" i="29"/>
  <c r="J32" i="28"/>
  <c r="L32" i="29"/>
  <c r="L32" i="28"/>
  <c r="N32" i="29"/>
  <c r="N32" i="28"/>
  <c r="E33" i="28"/>
  <c r="E33" i="29"/>
  <c r="G33" i="28"/>
  <c r="G33" i="29"/>
  <c r="I33" i="28"/>
  <c r="I33" i="29"/>
  <c r="K33" i="28"/>
  <c r="K33" i="29"/>
  <c r="M33" i="28"/>
  <c r="M33" i="29"/>
  <c r="D34" i="29"/>
  <c r="D34" i="28"/>
  <c r="C34" i="28"/>
  <c r="F34" i="29"/>
  <c r="F34" i="28"/>
  <c r="H34" i="29"/>
  <c r="H34" i="28"/>
  <c r="J34" i="29"/>
  <c r="J34" i="28"/>
  <c r="L34" i="29"/>
  <c r="L34" i="28"/>
  <c r="N34" i="29"/>
  <c r="N34" i="28"/>
  <c r="E35" i="28"/>
  <c r="E35" i="29"/>
  <c r="G35" i="28"/>
  <c r="G35" i="29"/>
  <c r="I35" i="28"/>
  <c r="I35" i="29"/>
  <c r="K35" i="28"/>
  <c r="K35" i="29"/>
  <c r="M35" i="28"/>
  <c r="M35" i="29"/>
  <c r="D36" i="29"/>
  <c r="D36" i="28"/>
  <c r="C36" i="28"/>
  <c r="F36" i="29"/>
  <c r="F36" i="28"/>
  <c r="H36" i="29"/>
  <c r="H36" i="28"/>
  <c r="J36" i="29"/>
  <c r="J36" i="28"/>
  <c r="L36" i="29"/>
  <c r="L36" i="28"/>
  <c r="N36" i="29"/>
  <c r="N36" i="28"/>
  <c r="E37" i="28"/>
  <c r="E37" i="29"/>
  <c r="G37" i="28"/>
  <c r="G37" i="29"/>
  <c r="I37" i="28"/>
  <c r="I37" i="29"/>
  <c r="K37" i="28"/>
  <c r="K37" i="29"/>
  <c r="M37" i="28"/>
  <c r="M37" i="29"/>
  <c r="D38" i="29"/>
  <c r="D38" i="28"/>
  <c r="C38" i="28"/>
  <c r="F38" i="29"/>
  <c r="F38" i="28"/>
  <c r="H38" i="29"/>
  <c r="H38" i="28"/>
  <c r="J38" i="29"/>
  <c r="J38" i="28"/>
  <c r="L38" i="29"/>
  <c r="L38" i="28"/>
  <c r="N38" i="29"/>
  <c r="N38" i="28"/>
  <c r="E39" i="28"/>
  <c r="E39" i="29"/>
  <c r="G39" i="28"/>
  <c r="G39" i="29"/>
  <c r="I39" i="28"/>
  <c r="I39" i="29"/>
  <c r="K39" i="28"/>
  <c r="K39" i="29"/>
  <c r="M39" i="28"/>
  <c r="M39" i="29"/>
  <c r="D40" i="29"/>
  <c r="D40" i="28"/>
  <c r="C40" i="28"/>
  <c r="F40" i="29"/>
  <c r="F40" i="28"/>
  <c r="H40" i="29"/>
  <c r="H40" i="28"/>
  <c r="J40" i="29"/>
  <c r="J40" i="28"/>
  <c r="L40" i="29"/>
  <c r="L40" i="28"/>
  <c r="N40" i="29"/>
  <c r="N40" i="28"/>
  <c r="E41" i="28"/>
  <c r="E41" i="29"/>
  <c r="G41" i="28"/>
  <c r="G41" i="29"/>
  <c r="I41" i="28"/>
  <c r="I41" i="29"/>
  <c r="K41" i="28"/>
  <c r="K41" i="29"/>
  <c r="M41" i="28"/>
  <c r="M41" i="29"/>
  <c r="D42" i="29"/>
  <c r="D42" i="28"/>
  <c r="C42" i="28"/>
  <c r="F42" i="29"/>
  <c r="F42" i="28"/>
  <c r="H42" i="29"/>
  <c r="H42" i="28"/>
  <c r="J42" i="29"/>
  <c r="J42" i="28"/>
  <c r="L42" i="29"/>
  <c r="L42" i="28"/>
  <c r="N42" i="29"/>
  <c r="N42" i="28"/>
  <c r="E43" i="28"/>
  <c r="E43" i="29"/>
  <c r="G43" i="28"/>
  <c r="G43" i="29"/>
  <c r="I43" i="28"/>
  <c r="I43" i="29"/>
  <c r="K43" i="28"/>
  <c r="K43" i="29"/>
  <c r="M43" i="28"/>
  <c r="M43" i="29"/>
  <c r="D44" i="29"/>
  <c r="D44" i="28"/>
  <c r="C44" i="28"/>
  <c r="F44" i="29"/>
  <c r="F44" i="28"/>
  <c r="H44" i="29"/>
  <c r="H44" i="28"/>
  <c r="J44" i="29"/>
  <c r="J44" i="28"/>
  <c r="L44" i="29"/>
  <c r="L44" i="28"/>
  <c r="N44" i="29"/>
  <c r="N44" i="28"/>
  <c r="E45" i="28"/>
  <c r="E45" i="29"/>
  <c r="G45" i="28"/>
  <c r="G45" i="29"/>
  <c r="I45" i="28"/>
  <c r="I45" i="29"/>
  <c r="K45" i="28"/>
  <c r="K45" i="29"/>
  <c r="M45" i="28"/>
  <c r="M45" i="29"/>
  <c r="D46" i="29"/>
  <c r="D46" i="28"/>
  <c r="C46" i="28"/>
  <c r="F46" i="29"/>
  <c r="F46" i="28"/>
  <c r="H46" i="29"/>
  <c r="H46" i="28"/>
  <c r="J46" i="29"/>
  <c r="J46" i="28"/>
  <c r="L46" i="29"/>
  <c r="L46" i="28"/>
  <c r="N46" i="29"/>
  <c r="N46" i="28"/>
  <c r="O10" i="28"/>
  <c r="O10" i="29"/>
  <c r="O12" i="28"/>
  <c r="O12" i="29"/>
  <c r="O14" i="28"/>
  <c r="O14" i="29"/>
  <c r="O16" i="28"/>
  <c r="O16" i="29"/>
  <c r="O18" i="28"/>
  <c r="O18" i="29"/>
  <c r="O20" i="28"/>
  <c r="O20" i="29"/>
  <c r="O22" i="28"/>
  <c r="O22" i="29"/>
  <c r="O24" i="28"/>
  <c r="O24" i="29"/>
  <c r="O26" i="28"/>
  <c r="O26" i="29"/>
  <c r="O28" i="28"/>
  <c r="O28" i="29"/>
  <c r="O30" i="28"/>
  <c r="O30" i="29"/>
  <c r="O32" i="28"/>
  <c r="O32" i="29"/>
  <c r="O34" i="28"/>
  <c r="O34" i="29"/>
  <c r="O36" i="28"/>
  <c r="O36" i="29"/>
  <c r="O38" i="28"/>
  <c r="O38" i="29"/>
  <c r="O40" i="28"/>
  <c r="O40" i="29"/>
  <c r="O42" i="28"/>
  <c r="O42" i="29"/>
  <c r="O44" i="28"/>
  <c r="O44" i="29"/>
  <c r="O46" i="28"/>
  <c r="O46" i="29"/>
  <c r="C9" i="23"/>
  <c r="C10" i="23"/>
  <c r="C11" i="23"/>
  <c r="C12" i="23"/>
  <c r="C13" i="23"/>
  <c r="C14" i="23"/>
  <c r="C15" i="23"/>
  <c r="C16" i="23"/>
  <c r="C17" i="23"/>
  <c r="C18" i="23"/>
  <c r="C19" i="23"/>
  <c r="C20" i="23"/>
  <c r="C21" i="23"/>
  <c r="C22" i="23"/>
  <c r="C23" i="23"/>
  <c r="C24" i="23"/>
  <c r="C25" i="23"/>
  <c r="C26" i="23"/>
  <c r="C27" i="23"/>
  <c r="C28" i="23"/>
  <c r="C29" i="23"/>
  <c r="C30" i="23"/>
  <c r="C31" i="23"/>
  <c r="C32" i="23"/>
  <c r="C33" i="23"/>
  <c r="C34" i="23"/>
  <c r="C35" i="23"/>
  <c r="C36" i="23"/>
  <c r="C37" i="23"/>
  <c r="C38" i="23"/>
  <c r="C39" i="23"/>
  <c r="C40" i="23"/>
  <c r="C41" i="23"/>
  <c r="C42" i="23"/>
  <c r="C43" i="23"/>
  <c r="C44" i="23"/>
  <c r="C45" i="23"/>
  <c r="C46" i="23"/>
  <c r="O9" i="23"/>
  <c r="O9" i="24"/>
  <c r="O11" i="23"/>
  <c r="O11" i="24"/>
  <c r="O13" i="23"/>
  <c r="O13" i="24"/>
  <c r="O15" i="23"/>
  <c r="O15" i="24"/>
  <c r="O17" i="23"/>
  <c r="O17" i="24"/>
  <c r="O19" i="23"/>
  <c r="O19" i="24"/>
  <c r="O21" i="23"/>
  <c r="O21" i="24"/>
  <c r="O23" i="23"/>
  <c r="O23" i="24"/>
  <c r="O25" i="23"/>
  <c r="O25" i="24"/>
  <c r="O27" i="23"/>
  <c r="O27" i="24"/>
  <c r="O29" i="23"/>
  <c r="O29" i="24"/>
  <c r="O31" i="23"/>
  <c r="O31" i="24"/>
  <c r="O33" i="23"/>
  <c r="O33" i="24"/>
  <c r="O35" i="23"/>
  <c r="O35" i="24"/>
  <c r="O37" i="23"/>
  <c r="O37" i="24"/>
  <c r="O39" i="23"/>
  <c r="O39" i="24"/>
  <c r="O41" i="23"/>
  <c r="O41" i="24"/>
  <c r="O43" i="23"/>
  <c r="O43" i="24"/>
  <c r="O45" i="23"/>
  <c r="O45" i="24"/>
  <c r="O10" i="24"/>
  <c r="O10" i="23"/>
  <c r="O12" i="24"/>
  <c r="O12" i="23"/>
  <c r="O14" i="24"/>
  <c r="O14" i="23"/>
  <c r="O16" i="24"/>
  <c r="O16" i="23"/>
  <c r="O18" i="24"/>
  <c r="O18" i="23"/>
  <c r="O20" i="24"/>
  <c r="O20" i="23"/>
  <c r="O22" i="24"/>
  <c r="O22" i="23"/>
  <c r="O24" i="24"/>
  <c r="O24" i="23"/>
  <c r="O26" i="24"/>
  <c r="O26" i="23"/>
  <c r="O28" i="24"/>
  <c r="O28" i="23"/>
  <c r="O30" i="24"/>
  <c r="O30" i="23"/>
  <c r="O32" i="24"/>
  <c r="O32" i="23"/>
  <c r="O34" i="24"/>
  <c r="O34" i="23"/>
  <c r="O36" i="24"/>
  <c r="O36" i="23"/>
  <c r="O38" i="24"/>
  <c r="O38" i="23"/>
  <c r="O40" i="24"/>
  <c r="O40" i="23"/>
  <c r="O42" i="24"/>
  <c r="O42" i="23"/>
  <c r="O44" i="24"/>
  <c r="O44" i="23"/>
  <c r="O46" i="24"/>
  <c r="O46" i="23"/>
  <c r="N9" i="24"/>
  <c r="N9" i="23"/>
  <c r="N10" i="24"/>
  <c r="N10" i="23"/>
  <c r="N11" i="24"/>
  <c r="N11" i="23"/>
  <c r="N12" i="24"/>
  <c r="N12" i="23"/>
  <c r="N13" i="24"/>
  <c r="N13" i="23"/>
  <c r="N14" i="24"/>
  <c r="N14" i="23"/>
  <c r="N15" i="24"/>
  <c r="N15" i="23"/>
  <c r="N16" i="24"/>
  <c r="N16" i="23"/>
  <c r="N17" i="24"/>
  <c r="N17" i="23"/>
  <c r="N18" i="24"/>
  <c r="N18" i="23"/>
  <c r="N19" i="24"/>
  <c r="N19" i="23"/>
  <c r="N20" i="24"/>
  <c r="N20" i="23"/>
  <c r="N21" i="24"/>
  <c r="N21" i="23"/>
  <c r="N22" i="24"/>
  <c r="N22" i="23"/>
  <c r="N23" i="24"/>
  <c r="N23" i="23"/>
  <c r="N24" i="24"/>
  <c r="N24" i="23"/>
  <c r="N25" i="24"/>
  <c r="N25" i="23"/>
  <c r="N26" i="24"/>
  <c r="N26" i="23"/>
  <c r="N27" i="24"/>
  <c r="N27" i="23"/>
  <c r="N28" i="24"/>
  <c r="N28" i="23"/>
  <c r="N29" i="24"/>
  <c r="N29" i="23"/>
  <c r="N30" i="24"/>
  <c r="N30" i="23"/>
  <c r="N31" i="24"/>
  <c r="N31" i="23"/>
  <c r="N32" i="24"/>
  <c r="N32" i="23"/>
  <c r="N33" i="24"/>
  <c r="N33" i="23"/>
  <c r="N34" i="24"/>
  <c r="N34" i="23"/>
  <c r="N35" i="24"/>
  <c r="N35" i="23"/>
  <c r="N36" i="24"/>
  <c r="N36" i="23"/>
  <c r="N37" i="24"/>
  <c r="N37" i="23"/>
  <c r="N38" i="24"/>
  <c r="N38" i="23"/>
  <c r="N39" i="24"/>
  <c r="N39" i="23"/>
  <c r="N40" i="24"/>
  <c r="N40" i="23"/>
  <c r="N41" i="24"/>
  <c r="N41" i="23"/>
  <c r="N42" i="24"/>
  <c r="N42" i="23"/>
  <c r="N43" i="24"/>
  <c r="N43" i="23"/>
  <c r="N44" i="24"/>
  <c r="N44" i="23"/>
  <c r="N45" i="24"/>
  <c r="N45" i="23"/>
  <c r="N46" i="24"/>
  <c r="N46" i="23"/>
  <c r="M9" i="23"/>
  <c r="M9" i="24"/>
  <c r="M10" i="24"/>
  <c r="M10" i="23"/>
  <c r="M11" i="24"/>
  <c r="M11" i="23"/>
  <c r="M12" i="23"/>
  <c r="M12" i="24"/>
  <c r="M13" i="23"/>
  <c r="M13" i="24"/>
  <c r="M14" i="24"/>
  <c r="M14" i="23"/>
  <c r="M15" i="24"/>
  <c r="M15" i="23"/>
  <c r="M16" i="23"/>
  <c r="M16" i="24"/>
  <c r="M17" i="23"/>
  <c r="M17" i="24"/>
  <c r="M18" i="24"/>
  <c r="M18" i="23"/>
  <c r="M19" i="24"/>
  <c r="M19" i="23"/>
  <c r="M20" i="23"/>
  <c r="M20" i="24"/>
  <c r="M21" i="23"/>
  <c r="M21" i="24"/>
  <c r="M22" i="24"/>
  <c r="M22" i="23"/>
  <c r="M23" i="24"/>
  <c r="M23" i="23"/>
  <c r="M24" i="23"/>
  <c r="M24" i="24"/>
  <c r="M25" i="23"/>
  <c r="M25" i="24"/>
  <c r="M26" i="24"/>
  <c r="M26" i="23"/>
  <c r="M27" i="24"/>
  <c r="M27" i="23"/>
  <c r="M28" i="23"/>
  <c r="M28" i="24"/>
  <c r="M29" i="23"/>
  <c r="M29" i="24"/>
  <c r="M30" i="24"/>
  <c r="M30" i="23"/>
  <c r="M31" i="24"/>
  <c r="M31" i="23"/>
  <c r="M32" i="23"/>
  <c r="M32" i="24"/>
  <c r="M33" i="23"/>
  <c r="M33" i="24"/>
  <c r="M34" i="24"/>
  <c r="M34" i="23"/>
  <c r="M35" i="24"/>
  <c r="M35" i="23"/>
  <c r="M36" i="23"/>
  <c r="M36" i="24"/>
  <c r="M37" i="23"/>
  <c r="M37" i="24"/>
  <c r="M38" i="24"/>
  <c r="M38" i="23"/>
  <c r="M39" i="24"/>
  <c r="M39" i="23"/>
  <c r="M40" i="23"/>
  <c r="M40" i="24"/>
  <c r="M41" i="23"/>
  <c r="M41" i="24"/>
  <c r="M42" i="24"/>
  <c r="M42" i="23"/>
  <c r="M43" i="24"/>
  <c r="M43" i="23"/>
  <c r="M44" i="23"/>
  <c r="M44" i="24"/>
  <c r="M45" i="23"/>
  <c r="M45" i="24"/>
  <c r="M46" i="24"/>
  <c r="M46" i="23"/>
  <c r="L9" i="23"/>
  <c r="L9" i="24"/>
  <c r="L10" i="24"/>
  <c r="L10" i="23"/>
  <c r="L11" i="23"/>
  <c r="L11" i="24"/>
  <c r="L12" i="24"/>
  <c r="L12" i="23"/>
  <c r="L13" i="23"/>
  <c r="L13" i="24"/>
  <c r="L14" i="24"/>
  <c r="L14" i="23"/>
  <c r="L15" i="23"/>
  <c r="L15" i="24"/>
  <c r="L16" i="24"/>
  <c r="L16" i="23"/>
  <c r="L17" i="23"/>
  <c r="L17" i="24"/>
  <c r="L18" i="24"/>
  <c r="L18" i="23"/>
  <c r="L19" i="23"/>
  <c r="L19" i="24"/>
  <c r="L20" i="24"/>
  <c r="L20" i="23"/>
  <c r="L21" i="23"/>
  <c r="L21" i="24"/>
  <c r="L22" i="24"/>
  <c r="L22" i="23"/>
  <c r="L23" i="23"/>
  <c r="L23" i="24"/>
  <c r="L24" i="24"/>
  <c r="L24" i="23"/>
  <c r="L25" i="23"/>
  <c r="L25" i="24"/>
  <c r="L26" i="24"/>
  <c r="L26" i="23"/>
  <c r="L27" i="23"/>
  <c r="L27" i="24"/>
  <c r="L28" i="23"/>
  <c r="L28" i="24"/>
  <c r="L29" i="23"/>
  <c r="L29" i="24"/>
  <c r="L30" i="23"/>
  <c r="L30" i="24"/>
  <c r="L31" i="23"/>
  <c r="L31" i="24"/>
  <c r="L32" i="23"/>
  <c r="L32" i="24"/>
  <c r="L33" i="23"/>
  <c r="L33" i="24"/>
  <c r="L34" i="23"/>
  <c r="L34" i="24"/>
  <c r="L35" i="23"/>
  <c r="L35" i="24"/>
  <c r="L36" i="23"/>
  <c r="L36" i="24"/>
  <c r="L37" i="23"/>
  <c r="L37" i="24"/>
  <c r="L38" i="23"/>
  <c r="L38" i="24"/>
  <c r="L39" i="23"/>
  <c r="L39" i="24"/>
  <c r="L40" i="23"/>
  <c r="L40" i="24"/>
  <c r="L41" i="23"/>
  <c r="L41" i="24"/>
  <c r="L42" i="23"/>
  <c r="L42" i="24"/>
  <c r="L43" i="23"/>
  <c r="L43" i="24"/>
  <c r="L44" i="23"/>
  <c r="L44" i="24"/>
  <c r="L45" i="23"/>
  <c r="L45" i="24"/>
  <c r="L46" i="23"/>
  <c r="L46" i="24"/>
  <c r="K9" i="23"/>
  <c r="K9" i="24"/>
  <c r="K10" i="23"/>
  <c r="K10" i="24"/>
  <c r="K11" i="23"/>
  <c r="K11" i="24"/>
  <c r="K12" i="23"/>
  <c r="K12" i="24"/>
  <c r="K13" i="23"/>
  <c r="K13" i="24"/>
  <c r="K14" i="23"/>
  <c r="K14" i="24"/>
  <c r="K15" i="23"/>
  <c r="K15" i="24"/>
  <c r="K16" i="24"/>
  <c r="K16" i="23"/>
  <c r="K17" i="23"/>
  <c r="K17" i="24"/>
  <c r="K18" i="23"/>
  <c r="K18" i="24"/>
  <c r="K19" i="23"/>
  <c r="K19" i="24"/>
  <c r="K20" i="23"/>
  <c r="K20" i="24"/>
  <c r="K21" i="23"/>
  <c r="K21" i="24"/>
  <c r="K22" i="23"/>
  <c r="K22" i="24"/>
  <c r="K23" i="23"/>
  <c r="K23" i="24"/>
  <c r="K24" i="24"/>
  <c r="K24" i="23"/>
  <c r="K25" i="23"/>
  <c r="K25" i="24"/>
  <c r="K26" i="23"/>
  <c r="K26" i="24"/>
  <c r="K27" i="23"/>
  <c r="K27" i="24"/>
  <c r="K28" i="23"/>
  <c r="K28" i="24"/>
  <c r="K29" i="23"/>
  <c r="K29" i="24"/>
  <c r="K30" i="23"/>
  <c r="K30" i="24"/>
  <c r="K31" i="23"/>
  <c r="K31" i="24"/>
  <c r="K32" i="24"/>
  <c r="K32" i="23"/>
  <c r="K33" i="23"/>
  <c r="K33" i="24"/>
  <c r="K34" i="23"/>
  <c r="K34" i="24"/>
  <c r="K35" i="23"/>
  <c r="K35" i="24"/>
  <c r="K36" i="23"/>
  <c r="K36" i="24"/>
  <c r="K37" i="23"/>
  <c r="K37" i="24"/>
  <c r="K38" i="23"/>
  <c r="K38" i="24"/>
  <c r="K39" i="23"/>
  <c r="K39" i="24"/>
  <c r="K40" i="24"/>
  <c r="K40" i="23"/>
  <c r="K41" i="23"/>
  <c r="K41" i="24"/>
  <c r="K42" i="23"/>
  <c r="K42" i="24"/>
  <c r="K43" i="23"/>
  <c r="K43" i="24"/>
  <c r="K44" i="23"/>
  <c r="K44" i="24"/>
  <c r="K45" i="23"/>
  <c r="K45" i="24"/>
  <c r="K46" i="23"/>
  <c r="K46" i="24"/>
  <c r="J9" i="23"/>
  <c r="J9" i="24"/>
  <c r="J10" i="24"/>
  <c r="J10" i="23"/>
  <c r="J11" i="23"/>
  <c r="J11" i="24"/>
  <c r="J12" i="23"/>
  <c r="J12" i="24"/>
  <c r="J13" i="23"/>
  <c r="J13" i="24"/>
  <c r="J14" i="24"/>
  <c r="J14" i="23"/>
  <c r="J15" i="23"/>
  <c r="J15" i="24"/>
  <c r="J16" i="23"/>
  <c r="J16" i="24"/>
  <c r="J17" i="23"/>
  <c r="J17" i="24"/>
  <c r="J18" i="24"/>
  <c r="J18" i="23"/>
  <c r="J19" i="23"/>
  <c r="J19" i="24"/>
  <c r="J20" i="23"/>
  <c r="J20" i="24"/>
  <c r="J21" i="23"/>
  <c r="J21" i="24"/>
  <c r="J22" i="24"/>
  <c r="J22" i="23"/>
  <c r="J23" i="23"/>
  <c r="J23" i="24"/>
  <c r="J24" i="23"/>
  <c r="J24" i="24"/>
  <c r="J25" i="23"/>
  <c r="J25" i="24"/>
  <c r="J26" i="24"/>
  <c r="J26" i="23"/>
  <c r="J27" i="23"/>
  <c r="J27" i="24"/>
  <c r="J28" i="23"/>
  <c r="J28" i="24"/>
  <c r="J29" i="23"/>
  <c r="J29" i="24"/>
  <c r="J30" i="24"/>
  <c r="J30" i="23"/>
  <c r="J31" i="23"/>
  <c r="J31" i="24"/>
  <c r="J32" i="23"/>
  <c r="J32" i="24"/>
  <c r="J33" i="23"/>
  <c r="J33" i="24"/>
  <c r="J34" i="24"/>
  <c r="J34" i="23"/>
  <c r="J35" i="23"/>
  <c r="J35" i="24"/>
  <c r="J36" i="23"/>
  <c r="J36" i="24"/>
  <c r="J37" i="23"/>
  <c r="J37" i="24"/>
  <c r="J38" i="24"/>
  <c r="J38" i="23"/>
  <c r="J39" i="23"/>
  <c r="J39" i="24"/>
  <c r="J40" i="23"/>
  <c r="J40" i="24"/>
  <c r="J41" i="23"/>
  <c r="J41" i="24"/>
  <c r="J42" i="24"/>
  <c r="J42" i="23"/>
  <c r="J43" i="23"/>
  <c r="J43" i="24"/>
  <c r="J44" i="23"/>
  <c r="J44" i="24"/>
  <c r="J45" i="23"/>
  <c r="J45" i="24"/>
  <c r="J46" i="24"/>
  <c r="J46" i="23"/>
  <c r="I9" i="23"/>
  <c r="I9" i="24"/>
  <c r="I10" i="24"/>
  <c r="I10" i="23"/>
  <c r="I11" i="23"/>
  <c r="I11" i="24"/>
  <c r="I12" i="24"/>
  <c r="I12" i="23"/>
  <c r="I13" i="23"/>
  <c r="I13" i="24"/>
  <c r="I14" i="24"/>
  <c r="I14" i="23"/>
  <c r="I15" i="23"/>
  <c r="I15" i="24"/>
  <c r="I16" i="24"/>
  <c r="I16" i="23"/>
  <c r="I17" i="23"/>
  <c r="I17" i="24"/>
  <c r="I18" i="24"/>
  <c r="I18" i="23"/>
  <c r="I19" i="23"/>
  <c r="I19" i="24"/>
  <c r="I20" i="24"/>
  <c r="I20" i="23"/>
  <c r="I21" i="23"/>
  <c r="I21" i="24"/>
  <c r="I22" i="24"/>
  <c r="I22" i="23"/>
  <c r="I23" i="23"/>
  <c r="I23" i="24"/>
  <c r="I24" i="24"/>
  <c r="I24" i="23"/>
  <c r="I25" i="23"/>
  <c r="I25" i="24"/>
  <c r="I26" i="24"/>
  <c r="I26" i="23"/>
  <c r="I27" i="23"/>
  <c r="I27" i="24"/>
  <c r="I28" i="24"/>
  <c r="I28" i="23"/>
  <c r="I29" i="23"/>
  <c r="I29" i="24"/>
  <c r="I30" i="24"/>
  <c r="I30" i="23"/>
  <c r="I31" i="23"/>
  <c r="I31" i="24"/>
  <c r="I32" i="24"/>
  <c r="I32" i="23"/>
  <c r="I33" i="23"/>
  <c r="I33" i="24"/>
  <c r="I34" i="24"/>
  <c r="I34" i="23"/>
  <c r="I35" i="23"/>
  <c r="I35" i="24"/>
  <c r="I36" i="24"/>
  <c r="I36" i="23"/>
  <c r="I37" i="23"/>
  <c r="I37" i="24"/>
  <c r="I38" i="24"/>
  <c r="I38" i="23"/>
  <c r="I39" i="23"/>
  <c r="I39" i="24"/>
  <c r="I40" i="24"/>
  <c r="I40" i="23"/>
  <c r="I41" i="23"/>
  <c r="I41" i="24"/>
  <c r="I42" i="24"/>
  <c r="I42" i="23"/>
  <c r="I43" i="23"/>
  <c r="I43" i="24"/>
  <c r="I44" i="24"/>
  <c r="I44" i="23"/>
  <c r="I45" i="23"/>
  <c r="I45" i="24"/>
  <c r="I46" i="24"/>
  <c r="I46" i="23"/>
  <c r="H9" i="23"/>
  <c r="H9" i="24"/>
  <c r="H10" i="23"/>
  <c r="H10" i="24"/>
  <c r="H11" i="24"/>
  <c r="H11" i="23"/>
  <c r="H12" i="23"/>
  <c r="H12" i="24"/>
  <c r="H13" i="23"/>
  <c r="H13" i="24"/>
  <c r="H14" i="23"/>
  <c r="H14" i="24"/>
  <c r="H15" i="24"/>
  <c r="H15" i="23"/>
  <c r="H16" i="24"/>
  <c r="H16" i="23"/>
  <c r="H17" i="23"/>
  <c r="H17" i="24"/>
  <c r="H18" i="23"/>
  <c r="H18" i="24"/>
  <c r="H19" i="24"/>
  <c r="H19" i="23"/>
  <c r="H20" i="23"/>
  <c r="H20" i="24"/>
  <c r="H21" i="23"/>
  <c r="H21" i="24"/>
  <c r="H22" i="23"/>
  <c r="H22" i="24"/>
  <c r="H23" i="24"/>
  <c r="H23" i="23"/>
  <c r="H24" i="24"/>
  <c r="H24" i="23"/>
  <c r="H25" i="23"/>
  <c r="H25" i="24"/>
  <c r="H26" i="23"/>
  <c r="H26" i="24"/>
  <c r="H27" i="24"/>
  <c r="H27" i="23"/>
  <c r="H28" i="23"/>
  <c r="H28" i="24"/>
  <c r="H29" i="23"/>
  <c r="H29" i="24"/>
  <c r="H30" i="23"/>
  <c r="H30" i="24"/>
  <c r="H31" i="24"/>
  <c r="H31" i="23"/>
  <c r="H32" i="24"/>
  <c r="H32" i="23"/>
  <c r="H33" i="23"/>
  <c r="H33" i="24"/>
  <c r="H34" i="23"/>
  <c r="H34" i="24"/>
  <c r="H35" i="24"/>
  <c r="H35" i="23"/>
  <c r="H36" i="24"/>
  <c r="H36" i="23"/>
  <c r="H37" i="23"/>
  <c r="H37" i="24"/>
  <c r="H38" i="23"/>
  <c r="H38" i="24"/>
  <c r="H39" i="24"/>
  <c r="H39" i="23"/>
  <c r="H40" i="24"/>
  <c r="H40" i="23"/>
  <c r="H41" i="23"/>
  <c r="H41" i="24"/>
  <c r="H42" i="23"/>
  <c r="H42" i="24"/>
  <c r="H43" i="24"/>
  <c r="H43" i="23"/>
  <c r="H44" i="24"/>
  <c r="H44" i="23"/>
  <c r="H45" i="23"/>
  <c r="H45" i="24"/>
  <c r="H46" i="23"/>
  <c r="H46" i="24"/>
  <c r="G9" i="24"/>
  <c r="G9" i="23"/>
  <c r="G10" i="23"/>
  <c r="G10" i="24"/>
  <c r="G11" i="23"/>
  <c r="G11" i="24"/>
  <c r="G12" i="23"/>
  <c r="G12" i="24"/>
  <c r="G13" i="24"/>
  <c r="G13" i="23"/>
  <c r="G14" i="23"/>
  <c r="G14" i="24"/>
  <c r="G15" i="24"/>
  <c r="G15" i="23"/>
  <c r="G16" i="23"/>
  <c r="G16" i="24"/>
  <c r="G17" i="24"/>
  <c r="G17" i="23"/>
  <c r="G18" i="23"/>
  <c r="G18" i="24"/>
  <c r="G19" i="23"/>
  <c r="G19" i="24"/>
  <c r="G20" i="23"/>
  <c r="G20" i="24"/>
  <c r="G21" i="24"/>
  <c r="G21" i="23"/>
  <c r="G22" i="23"/>
  <c r="G22" i="24"/>
  <c r="G23" i="24"/>
  <c r="G23" i="23"/>
  <c r="G24" i="23"/>
  <c r="G24" i="24"/>
  <c r="G25" i="24"/>
  <c r="G25" i="23"/>
  <c r="G26" i="23"/>
  <c r="G26" i="24"/>
  <c r="G27" i="23"/>
  <c r="G27" i="24"/>
  <c r="G28" i="23"/>
  <c r="G28" i="24"/>
  <c r="G29" i="24"/>
  <c r="G29" i="23"/>
  <c r="G30" i="23"/>
  <c r="G30" i="24"/>
  <c r="G31" i="24"/>
  <c r="G31" i="23"/>
  <c r="G32" i="23"/>
  <c r="G32" i="24"/>
  <c r="G33" i="24"/>
  <c r="G33" i="23"/>
  <c r="G34" i="23"/>
  <c r="G34" i="24"/>
  <c r="G35" i="23"/>
  <c r="G35" i="24"/>
  <c r="G36" i="23"/>
  <c r="G36" i="24"/>
  <c r="G37" i="24"/>
  <c r="G37" i="23"/>
  <c r="G38" i="23"/>
  <c r="G38" i="24"/>
  <c r="G39" i="24"/>
  <c r="G39" i="23"/>
  <c r="G40" i="23"/>
  <c r="G40" i="24"/>
  <c r="G41" i="24"/>
  <c r="G41" i="23"/>
  <c r="G42" i="23"/>
  <c r="G42" i="24"/>
  <c r="G43" i="24"/>
  <c r="G43" i="23"/>
  <c r="G44" i="23"/>
  <c r="G44" i="24"/>
  <c r="G45" i="24"/>
  <c r="G45" i="23"/>
  <c r="G46" i="23"/>
  <c r="G46" i="24"/>
  <c r="F9" i="23"/>
  <c r="F9" i="24"/>
  <c r="F10" i="24"/>
  <c r="F10" i="23"/>
  <c r="F11" i="23"/>
  <c r="F11" i="24"/>
  <c r="F12" i="24"/>
  <c r="F12" i="23"/>
  <c r="F13" i="23"/>
  <c r="F13" i="24"/>
  <c r="F14" i="24"/>
  <c r="F14" i="23"/>
  <c r="F15" i="23"/>
  <c r="F15" i="24"/>
  <c r="F16" i="24"/>
  <c r="F16" i="23"/>
  <c r="F17" i="23"/>
  <c r="F17" i="24"/>
  <c r="F18" i="24"/>
  <c r="F18" i="23"/>
  <c r="F19" i="23"/>
  <c r="F19" i="24"/>
  <c r="F20" i="24"/>
  <c r="F20" i="23"/>
  <c r="F21" i="23"/>
  <c r="F21" i="24"/>
  <c r="F22" i="24"/>
  <c r="F22" i="23"/>
  <c r="F23" i="23"/>
  <c r="F23" i="24"/>
  <c r="F24" i="24"/>
  <c r="F24" i="23"/>
  <c r="F25" i="23"/>
  <c r="F25" i="24"/>
  <c r="F26" i="24"/>
  <c r="F26" i="23"/>
  <c r="F27" i="23"/>
  <c r="F27" i="24"/>
  <c r="F28" i="24"/>
  <c r="F28" i="23"/>
  <c r="F29" i="23"/>
  <c r="F29" i="24"/>
  <c r="F30" i="24"/>
  <c r="F30" i="23"/>
  <c r="F31" i="23"/>
  <c r="F31" i="24"/>
  <c r="F32" i="24"/>
  <c r="F32" i="23"/>
  <c r="F33" i="23"/>
  <c r="F33" i="24"/>
  <c r="F34" i="24"/>
  <c r="F34" i="23"/>
  <c r="F35" i="23"/>
  <c r="F35" i="24"/>
  <c r="F36" i="24"/>
  <c r="F36" i="23"/>
  <c r="F37" i="23"/>
  <c r="F37" i="24"/>
  <c r="F38" i="24"/>
  <c r="F38" i="23"/>
  <c r="F39" i="23"/>
  <c r="F39" i="24"/>
  <c r="F40" i="24"/>
  <c r="F40" i="23"/>
  <c r="F41" i="23"/>
  <c r="F41" i="24"/>
  <c r="F42" i="24"/>
  <c r="F42" i="23"/>
  <c r="F43" i="23"/>
  <c r="F43" i="24"/>
  <c r="F44" i="24"/>
  <c r="F44" i="23"/>
  <c r="F45" i="23"/>
  <c r="F45" i="24"/>
  <c r="F46" i="24"/>
  <c r="F46" i="23"/>
  <c r="E9" i="23"/>
  <c r="E9" i="24"/>
  <c r="E10" i="23"/>
  <c r="E10" i="24"/>
  <c r="E11" i="23"/>
  <c r="E11" i="24"/>
  <c r="E12" i="24"/>
  <c r="E12" i="23"/>
  <c r="E13" i="23"/>
  <c r="E13" i="24"/>
  <c r="E14" i="23"/>
  <c r="E14" i="24"/>
  <c r="E15" i="23"/>
  <c r="E15" i="24"/>
  <c r="E16" i="24"/>
  <c r="E16" i="23"/>
  <c r="E17" i="23"/>
  <c r="E17" i="24"/>
  <c r="E18" i="23"/>
  <c r="E18" i="24"/>
  <c r="E19" i="23"/>
  <c r="E19" i="24"/>
  <c r="E20" i="24"/>
  <c r="E20" i="23"/>
  <c r="E21" i="23"/>
  <c r="E21" i="24"/>
  <c r="E22" i="23"/>
  <c r="E22" i="24"/>
  <c r="E23" i="23"/>
  <c r="E23" i="24"/>
  <c r="E24" i="24"/>
  <c r="E24" i="23"/>
  <c r="E25" i="23"/>
  <c r="E25" i="24"/>
  <c r="E26" i="23"/>
  <c r="E26" i="24"/>
  <c r="E27" i="23"/>
  <c r="E27" i="24"/>
  <c r="E28" i="24"/>
  <c r="E28" i="23"/>
  <c r="E29" i="23"/>
  <c r="E29" i="24"/>
  <c r="E30" i="23"/>
  <c r="E30" i="24"/>
  <c r="E31" i="23"/>
  <c r="E31" i="24"/>
  <c r="E32" i="24"/>
  <c r="E32" i="23"/>
  <c r="E33" i="23"/>
  <c r="E33" i="24"/>
  <c r="E34" i="23"/>
  <c r="E34" i="24"/>
  <c r="E35" i="23"/>
  <c r="E35" i="24"/>
  <c r="E36" i="24"/>
  <c r="E36" i="23"/>
  <c r="E37" i="23"/>
  <c r="E37" i="24"/>
  <c r="E38" i="23"/>
  <c r="E38" i="24"/>
  <c r="E39" i="23"/>
  <c r="E39" i="24"/>
  <c r="E40" i="24"/>
  <c r="E40" i="23"/>
  <c r="E41" i="23"/>
  <c r="E41" i="24"/>
  <c r="E42" i="23"/>
  <c r="E42" i="24"/>
  <c r="E43" i="23"/>
  <c r="E43" i="24"/>
  <c r="E44" i="24"/>
  <c r="E44" i="23"/>
  <c r="E45" i="23"/>
  <c r="E45" i="24"/>
  <c r="E46" i="23"/>
  <c r="E46" i="24"/>
  <c r="D9" i="23"/>
  <c r="D11" i="23"/>
  <c r="D13" i="23"/>
  <c r="D15" i="23"/>
  <c r="D17" i="23"/>
  <c r="D19" i="23"/>
  <c r="D21" i="23"/>
  <c r="D23" i="23"/>
  <c r="D25" i="23"/>
  <c r="D27" i="23"/>
  <c r="D29" i="23"/>
  <c r="D31" i="23"/>
  <c r="D33" i="23"/>
  <c r="D35" i="23"/>
  <c r="D37" i="23"/>
  <c r="D39" i="23"/>
  <c r="D41" i="23"/>
  <c r="D43" i="23"/>
  <c r="D45" i="23"/>
  <c r="D46" i="23"/>
  <c r="D42" i="23"/>
  <c r="D38" i="23"/>
  <c r="D34" i="23"/>
  <c r="D30" i="23"/>
  <c r="D26" i="23"/>
  <c r="D22" i="23"/>
  <c r="D18" i="23"/>
  <c r="D14" i="23"/>
  <c r="D10" i="23"/>
  <c r="D45" i="24"/>
  <c r="D41" i="24"/>
  <c r="D37" i="24"/>
  <c r="D33" i="24"/>
  <c r="D29" i="24"/>
  <c r="D25" i="24"/>
  <c r="D21" i="24"/>
  <c r="D17" i="24"/>
  <c r="D13" i="24"/>
  <c r="D9" i="24"/>
  <c r="D46" i="24"/>
  <c r="D44" i="24"/>
  <c r="D42" i="24"/>
  <c r="D40" i="24"/>
  <c r="D38" i="24"/>
  <c r="D36" i="24"/>
  <c r="D34" i="24"/>
  <c r="D32" i="24"/>
  <c r="D30" i="24"/>
  <c r="D28" i="24"/>
  <c r="D26" i="24"/>
  <c r="D24" i="24"/>
  <c r="D22" i="24"/>
  <c r="D20" i="24"/>
  <c r="D18" i="24"/>
  <c r="D16" i="24"/>
  <c r="D14" i="24"/>
  <c r="D12" i="24"/>
  <c r="D10" i="24"/>
  <c r="D44" i="23"/>
  <c r="D40" i="23"/>
  <c r="D36" i="23"/>
  <c r="D32" i="23"/>
  <c r="D28" i="23"/>
  <c r="D24" i="23"/>
  <c r="D20" i="23"/>
  <c r="D16" i="23"/>
  <c r="D12" i="23"/>
  <c r="D43" i="24"/>
  <c r="D39" i="24"/>
  <c r="D35" i="24"/>
  <c r="D31" i="24"/>
  <c r="D27" i="24"/>
  <c r="D23" i="24"/>
  <c r="D19" i="24"/>
  <c r="D15" i="24"/>
  <c r="D11" i="24"/>
  <c r="O48" i="30"/>
  <c r="O48" i="6"/>
  <c r="N48" i="30"/>
  <c r="L48" i="30"/>
  <c r="J48" i="30"/>
  <c r="F48" i="30"/>
  <c r="D48" i="30"/>
  <c r="M48" i="30"/>
  <c r="H48" i="30"/>
  <c r="C40" i="6"/>
  <c r="C39" i="6"/>
  <c r="M10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N10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34" i="7"/>
  <c r="N35" i="7"/>
  <c r="N36" i="7"/>
  <c r="N37" i="7"/>
  <c r="N38" i="7"/>
  <c r="N39" i="7"/>
  <c r="N40" i="7"/>
  <c r="N41" i="7"/>
  <c r="N42" i="7"/>
  <c r="N43" i="7"/>
  <c r="N44" i="7"/>
  <c r="N45" i="7"/>
  <c r="N46" i="7"/>
  <c r="O10" i="7"/>
  <c r="O12" i="7"/>
  <c r="O13" i="7"/>
  <c r="O14" i="7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41" i="7"/>
  <c r="O42" i="7"/>
  <c r="O43" i="7"/>
  <c r="O44" i="7"/>
  <c r="O45" i="7"/>
  <c r="O46" i="7"/>
  <c r="M10" i="56"/>
  <c r="M12" i="56"/>
  <c r="M13" i="56"/>
  <c r="M14" i="56"/>
  <c r="M14" i="11" s="1"/>
  <c r="M15" i="56"/>
  <c r="M16" i="56"/>
  <c r="M17" i="56"/>
  <c r="M18" i="56"/>
  <c r="M19" i="56"/>
  <c r="M20" i="56"/>
  <c r="M21" i="56"/>
  <c r="M22" i="56"/>
  <c r="M23" i="56"/>
  <c r="M24" i="56"/>
  <c r="M25" i="56"/>
  <c r="M26" i="56"/>
  <c r="M27" i="56"/>
  <c r="M28" i="56"/>
  <c r="M29" i="56"/>
  <c r="M30" i="56"/>
  <c r="M31" i="56"/>
  <c r="M32" i="56"/>
  <c r="M33" i="56"/>
  <c r="M34" i="56"/>
  <c r="M35" i="56"/>
  <c r="M36" i="56"/>
  <c r="M37" i="56"/>
  <c r="M38" i="56"/>
  <c r="M39" i="56"/>
  <c r="M40" i="56"/>
  <c r="M41" i="56"/>
  <c r="M42" i="56"/>
  <c r="M43" i="56"/>
  <c r="M44" i="56"/>
  <c r="M45" i="56"/>
  <c r="M46" i="56"/>
  <c r="N10" i="56"/>
  <c r="N12" i="56"/>
  <c r="N13" i="56"/>
  <c r="N14" i="56"/>
  <c r="N15" i="56"/>
  <c r="N16" i="56"/>
  <c r="N17" i="56"/>
  <c r="N18" i="56"/>
  <c r="N19" i="56"/>
  <c r="N20" i="56"/>
  <c r="N21" i="56"/>
  <c r="N22" i="56"/>
  <c r="N23" i="56"/>
  <c r="N24" i="56"/>
  <c r="N25" i="56"/>
  <c r="N26" i="56"/>
  <c r="N27" i="56"/>
  <c r="N28" i="56"/>
  <c r="N29" i="56"/>
  <c r="N30" i="56"/>
  <c r="N31" i="56"/>
  <c r="N32" i="56"/>
  <c r="N33" i="56"/>
  <c r="N34" i="56"/>
  <c r="N35" i="56"/>
  <c r="N36" i="56"/>
  <c r="N37" i="56"/>
  <c r="N38" i="56"/>
  <c r="N39" i="56"/>
  <c r="N40" i="56"/>
  <c r="N41" i="56"/>
  <c r="N42" i="56"/>
  <c r="N43" i="56"/>
  <c r="N44" i="56"/>
  <c r="N45" i="56"/>
  <c r="N46" i="56"/>
  <c r="O10" i="56"/>
  <c r="O12" i="56"/>
  <c r="O13" i="56"/>
  <c r="O14" i="56"/>
  <c r="O15" i="56"/>
  <c r="O16" i="56"/>
  <c r="O17" i="56"/>
  <c r="O18" i="56"/>
  <c r="O19" i="56"/>
  <c r="O20" i="56"/>
  <c r="O21" i="56"/>
  <c r="O22" i="56"/>
  <c r="O23" i="56"/>
  <c r="O24" i="56"/>
  <c r="O25" i="56"/>
  <c r="O26" i="56"/>
  <c r="O27" i="56"/>
  <c r="O28" i="56"/>
  <c r="O29" i="56"/>
  <c r="O30" i="56"/>
  <c r="O31" i="56"/>
  <c r="O32" i="56"/>
  <c r="O33" i="56"/>
  <c r="O34" i="56"/>
  <c r="O35" i="56"/>
  <c r="O36" i="56"/>
  <c r="O37" i="56"/>
  <c r="O38" i="56"/>
  <c r="O39" i="56"/>
  <c r="O40" i="56"/>
  <c r="O41" i="56"/>
  <c r="O42" i="56"/>
  <c r="O43" i="56"/>
  <c r="O44" i="56"/>
  <c r="O45" i="56"/>
  <c r="O46" i="56"/>
  <c r="D10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8" i="12" s="1"/>
  <c r="D39" i="7"/>
  <c r="D40" i="7"/>
  <c r="D41" i="7"/>
  <c r="D42" i="7"/>
  <c r="D43" i="7"/>
  <c r="D44" i="7"/>
  <c r="D45" i="7"/>
  <c r="D46" i="7"/>
  <c r="E10" i="7"/>
  <c r="E12" i="7"/>
  <c r="E12" i="10" s="1"/>
  <c r="E13" i="7"/>
  <c r="E14" i="7"/>
  <c r="E14" i="12" s="1"/>
  <c r="E15" i="7"/>
  <c r="E16" i="7"/>
  <c r="E16" i="10" s="1"/>
  <c r="E17" i="7"/>
  <c r="E18" i="7"/>
  <c r="E18" i="12" s="1"/>
  <c r="E19" i="7"/>
  <c r="E20" i="7"/>
  <c r="E20" i="10" s="1"/>
  <c r="E21" i="7"/>
  <c r="E22" i="7"/>
  <c r="E22" i="12" s="1"/>
  <c r="E23" i="7"/>
  <c r="E24" i="7"/>
  <c r="E24" i="10" s="1"/>
  <c r="E25" i="7"/>
  <c r="E26" i="7"/>
  <c r="E26" i="12" s="1"/>
  <c r="E27" i="7"/>
  <c r="E28" i="7"/>
  <c r="E28" i="10" s="1"/>
  <c r="E29" i="7"/>
  <c r="E30" i="7"/>
  <c r="E30" i="12" s="1"/>
  <c r="E31" i="7"/>
  <c r="E32" i="7"/>
  <c r="E32" i="10" s="1"/>
  <c r="E33" i="7"/>
  <c r="E34" i="7"/>
  <c r="E34" i="12" s="1"/>
  <c r="E35" i="7"/>
  <c r="E36" i="7"/>
  <c r="E36" i="10" s="1"/>
  <c r="E37" i="7"/>
  <c r="E38" i="7"/>
  <c r="E38" i="12" s="1"/>
  <c r="E39" i="7"/>
  <c r="E40" i="7"/>
  <c r="E40" i="10" s="1"/>
  <c r="E41" i="7"/>
  <c r="E42" i="7"/>
  <c r="E42" i="12" s="1"/>
  <c r="E43" i="7"/>
  <c r="E44" i="7"/>
  <c r="E44" i="10" s="1"/>
  <c r="E45" i="7"/>
  <c r="E46" i="7"/>
  <c r="E46" i="12" s="1"/>
  <c r="F10" i="7"/>
  <c r="F12" i="7"/>
  <c r="F12" i="12" s="1"/>
  <c r="F13" i="7"/>
  <c r="F13" i="10" s="1"/>
  <c r="F14" i="7"/>
  <c r="F15" i="7"/>
  <c r="F15" i="10" s="1"/>
  <c r="F16" i="7"/>
  <c r="F17" i="7"/>
  <c r="F17" i="10" s="1"/>
  <c r="F18" i="7"/>
  <c r="F19" i="7"/>
  <c r="F19" i="10" s="1"/>
  <c r="F20" i="7"/>
  <c r="F21" i="7"/>
  <c r="F21" i="10" s="1"/>
  <c r="F22" i="7"/>
  <c r="F23" i="7"/>
  <c r="F23" i="10" s="1"/>
  <c r="F24" i="7"/>
  <c r="F25" i="7"/>
  <c r="F25" i="10" s="1"/>
  <c r="F26" i="7"/>
  <c r="F27" i="7"/>
  <c r="F27" i="10" s="1"/>
  <c r="F28" i="7"/>
  <c r="F29" i="7"/>
  <c r="F29" i="10" s="1"/>
  <c r="F30" i="7"/>
  <c r="F31" i="7"/>
  <c r="F31" i="10" s="1"/>
  <c r="F32" i="7"/>
  <c r="F33" i="7"/>
  <c r="F33" i="10" s="1"/>
  <c r="F34" i="7"/>
  <c r="F35" i="7"/>
  <c r="F35" i="10" s="1"/>
  <c r="F36" i="7"/>
  <c r="F37" i="7"/>
  <c r="F37" i="10" s="1"/>
  <c r="F38" i="7"/>
  <c r="F39" i="7"/>
  <c r="F40" i="7"/>
  <c r="F41" i="7"/>
  <c r="F41" i="10" s="1"/>
  <c r="F42" i="7"/>
  <c r="F43" i="7"/>
  <c r="F43" i="10" s="1"/>
  <c r="F44" i="7"/>
  <c r="F44" i="10" s="1"/>
  <c r="F45" i="7"/>
  <c r="F45" i="10" s="1"/>
  <c r="F46" i="7"/>
  <c r="G10" i="7"/>
  <c r="G10" i="10" s="1"/>
  <c r="G12" i="7"/>
  <c r="G12" i="10" s="1"/>
  <c r="G13" i="7"/>
  <c r="G13" i="12" s="1"/>
  <c r="G14" i="7"/>
  <c r="G15" i="7"/>
  <c r="G15" i="12" s="1"/>
  <c r="G16" i="7"/>
  <c r="G16" i="12" s="1"/>
  <c r="G17" i="7"/>
  <c r="G17" i="10" s="1"/>
  <c r="G18" i="7"/>
  <c r="G19" i="7"/>
  <c r="G20" i="7"/>
  <c r="G20" i="12" s="1"/>
  <c r="G21" i="7"/>
  <c r="G22" i="7"/>
  <c r="G22" i="12" s="1"/>
  <c r="G23" i="7"/>
  <c r="G24" i="7"/>
  <c r="G25" i="7"/>
  <c r="G26" i="7"/>
  <c r="G26" i="12" s="1"/>
  <c r="G27" i="7"/>
  <c r="G27" i="12" s="1"/>
  <c r="G28" i="7"/>
  <c r="G28" i="12" s="1"/>
  <c r="G29" i="7"/>
  <c r="G30" i="7"/>
  <c r="G30" i="10" s="1"/>
  <c r="G31" i="7"/>
  <c r="G32" i="7"/>
  <c r="G32" i="10" s="1"/>
  <c r="G33" i="7"/>
  <c r="G34" i="7"/>
  <c r="G34" i="10" s="1"/>
  <c r="G35" i="7"/>
  <c r="G36" i="7"/>
  <c r="G37" i="7"/>
  <c r="G38" i="7"/>
  <c r="G38" i="12" s="1"/>
  <c r="G39" i="7"/>
  <c r="G39" i="10" s="1"/>
  <c r="G40" i="7"/>
  <c r="G41" i="7"/>
  <c r="G41" i="10" s="1"/>
  <c r="G42" i="7"/>
  <c r="G43" i="7"/>
  <c r="G43" i="10" s="1"/>
  <c r="G44" i="7"/>
  <c r="G45" i="7"/>
  <c r="G45" i="10" s="1"/>
  <c r="G46" i="7"/>
  <c r="M11" i="7"/>
  <c r="N11" i="7"/>
  <c r="O11" i="7"/>
  <c r="M11" i="56"/>
  <c r="N11" i="56"/>
  <c r="O11" i="56"/>
  <c r="D11" i="7"/>
  <c r="E11" i="7"/>
  <c r="F11" i="7"/>
  <c r="F11" i="10" s="1"/>
  <c r="G11" i="7"/>
  <c r="G11" i="12" s="1"/>
  <c r="M9" i="7"/>
  <c r="N9" i="7"/>
  <c r="O9" i="7"/>
  <c r="M9" i="56"/>
  <c r="N9" i="56"/>
  <c r="O9" i="56"/>
  <c r="D9" i="7"/>
  <c r="E9" i="7"/>
  <c r="F9" i="7"/>
  <c r="G9" i="7"/>
  <c r="G9" i="12" s="1"/>
  <c r="D10" i="22"/>
  <c r="D12" i="22"/>
  <c r="D12" i="39" s="1"/>
  <c r="D13" i="22"/>
  <c r="D14" i="22"/>
  <c r="D14" i="38" s="1"/>
  <c r="D15" i="22"/>
  <c r="D16" i="22"/>
  <c r="D16" i="38" s="1"/>
  <c r="D17" i="22"/>
  <c r="D18" i="22"/>
  <c r="D18" i="38" s="1"/>
  <c r="D19" i="22"/>
  <c r="D20" i="22"/>
  <c r="D20" i="39" s="1"/>
  <c r="D21" i="22"/>
  <c r="D22" i="22"/>
  <c r="D22" i="38" s="1"/>
  <c r="D23" i="22"/>
  <c r="D24" i="22"/>
  <c r="D24" i="38" s="1"/>
  <c r="D25" i="22"/>
  <c r="D26" i="22"/>
  <c r="D26" i="38" s="1"/>
  <c r="D27" i="22"/>
  <c r="D28" i="22"/>
  <c r="D28" i="39" s="1"/>
  <c r="D29" i="22"/>
  <c r="D30" i="22"/>
  <c r="D30" i="38" s="1"/>
  <c r="D31" i="22"/>
  <c r="D32" i="22"/>
  <c r="D32" i="38" s="1"/>
  <c r="D33" i="22"/>
  <c r="D34" i="22"/>
  <c r="D34" i="39" s="1"/>
  <c r="D35" i="22"/>
  <c r="D36" i="22"/>
  <c r="D36" i="38" s="1"/>
  <c r="D37" i="22"/>
  <c r="D38" i="22"/>
  <c r="D38" i="39" s="1"/>
  <c r="D39" i="22"/>
  <c r="D40" i="22"/>
  <c r="D40" i="38" s="1"/>
  <c r="D41" i="22"/>
  <c r="D42" i="22"/>
  <c r="D42" i="39" s="1"/>
  <c r="D43" i="22"/>
  <c r="D44" i="22"/>
  <c r="D44" i="38" s="1"/>
  <c r="D45" i="22"/>
  <c r="D46" i="22"/>
  <c r="D46" i="39" s="1"/>
  <c r="E10" i="22"/>
  <c r="E10" i="39" s="1"/>
  <c r="E12" i="22"/>
  <c r="E12" i="38" s="1"/>
  <c r="E13" i="22"/>
  <c r="E14" i="22"/>
  <c r="E14" i="39" s="1"/>
  <c r="E15" i="22"/>
  <c r="E15" i="38" s="1"/>
  <c r="E16" i="22"/>
  <c r="E16" i="38" s="1"/>
  <c r="E17" i="22"/>
  <c r="E18" i="22"/>
  <c r="E18" i="39" s="1"/>
  <c r="E19" i="22"/>
  <c r="E20" i="22"/>
  <c r="E20" i="39" s="1"/>
  <c r="E21" i="22"/>
  <c r="E22" i="22"/>
  <c r="E22" i="39" s="1"/>
  <c r="E23" i="22"/>
  <c r="E23" i="38" s="1"/>
  <c r="E24" i="22"/>
  <c r="E24" i="39" s="1"/>
  <c r="E25" i="22"/>
  <c r="E26" i="22"/>
  <c r="E26" i="39" s="1"/>
  <c r="E27" i="22"/>
  <c r="E28" i="22"/>
  <c r="E28" i="39" s="1"/>
  <c r="E29" i="22"/>
  <c r="E30" i="22"/>
  <c r="E30" i="39" s="1"/>
  <c r="E31" i="22"/>
  <c r="E32" i="22"/>
  <c r="E32" i="39" s="1"/>
  <c r="E33" i="22"/>
  <c r="E34" i="22"/>
  <c r="E34" i="39" s="1"/>
  <c r="E35" i="22"/>
  <c r="E36" i="22"/>
  <c r="E36" i="39" s="1"/>
  <c r="E37" i="22"/>
  <c r="E38" i="22"/>
  <c r="E38" i="38" s="1"/>
  <c r="E39" i="22"/>
  <c r="E39" i="38" s="1"/>
  <c r="E40" i="22"/>
  <c r="E40" i="38" s="1"/>
  <c r="E41" i="22"/>
  <c r="E42" i="22"/>
  <c r="E42" i="38" s="1"/>
  <c r="E43" i="22"/>
  <c r="E44" i="22"/>
  <c r="E44" i="39" s="1"/>
  <c r="E45" i="22"/>
  <c r="E46" i="22"/>
  <c r="E46" i="38" s="1"/>
  <c r="F10" i="22"/>
  <c r="F10" i="38" s="1"/>
  <c r="F12" i="22"/>
  <c r="F13" i="22"/>
  <c r="F14" i="22"/>
  <c r="F14" i="39" s="1"/>
  <c r="F15" i="22"/>
  <c r="F16" i="22"/>
  <c r="F17" i="22"/>
  <c r="F18" i="22"/>
  <c r="F18" i="39" s="1"/>
  <c r="F19" i="22"/>
  <c r="F20" i="22"/>
  <c r="F21" i="22"/>
  <c r="F22" i="22"/>
  <c r="F23" i="22"/>
  <c r="F24" i="22"/>
  <c r="F25" i="22"/>
  <c r="F26" i="22"/>
  <c r="F27" i="22"/>
  <c r="F28" i="22"/>
  <c r="F29" i="22"/>
  <c r="F30" i="22"/>
  <c r="F31" i="22"/>
  <c r="F32" i="22"/>
  <c r="F33" i="22"/>
  <c r="F34" i="22"/>
  <c r="F34" i="39" s="1"/>
  <c r="F35" i="22"/>
  <c r="F36" i="22"/>
  <c r="F37" i="22"/>
  <c r="F38" i="22"/>
  <c r="F39" i="22"/>
  <c r="F40" i="22"/>
  <c r="F41" i="22"/>
  <c r="F42" i="22"/>
  <c r="F43" i="22"/>
  <c r="F44" i="22"/>
  <c r="F45" i="22"/>
  <c r="F46" i="22"/>
  <c r="G10" i="22"/>
  <c r="G12" i="22"/>
  <c r="G12" i="39" s="1"/>
  <c r="G13" i="22"/>
  <c r="G13" i="38" s="1"/>
  <c r="G14" i="22"/>
  <c r="G14" i="39" s="1"/>
  <c r="G15" i="22"/>
  <c r="G16" i="22"/>
  <c r="G16" i="38" s="1"/>
  <c r="G17" i="22"/>
  <c r="G18" i="22"/>
  <c r="G18" i="38" s="1"/>
  <c r="G19" i="22"/>
  <c r="G19" i="38" s="1"/>
  <c r="G20" i="22"/>
  <c r="G20" i="38" s="1"/>
  <c r="G21" i="22"/>
  <c r="G22" i="22"/>
  <c r="G22" i="38" s="1"/>
  <c r="G23" i="22"/>
  <c r="G23" i="38" s="1"/>
  <c r="G24" i="22"/>
  <c r="G24" i="38" s="1"/>
  <c r="G25" i="22"/>
  <c r="G25" i="38" s="1"/>
  <c r="G26" i="22"/>
  <c r="G26" i="38" s="1"/>
  <c r="G27" i="22"/>
  <c r="G27" i="38" s="1"/>
  <c r="G28" i="22"/>
  <c r="G28" i="38" s="1"/>
  <c r="G29" i="22"/>
  <c r="G29" i="38" s="1"/>
  <c r="G30" i="22"/>
  <c r="G30" i="38" s="1"/>
  <c r="G31" i="22"/>
  <c r="G31" i="38" s="1"/>
  <c r="G32" i="22"/>
  <c r="G32" i="38" s="1"/>
  <c r="G33" i="22"/>
  <c r="G33" i="38" s="1"/>
  <c r="G34" i="22"/>
  <c r="G34" i="38" s="1"/>
  <c r="G35" i="22"/>
  <c r="G35" i="38" s="1"/>
  <c r="G36" i="22"/>
  <c r="G36" i="38" s="1"/>
  <c r="G37" i="22"/>
  <c r="G37" i="38" s="1"/>
  <c r="G38" i="22"/>
  <c r="G38" i="39" s="1"/>
  <c r="G39" i="22"/>
  <c r="G39" i="38" s="1"/>
  <c r="G40" i="22"/>
  <c r="G40" i="38" s="1"/>
  <c r="G41" i="22"/>
  <c r="G41" i="38" s="1"/>
  <c r="G42" i="22"/>
  <c r="G42" i="38" s="1"/>
  <c r="G43" i="22"/>
  <c r="G43" i="38" s="1"/>
  <c r="G44" i="22"/>
  <c r="G44" i="38" s="1"/>
  <c r="G45" i="22"/>
  <c r="G45" i="38" s="1"/>
  <c r="G46" i="22"/>
  <c r="D11" i="22"/>
  <c r="E11" i="22"/>
  <c r="E11" i="38" s="1"/>
  <c r="F11" i="22"/>
  <c r="G11" i="22"/>
  <c r="G11" i="39" s="1"/>
  <c r="D9" i="22"/>
  <c r="E9" i="22"/>
  <c r="F9" i="22"/>
  <c r="G9" i="22"/>
  <c r="G9" i="39" s="1"/>
  <c r="G10" i="38"/>
  <c r="F44" i="12"/>
  <c r="H10" i="7"/>
  <c r="H10" i="12" s="1"/>
  <c r="H12" i="7"/>
  <c r="H12" i="10" s="1"/>
  <c r="H13" i="7"/>
  <c r="H13" i="12" s="1"/>
  <c r="H14" i="7"/>
  <c r="H14" i="12" s="1"/>
  <c r="H15" i="7"/>
  <c r="H16" i="7"/>
  <c r="H16" i="12" s="1"/>
  <c r="H17" i="7"/>
  <c r="H17" i="12" s="1"/>
  <c r="H18" i="7"/>
  <c r="H18" i="10" s="1"/>
  <c r="H19" i="7"/>
  <c r="H19" i="12" s="1"/>
  <c r="H20" i="7"/>
  <c r="H20" i="12" s="1"/>
  <c r="H21" i="7"/>
  <c r="H21" i="10" s="1"/>
  <c r="H22" i="7"/>
  <c r="H22" i="10" s="1"/>
  <c r="H23" i="7"/>
  <c r="H23" i="10" s="1"/>
  <c r="H24" i="7"/>
  <c r="H24" i="12" s="1"/>
  <c r="H25" i="7"/>
  <c r="H25" i="12" s="1"/>
  <c r="H26" i="7"/>
  <c r="H26" i="10" s="1"/>
  <c r="H27" i="7"/>
  <c r="H27" i="12" s="1"/>
  <c r="H28" i="7"/>
  <c r="H28" i="12" s="1"/>
  <c r="H29" i="7"/>
  <c r="H29" i="10" s="1"/>
  <c r="H30" i="7"/>
  <c r="H30" i="10" s="1"/>
  <c r="H31" i="7"/>
  <c r="H31" i="12" s="1"/>
  <c r="H32" i="7"/>
  <c r="H33" i="7"/>
  <c r="H33" i="10" s="1"/>
  <c r="H34" i="7"/>
  <c r="H34" i="10" s="1"/>
  <c r="H35" i="7"/>
  <c r="H35" i="12" s="1"/>
  <c r="H36" i="7"/>
  <c r="H36" i="10" s="1"/>
  <c r="H37" i="7"/>
  <c r="H37" i="10" s="1"/>
  <c r="H38" i="7"/>
  <c r="H38" i="10" s="1"/>
  <c r="H39" i="7"/>
  <c r="H39" i="10" s="1"/>
  <c r="H40" i="7"/>
  <c r="H40" i="12" s="1"/>
  <c r="H41" i="7"/>
  <c r="H41" i="10" s="1"/>
  <c r="H42" i="7"/>
  <c r="H42" i="12" s="1"/>
  <c r="H43" i="7"/>
  <c r="H43" i="10" s="1"/>
  <c r="H44" i="7"/>
  <c r="H44" i="10" s="1"/>
  <c r="H45" i="7"/>
  <c r="H45" i="12" s="1"/>
  <c r="H46" i="7"/>
  <c r="H46" i="12" s="1"/>
  <c r="I10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J10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K10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L10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41" i="7"/>
  <c r="L42" i="7"/>
  <c r="L43" i="7"/>
  <c r="L44" i="7"/>
  <c r="L45" i="7"/>
  <c r="L46" i="7"/>
  <c r="G10" i="56"/>
  <c r="G12" i="56"/>
  <c r="G13" i="56"/>
  <c r="G14" i="56"/>
  <c r="G15" i="56"/>
  <c r="G16" i="56"/>
  <c r="G17" i="56"/>
  <c r="G18" i="56"/>
  <c r="G19" i="56"/>
  <c r="G20" i="56"/>
  <c r="G21" i="56"/>
  <c r="G22" i="56"/>
  <c r="G23" i="56"/>
  <c r="G24" i="56"/>
  <c r="G25" i="56"/>
  <c r="G26" i="56"/>
  <c r="G27" i="56"/>
  <c r="G28" i="56"/>
  <c r="G29" i="56"/>
  <c r="G30" i="56"/>
  <c r="G31" i="56"/>
  <c r="G32" i="56"/>
  <c r="G33" i="56"/>
  <c r="G34" i="56"/>
  <c r="G35" i="56"/>
  <c r="G36" i="56"/>
  <c r="G37" i="56"/>
  <c r="G38" i="56"/>
  <c r="G39" i="56"/>
  <c r="G40" i="56"/>
  <c r="G41" i="56"/>
  <c r="G42" i="56"/>
  <c r="G43" i="56"/>
  <c r="G44" i="56"/>
  <c r="G45" i="56"/>
  <c r="G46" i="56"/>
  <c r="H10" i="56"/>
  <c r="H12" i="56"/>
  <c r="H13" i="56"/>
  <c r="H14" i="56"/>
  <c r="H15" i="56"/>
  <c r="H16" i="56"/>
  <c r="H17" i="56"/>
  <c r="H18" i="56"/>
  <c r="H19" i="56"/>
  <c r="H20" i="56"/>
  <c r="H21" i="56"/>
  <c r="H22" i="56"/>
  <c r="H23" i="56"/>
  <c r="H24" i="56"/>
  <c r="H25" i="56"/>
  <c r="H26" i="56"/>
  <c r="H27" i="56"/>
  <c r="H28" i="56"/>
  <c r="H29" i="56"/>
  <c r="H30" i="56"/>
  <c r="H31" i="56"/>
  <c r="H32" i="56"/>
  <c r="H33" i="56"/>
  <c r="H34" i="56"/>
  <c r="H35" i="56"/>
  <c r="H36" i="56"/>
  <c r="H37" i="56"/>
  <c r="H38" i="56"/>
  <c r="H39" i="56"/>
  <c r="H40" i="56"/>
  <c r="H41" i="56"/>
  <c r="H42" i="56"/>
  <c r="H43" i="56"/>
  <c r="H44" i="56"/>
  <c r="H45" i="56"/>
  <c r="H46" i="56"/>
  <c r="I10" i="56"/>
  <c r="I12" i="56"/>
  <c r="I13" i="56"/>
  <c r="I14" i="56"/>
  <c r="I15" i="56"/>
  <c r="I16" i="56"/>
  <c r="I17" i="56"/>
  <c r="I18" i="56"/>
  <c r="I19" i="56"/>
  <c r="I20" i="56"/>
  <c r="I21" i="56"/>
  <c r="I22" i="56"/>
  <c r="I23" i="56"/>
  <c r="I24" i="56"/>
  <c r="I25" i="56"/>
  <c r="I26" i="56"/>
  <c r="I27" i="56"/>
  <c r="I28" i="56"/>
  <c r="I29" i="56"/>
  <c r="I30" i="56"/>
  <c r="I31" i="56"/>
  <c r="I32" i="56"/>
  <c r="I33" i="56"/>
  <c r="I34" i="56"/>
  <c r="I35" i="56"/>
  <c r="I36" i="56"/>
  <c r="I37" i="56"/>
  <c r="I38" i="56"/>
  <c r="I39" i="56"/>
  <c r="I40" i="56"/>
  <c r="I41" i="56"/>
  <c r="I42" i="56"/>
  <c r="I43" i="56"/>
  <c r="I44" i="56"/>
  <c r="I45" i="56"/>
  <c r="I46" i="56"/>
  <c r="J10" i="56"/>
  <c r="J12" i="56"/>
  <c r="J13" i="56"/>
  <c r="J14" i="56"/>
  <c r="J15" i="56"/>
  <c r="J16" i="56"/>
  <c r="J17" i="56"/>
  <c r="J18" i="56"/>
  <c r="J19" i="56"/>
  <c r="J20" i="56"/>
  <c r="J21" i="56"/>
  <c r="J22" i="56"/>
  <c r="J23" i="56"/>
  <c r="J24" i="56"/>
  <c r="J25" i="56"/>
  <c r="J26" i="56"/>
  <c r="J27" i="56"/>
  <c r="J28" i="56"/>
  <c r="J29" i="56"/>
  <c r="J30" i="56"/>
  <c r="J31" i="56"/>
  <c r="J32" i="56"/>
  <c r="J33" i="56"/>
  <c r="J34" i="56"/>
  <c r="J35" i="56"/>
  <c r="J36" i="56"/>
  <c r="J37" i="56"/>
  <c r="J38" i="56"/>
  <c r="J39" i="56"/>
  <c r="J40" i="56"/>
  <c r="J41" i="56"/>
  <c r="J42" i="56"/>
  <c r="J43" i="56"/>
  <c r="J44" i="56"/>
  <c r="J45" i="56"/>
  <c r="J46" i="56"/>
  <c r="K10" i="56"/>
  <c r="K12" i="56"/>
  <c r="K13" i="56"/>
  <c r="K14" i="56"/>
  <c r="K15" i="56"/>
  <c r="K16" i="56"/>
  <c r="K17" i="56"/>
  <c r="K18" i="56"/>
  <c r="K19" i="56"/>
  <c r="K20" i="56"/>
  <c r="K21" i="56"/>
  <c r="K22" i="56"/>
  <c r="K23" i="56"/>
  <c r="K24" i="56"/>
  <c r="K25" i="56"/>
  <c r="K26" i="56"/>
  <c r="K27" i="56"/>
  <c r="K28" i="56"/>
  <c r="K29" i="56"/>
  <c r="K30" i="56"/>
  <c r="K31" i="56"/>
  <c r="K32" i="56"/>
  <c r="K33" i="56"/>
  <c r="K34" i="56"/>
  <c r="K35" i="56"/>
  <c r="K36" i="56"/>
  <c r="K37" i="56"/>
  <c r="K38" i="56"/>
  <c r="K39" i="56"/>
  <c r="K40" i="56"/>
  <c r="K41" i="56"/>
  <c r="K42" i="56"/>
  <c r="K43" i="56"/>
  <c r="K44" i="56"/>
  <c r="K45" i="56"/>
  <c r="K46" i="56"/>
  <c r="L10" i="56"/>
  <c r="L12" i="56"/>
  <c r="G12" i="16" s="1"/>
  <c r="L13" i="56"/>
  <c r="L14" i="56"/>
  <c r="L15" i="56"/>
  <c r="L16" i="56"/>
  <c r="L17" i="56"/>
  <c r="L18" i="56"/>
  <c r="L19" i="56"/>
  <c r="L20" i="56"/>
  <c r="L21" i="56"/>
  <c r="L22" i="56"/>
  <c r="L22" i="2" s="1"/>
  <c r="L23" i="56"/>
  <c r="L24" i="56"/>
  <c r="L25" i="56"/>
  <c r="L26" i="56"/>
  <c r="L27" i="56"/>
  <c r="L28" i="56"/>
  <c r="L29" i="56"/>
  <c r="L30" i="56"/>
  <c r="L31" i="56"/>
  <c r="L32" i="56"/>
  <c r="L33" i="56"/>
  <c r="L34" i="56"/>
  <c r="L35" i="56"/>
  <c r="L36" i="56"/>
  <c r="L37" i="56"/>
  <c r="L38" i="56"/>
  <c r="L39" i="56"/>
  <c r="L40" i="56"/>
  <c r="L41" i="56"/>
  <c r="L42" i="56"/>
  <c r="L43" i="56"/>
  <c r="L44" i="56"/>
  <c r="L45" i="56"/>
  <c r="L46" i="56"/>
  <c r="H11" i="7"/>
  <c r="H11" i="12" s="1"/>
  <c r="I11" i="7"/>
  <c r="J11" i="7"/>
  <c r="K11" i="7"/>
  <c r="L11" i="7"/>
  <c r="G11" i="56"/>
  <c r="H11" i="56"/>
  <c r="I11" i="56"/>
  <c r="J11" i="56"/>
  <c r="K11" i="56"/>
  <c r="L11" i="56"/>
  <c r="H9" i="7"/>
  <c r="H9" i="12" s="1"/>
  <c r="I9" i="7"/>
  <c r="J9" i="7"/>
  <c r="K9" i="7"/>
  <c r="L9" i="7"/>
  <c r="G9" i="56"/>
  <c r="H9" i="56"/>
  <c r="I9" i="56"/>
  <c r="J9" i="56"/>
  <c r="K9" i="56"/>
  <c r="L9" i="56"/>
  <c r="O46" i="22"/>
  <c r="N46" i="22"/>
  <c r="M46" i="22"/>
  <c r="L46" i="22"/>
  <c r="K46" i="22"/>
  <c r="J46" i="22"/>
  <c r="I46" i="22"/>
  <c r="H46" i="22"/>
  <c r="H46" i="39" s="1"/>
  <c r="C46" i="22"/>
  <c r="O45" i="22"/>
  <c r="N45" i="22"/>
  <c r="M45" i="22"/>
  <c r="L45" i="22"/>
  <c r="K45" i="22"/>
  <c r="J45" i="22"/>
  <c r="I45" i="22"/>
  <c r="H45" i="22"/>
  <c r="H45" i="39" s="1"/>
  <c r="C45" i="22"/>
  <c r="O44" i="22"/>
  <c r="N44" i="22"/>
  <c r="M44" i="22"/>
  <c r="L44" i="22"/>
  <c r="K44" i="22"/>
  <c r="J44" i="22"/>
  <c r="I44" i="22"/>
  <c r="I44" i="39" s="1"/>
  <c r="H44" i="22"/>
  <c r="H44" i="39" s="1"/>
  <c r="C44" i="22"/>
  <c r="O43" i="22"/>
  <c r="N43" i="22"/>
  <c r="M43" i="22"/>
  <c r="L43" i="22"/>
  <c r="K43" i="22"/>
  <c r="J43" i="22"/>
  <c r="I43" i="22"/>
  <c r="H43" i="22"/>
  <c r="H43" i="38" s="1"/>
  <c r="C43" i="22"/>
  <c r="O42" i="22"/>
  <c r="N42" i="22"/>
  <c r="M42" i="22"/>
  <c r="L42" i="22"/>
  <c r="K42" i="22"/>
  <c r="J42" i="22"/>
  <c r="I42" i="22"/>
  <c r="H42" i="22"/>
  <c r="C42" i="22"/>
  <c r="O41" i="22"/>
  <c r="N41" i="22"/>
  <c r="M41" i="22"/>
  <c r="L41" i="22"/>
  <c r="K41" i="22"/>
  <c r="J41" i="22"/>
  <c r="I41" i="22"/>
  <c r="H41" i="22"/>
  <c r="C41" i="22"/>
  <c r="O40" i="22"/>
  <c r="N40" i="22"/>
  <c r="M40" i="22"/>
  <c r="L40" i="22"/>
  <c r="K40" i="22"/>
  <c r="J40" i="22"/>
  <c r="I40" i="22"/>
  <c r="I40" i="39" s="1"/>
  <c r="H40" i="22"/>
  <c r="C40" i="22"/>
  <c r="O39" i="22"/>
  <c r="N39" i="22"/>
  <c r="M39" i="22"/>
  <c r="L39" i="22"/>
  <c r="K39" i="22"/>
  <c r="J39" i="22"/>
  <c r="I39" i="22"/>
  <c r="H39" i="22"/>
  <c r="C39" i="22"/>
  <c r="O38" i="22"/>
  <c r="N38" i="22"/>
  <c r="M38" i="22"/>
  <c r="L38" i="22"/>
  <c r="K38" i="22"/>
  <c r="J38" i="22"/>
  <c r="I38" i="22"/>
  <c r="H38" i="22"/>
  <c r="H38" i="39" s="1"/>
  <c r="C38" i="22"/>
  <c r="O37" i="22"/>
  <c r="N37" i="22"/>
  <c r="M37" i="22"/>
  <c r="L37" i="22"/>
  <c r="K37" i="22"/>
  <c r="J37" i="22"/>
  <c r="I37" i="22"/>
  <c r="H37" i="22"/>
  <c r="H37" i="39" s="1"/>
  <c r="C37" i="22"/>
  <c r="O36" i="22"/>
  <c r="N36" i="22"/>
  <c r="M36" i="22"/>
  <c r="L36" i="22"/>
  <c r="K36" i="22"/>
  <c r="J36" i="22"/>
  <c r="I36" i="22"/>
  <c r="I36" i="39" s="1"/>
  <c r="H36" i="22"/>
  <c r="H36" i="39" s="1"/>
  <c r="C36" i="22"/>
  <c r="O35" i="22"/>
  <c r="N35" i="22"/>
  <c r="M35" i="22"/>
  <c r="L35" i="22"/>
  <c r="K35" i="22"/>
  <c r="J35" i="22"/>
  <c r="I35" i="22"/>
  <c r="H35" i="22"/>
  <c r="H35" i="38" s="1"/>
  <c r="C35" i="22"/>
  <c r="O34" i="22"/>
  <c r="N34" i="22"/>
  <c r="M34" i="22"/>
  <c r="L34" i="22"/>
  <c r="K34" i="22"/>
  <c r="J34" i="22"/>
  <c r="I34" i="22"/>
  <c r="H34" i="22"/>
  <c r="C34" i="22"/>
  <c r="O33" i="22"/>
  <c r="N33" i="22"/>
  <c r="M33" i="22"/>
  <c r="L33" i="22"/>
  <c r="K33" i="22"/>
  <c r="J33" i="22"/>
  <c r="I33" i="22"/>
  <c r="H33" i="22"/>
  <c r="C33" i="22"/>
  <c r="O32" i="22"/>
  <c r="N32" i="22"/>
  <c r="M32" i="22"/>
  <c r="L32" i="22"/>
  <c r="K32" i="22"/>
  <c r="J32" i="22"/>
  <c r="I32" i="22"/>
  <c r="I32" i="39" s="1"/>
  <c r="H32" i="22"/>
  <c r="C32" i="22"/>
  <c r="O31" i="22"/>
  <c r="N31" i="22"/>
  <c r="M31" i="22"/>
  <c r="L31" i="22"/>
  <c r="K31" i="22"/>
  <c r="J31" i="22"/>
  <c r="I31" i="22"/>
  <c r="H31" i="22"/>
  <c r="C31" i="22"/>
  <c r="O30" i="22"/>
  <c r="N30" i="22"/>
  <c r="M30" i="22"/>
  <c r="L30" i="22"/>
  <c r="K30" i="22"/>
  <c r="J30" i="22"/>
  <c r="I30" i="22"/>
  <c r="H30" i="22"/>
  <c r="H30" i="39" s="1"/>
  <c r="C30" i="22"/>
  <c r="O29" i="22"/>
  <c r="N29" i="22"/>
  <c r="M29" i="22"/>
  <c r="L29" i="22"/>
  <c r="K29" i="22"/>
  <c r="J29" i="22"/>
  <c r="I29" i="22"/>
  <c r="H29" i="22"/>
  <c r="H29" i="38" s="1"/>
  <c r="C29" i="22"/>
  <c r="O28" i="22"/>
  <c r="N28" i="22"/>
  <c r="M28" i="22"/>
  <c r="L28" i="22"/>
  <c r="K28" i="22"/>
  <c r="J28" i="22"/>
  <c r="I28" i="22"/>
  <c r="I28" i="39" s="1"/>
  <c r="H28" i="22"/>
  <c r="H28" i="39" s="1"/>
  <c r="C28" i="22"/>
  <c r="O27" i="22"/>
  <c r="N27" i="22"/>
  <c r="M27" i="22"/>
  <c r="L27" i="22"/>
  <c r="K27" i="22"/>
  <c r="J27" i="22"/>
  <c r="I27" i="22"/>
  <c r="H27" i="22"/>
  <c r="H27" i="38" s="1"/>
  <c r="C27" i="22"/>
  <c r="O26" i="22"/>
  <c r="N26" i="22"/>
  <c r="M26" i="22"/>
  <c r="L26" i="22"/>
  <c r="K26" i="22"/>
  <c r="J26" i="22"/>
  <c r="I26" i="22"/>
  <c r="H26" i="22"/>
  <c r="C26" i="22"/>
  <c r="O25" i="22"/>
  <c r="N25" i="22"/>
  <c r="M25" i="22"/>
  <c r="L25" i="22"/>
  <c r="K25" i="22"/>
  <c r="J25" i="22"/>
  <c r="I25" i="22"/>
  <c r="H25" i="22"/>
  <c r="C25" i="22"/>
  <c r="O24" i="22"/>
  <c r="N24" i="22"/>
  <c r="M24" i="22"/>
  <c r="L24" i="22"/>
  <c r="K24" i="22"/>
  <c r="J24" i="22"/>
  <c r="I24" i="22"/>
  <c r="I24" i="39" s="1"/>
  <c r="H24" i="22"/>
  <c r="C24" i="22"/>
  <c r="O23" i="22"/>
  <c r="N23" i="22"/>
  <c r="M23" i="22"/>
  <c r="L23" i="22"/>
  <c r="K23" i="22"/>
  <c r="J23" i="22"/>
  <c r="I23" i="22"/>
  <c r="H23" i="22"/>
  <c r="C23" i="22"/>
  <c r="O22" i="22"/>
  <c r="N22" i="22"/>
  <c r="M22" i="22"/>
  <c r="L22" i="22"/>
  <c r="K22" i="22"/>
  <c r="J22" i="22"/>
  <c r="I22" i="22"/>
  <c r="H22" i="22"/>
  <c r="H22" i="39" s="1"/>
  <c r="C22" i="22"/>
  <c r="O21" i="22"/>
  <c r="N21" i="22"/>
  <c r="M21" i="22"/>
  <c r="L21" i="22"/>
  <c r="K21" i="22"/>
  <c r="J21" i="22"/>
  <c r="I21" i="22"/>
  <c r="H21" i="22"/>
  <c r="H21" i="38" s="1"/>
  <c r="C21" i="22"/>
  <c r="O20" i="22"/>
  <c r="N20" i="22"/>
  <c r="M20" i="22"/>
  <c r="L20" i="22"/>
  <c r="K20" i="22"/>
  <c r="J20" i="22"/>
  <c r="I20" i="22"/>
  <c r="I20" i="39" s="1"/>
  <c r="H20" i="22"/>
  <c r="H20" i="39" s="1"/>
  <c r="C20" i="22"/>
  <c r="O19" i="22"/>
  <c r="N19" i="22"/>
  <c r="M19" i="22"/>
  <c r="L19" i="22"/>
  <c r="K19" i="22"/>
  <c r="J19" i="22"/>
  <c r="I19" i="22"/>
  <c r="H19" i="22"/>
  <c r="H19" i="38" s="1"/>
  <c r="C19" i="22"/>
  <c r="O18" i="22"/>
  <c r="N18" i="22"/>
  <c r="M18" i="22"/>
  <c r="L18" i="22"/>
  <c r="K18" i="22"/>
  <c r="J18" i="22"/>
  <c r="I18" i="22"/>
  <c r="H18" i="22"/>
  <c r="C18" i="22"/>
  <c r="O17" i="22"/>
  <c r="N17" i="22"/>
  <c r="M17" i="22"/>
  <c r="L17" i="22"/>
  <c r="K17" i="22"/>
  <c r="J17" i="22"/>
  <c r="I17" i="22"/>
  <c r="H17" i="22"/>
  <c r="C17" i="22"/>
  <c r="O16" i="22"/>
  <c r="N16" i="22"/>
  <c r="M16" i="22"/>
  <c r="L16" i="22"/>
  <c r="K16" i="22"/>
  <c r="J16" i="22"/>
  <c r="I16" i="22"/>
  <c r="I16" i="39" s="1"/>
  <c r="H16" i="22"/>
  <c r="C16" i="22"/>
  <c r="O15" i="22"/>
  <c r="N15" i="22"/>
  <c r="M15" i="22"/>
  <c r="L15" i="22"/>
  <c r="K15" i="22"/>
  <c r="J15" i="22"/>
  <c r="I15" i="22"/>
  <c r="H15" i="22"/>
  <c r="C15" i="22"/>
  <c r="O14" i="22"/>
  <c r="N14" i="22"/>
  <c r="M14" i="22"/>
  <c r="L14" i="22"/>
  <c r="K14" i="22"/>
  <c r="J14" i="22"/>
  <c r="I14" i="22"/>
  <c r="H14" i="22"/>
  <c r="H14" i="39" s="1"/>
  <c r="C14" i="22"/>
  <c r="O13" i="22"/>
  <c r="N13" i="22"/>
  <c r="M13" i="22"/>
  <c r="L13" i="22"/>
  <c r="K13" i="22"/>
  <c r="J13" i="22"/>
  <c r="I13" i="22"/>
  <c r="H13" i="22"/>
  <c r="H13" i="38" s="1"/>
  <c r="C13" i="22"/>
  <c r="O12" i="22"/>
  <c r="N12" i="22"/>
  <c r="M12" i="22"/>
  <c r="L12" i="22"/>
  <c r="K12" i="22"/>
  <c r="J12" i="22"/>
  <c r="I12" i="22"/>
  <c r="I12" i="39" s="1"/>
  <c r="H12" i="22"/>
  <c r="H12" i="39" s="1"/>
  <c r="C12" i="22"/>
  <c r="O11" i="22"/>
  <c r="N11" i="22"/>
  <c r="M11" i="22"/>
  <c r="L11" i="22"/>
  <c r="K11" i="22"/>
  <c r="J11" i="22"/>
  <c r="I11" i="22"/>
  <c r="H11" i="22"/>
  <c r="H11" i="39" s="1"/>
  <c r="C11" i="22"/>
  <c r="O10" i="22"/>
  <c r="N10" i="22"/>
  <c r="M10" i="22"/>
  <c r="L10" i="22"/>
  <c r="K10" i="22"/>
  <c r="J10" i="22"/>
  <c r="I10" i="22"/>
  <c r="I10" i="39" s="1"/>
  <c r="H10" i="22"/>
  <c r="C10" i="22"/>
  <c r="O9" i="22"/>
  <c r="N9" i="22"/>
  <c r="M9" i="22"/>
  <c r="L9" i="22"/>
  <c r="K9" i="22"/>
  <c r="J9" i="22"/>
  <c r="I9" i="22"/>
  <c r="H9" i="22"/>
  <c r="C9" i="22"/>
  <c r="F10" i="56"/>
  <c r="F12" i="56"/>
  <c r="F13" i="56"/>
  <c r="F14" i="56"/>
  <c r="F15" i="56"/>
  <c r="F16" i="56"/>
  <c r="F17" i="56"/>
  <c r="F18" i="56"/>
  <c r="F19" i="56"/>
  <c r="F20" i="56"/>
  <c r="F21" i="56"/>
  <c r="F22" i="56"/>
  <c r="F23" i="56"/>
  <c r="F24" i="56"/>
  <c r="F25" i="56"/>
  <c r="F26" i="56"/>
  <c r="F27" i="56"/>
  <c r="F28" i="56"/>
  <c r="F29" i="56"/>
  <c r="F30" i="56"/>
  <c r="F31" i="56"/>
  <c r="F32" i="56"/>
  <c r="F33" i="56"/>
  <c r="F34" i="56"/>
  <c r="F35" i="56"/>
  <c r="F36" i="56"/>
  <c r="F37" i="56"/>
  <c r="F38" i="56"/>
  <c r="F39" i="56"/>
  <c r="F40" i="56"/>
  <c r="F41" i="56"/>
  <c r="F42" i="56"/>
  <c r="F43" i="56"/>
  <c r="F44" i="56"/>
  <c r="F45" i="56"/>
  <c r="F46" i="56"/>
  <c r="F11" i="56"/>
  <c r="F9" i="56"/>
  <c r="C10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11" i="7"/>
  <c r="C9" i="7"/>
  <c r="C10" i="56"/>
  <c r="I10" i="42" s="1"/>
  <c r="C12" i="56"/>
  <c r="I12" i="42" s="1"/>
  <c r="C13" i="56"/>
  <c r="C14" i="56"/>
  <c r="I14" i="42" s="1"/>
  <c r="C15" i="56"/>
  <c r="C16" i="56"/>
  <c r="C17" i="56"/>
  <c r="I17" i="42" s="1"/>
  <c r="C18" i="56"/>
  <c r="C19" i="56"/>
  <c r="C20" i="56"/>
  <c r="I20" i="42" s="1"/>
  <c r="C21" i="56"/>
  <c r="I21" i="42" s="1"/>
  <c r="C22" i="56"/>
  <c r="I22" i="42" s="1"/>
  <c r="C23" i="56"/>
  <c r="I23" i="42" s="1"/>
  <c r="C24" i="56"/>
  <c r="C25" i="56"/>
  <c r="C26" i="56"/>
  <c r="C27" i="56"/>
  <c r="I27" i="42" s="1"/>
  <c r="C28" i="56"/>
  <c r="I28" i="42" s="1"/>
  <c r="C29" i="56"/>
  <c r="C30" i="56"/>
  <c r="I30" i="42" s="1"/>
  <c r="C31" i="56"/>
  <c r="C32" i="56"/>
  <c r="C33" i="56"/>
  <c r="C34" i="56"/>
  <c r="C35" i="56"/>
  <c r="I35" i="42" s="1"/>
  <c r="C36" i="56"/>
  <c r="I36" i="42" s="1"/>
  <c r="C37" i="56"/>
  <c r="C38" i="56"/>
  <c r="I38" i="42" s="1"/>
  <c r="C39" i="56"/>
  <c r="C40" i="56"/>
  <c r="C41" i="56"/>
  <c r="C42" i="56"/>
  <c r="C43" i="56"/>
  <c r="I43" i="42" s="1"/>
  <c r="C44" i="56"/>
  <c r="I44" i="42" s="1"/>
  <c r="C45" i="56"/>
  <c r="C46" i="56"/>
  <c r="I46" i="42" s="1"/>
  <c r="C11" i="56"/>
  <c r="C9" i="56"/>
  <c r="I9" i="42" s="1"/>
  <c r="E13" i="56"/>
  <c r="E14" i="56"/>
  <c r="E15" i="56"/>
  <c r="E16" i="56"/>
  <c r="E17" i="56"/>
  <c r="E18" i="56"/>
  <c r="E19" i="56"/>
  <c r="E20" i="56"/>
  <c r="E21" i="56"/>
  <c r="E22" i="56"/>
  <c r="E23" i="56"/>
  <c r="E24" i="56"/>
  <c r="E25" i="56"/>
  <c r="E26" i="56"/>
  <c r="E27" i="56"/>
  <c r="E28" i="56"/>
  <c r="E29" i="56"/>
  <c r="E30" i="56"/>
  <c r="E31" i="56"/>
  <c r="E32" i="56"/>
  <c r="E33" i="56"/>
  <c r="E34" i="56"/>
  <c r="E35" i="56"/>
  <c r="E36" i="56"/>
  <c r="E37" i="56"/>
  <c r="E38" i="56"/>
  <c r="E39" i="56"/>
  <c r="E40" i="56"/>
  <c r="E41" i="56"/>
  <c r="E42" i="56"/>
  <c r="E43" i="56"/>
  <c r="E44" i="56"/>
  <c r="E45" i="56"/>
  <c r="E46" i="56"/>
  <c r="E10" i="56"/>
  <c r="E12" i="56"/>
  <c r="E11" i="56"/>
  <c r="E9" i="56"/>
  <c r="C47" i="6"/>
  <c r="C47" i="10"/>
  <c r="D10" i="59"/>
  <c r="D12" i="59"/>
  <c r="D13" i="59"/>
  <c r="D14" i="59"/>
  <c r="D15" i="59"/>
  <c r="D16" i="59"/>
  <c r="D17" i="59"/>
  <c r="D18" i="59"/>
  <c r="D19" i="59"/>
  <c r="D20" i="59"/>
  <c r="D21" i="59"/>
  <c r="D22" i="59"/>
  <c r="D23" i="59"/>
  <c r="D24" i="59"/>
  <c r="D25" i="59"/>
  <c r="D26" i="59"/>
  <c r="D27" i="59"/>
  <c r="D28" i="59"/>
  <c r="D29" i="59"/>
  <c r="D30" i="59"/>
  <c r="D31" i="59"/>
  <c r="D32" i="59"/>
  <c r="D33" i="59"/>
  <c r="D34" i="59"/>
  <c r="D35" i="59"/>
  <c r="D36" i="59"/>
  <c r="D37" i="59"/>
  <c r="D38" i="59"/>
  <c r="D39" i="59"/>
  <c r="D40" i="59"/>
  <c r="D41" i="59"/>
  <c r="D42" i="59"/>
  <c r="D43" i="59"/>
  <c r="D44" i="59"/>
  <c r="D45" i="59"/>
  <c r="D46" i="59"/>
  <c r="E10" i="59"/>
  <c r="E12" i="59"/>
  <c r="E13" i="59"/>
  <c r="E14" i="59"/>
  <c r="E15" i="59"/>
  <c r="E16" i="59"/>
  <c r="E17" i="59"/>
  <c r="E18" i="59"/>
  <c r="E19" i="59"/>
  <c r="E20" i="59"/>
  <c r="E21" i="59"/>
  <c r="E22" i="59"/>
  <c r="E23" i="59"/>
  <c r="E24" i="59"/>
  <c r="E25" i="59"/>
  <c r="E26" i="59"/>
  <c r="E27" i="59"/>
  <c r="E28" i="59"/>
  <c r="E29" i="59"/>
  <c r="E30" i="59"/>
  <c r="E31" i="59"/>
  <c r="E32" i="59"/>
  <c r="E33" i="59"/>
  <c r="E34" i="59"/>
  <c r="E35" i="59"/>
  <c r="E36" i="59"/>
  <c r="E37" i="59"/>
  <c r="E38" i="59"/>
  <c r="E39" i="59"/>
  <c r="E40" i="59"/>
  <c r="E41" i="59"/>
  <c r="E42" i="59"/>
  <c r="E43" i="59"/>
  <c r="E44" i="59"/>
  <c r="E45" i="59"/>
  <c r="E46" i="59"/>
  <c r="F10" i="59"/>
  <c r="F12" i="59"/>
  <c r="F13" i="59"/>
  <c r="F14" i="59"/>
  <c r="F15" i="59"/>
  <c r="F16" i="59"/>
  <c r="F17" i="59"/>
  <c r="F18" i="59"/>
  <c r="F19" i="59"/>
  <c r="F20" i="59"/>
  <c r="F21" i="59"/>
  <c r="F22" i="59"/>
  <c r="F23" i="59"/>
  <c r="F24" i="59"/>
  <c r="F25" i="59"/>
  <c r="F26" i="59"/>
  <c r="F27" i="59"/>
  <c r="F28" i="59"/>
  <c r="F29" i="59"/>
  <c r="F30" i="59"/>
  <c r="F31" i="59"/>
  <c r="F32" i="59"/>
  <c r="F33" i="59"/>
  <c r="F34" i="59"/>
  <c r="F35" i="59"/>
  <c r="F36" i="59"/>
  <c r="F37" i="59"/>
  <c r="F38" i="59"/>
  <c r="F39" i="59"/>
  <c r="F40" i="59"/>
  <c r="F41" i="59"/>
  <c r="F42" i="59"/>
  <c r="F43" i="59"/>
  <c r="F44" i="59"/>
  <c r="F45" i="59"/>
  <c r="F46" i="59"/>
  <c r="G10" i="59"/>
  <c r="G12" i="59"/>
  <c r="G13" i="59"/>
  <c r="G14" i="59"/>
  <c r="G15" i="59"/>
  <c r="G16" i="59"/>
  <c r="G17" i="59"/>
  <c r="G18" i="59"/>
  <c r="G19" i="59"/>
  <c r="G20" i="59"/>
  <c r="G21" i="59"/>
  <c r="G22" i="59"/>
  <c r="G23" i="59"/>
  <c r="G24" i="59"/>
  <c r="G25" i="59"/>
  <c r="G26" i="59"/>
  <c r="G27" i="59"/>
  <c r="G28" i="59"/>
  <c r="G29" i="59"/>
  <c r="G30" i="59"/>
  <c r="G31" i="59"/>
  <c r="G32" i="59"/>
  <c r="G33" i="59"/>
  <c r="G34" i="59"/>
  <c r="G35" i="59"/>
  <c r="G36" i="59"/>
  <c r="G37" i="59"/>
  <c r="G38" i="59"/>
  <c r="G39" i="59"/>
  <c r="G40" i="59"/>
  <c r="G41" i="59"/>
  <c r="G42" i="59"/>
  <c r="G43" i="59"/>
  <c r="G44" i="59"/>
  <c r="G45" i="59"/>
  <c r="G46" i="59"/>
  <c r="H10" i="59"/>
  <c r="H12" i="59"/>
  <c r="H13" i="59"/>
  <c r="H14" i="59"/>
  <c r="H15" i="59"/>
  <c r="H16" i="59"/>
  <c r="H17" i="59"/>
  <c r="H18" i="59"/>
  <c r="H19" i="59"/>
  <c r="H20" i="59"/>
  <c r="H21" i="59"/>
  <c r="H22" i="59"/>
  <c r="H23" i="59"/>
  <c r="H24" i="59"/>
  <c r="H25" i="59"/>
  <c r="H26" i="59"/>
  <c r="H27" i="59"/>
  <c r="H28" i="59"/>
  <c r="H29" i="59"/>
  <c r="H30" i="59"/>
  <c r="H31" i="59"/>
  <c r="H32" i="59"/>
  <c r="H33" i="59"/>
  <c r="H34" i="59"/>
  <c r="H35" i="59"/>
  <c r="H36" i="59"/>
  <c r="H37" i="59"/>
  <c r="H38" i="59"/>
  <c r="H39" i="59"/>
  <c r="H40" i="59"/>
  <c r="H41" i="59"/>
  <c r="H42" i="59"/>
  <c r="H43" i="59"/>
  <c r="H44" i="59"/>
  <c r="H45" i="59"/>
  <c r="H46" i="59"/>
  <c r="I10" i="59"/>
  <c r="I12" i="59"/>
  <c r="I13" i="59"/>
  <c r="I14" i="59"/>
  <c r="I15" i="59"/>
  <c r="I16" i="59"/>
  <c r="I17" i="59"/>
  <c r="I18" i="59"/>
  <c r="I19" i="59"/>
  <c r="I20" i="59"/>
  <c r="I21" i="59"/>
  <c r="I22" i="59"/>
  <c r="I23" i="59"/>
  <c r="I24" i="59"/>
  <c r="I25" i="59"/>
  <c r="I26" i="59"/>
  <c r="I27" i="59"/>
  <c r="I28" i="59"/>
  <c r="I29" i="59"/>
  <c r="I30" i="59"/>
  <c r="I31" i="59"/>
  <c r="I32" i="59"/>
  <c r="I33" i="59"/>
  <c r="I34" i="59"/>
  <c r="I35" i="59"/>
  <c r="I36" i="59"/>
  <c r="I37" i="59"/>
  <c r="I38" i="59"/>
  <c r="I39" i="59"/>
  <c r="I40" i="59"/>
  <c r="I41" i="59"/>
  <c r="I42" i="59"/>
  <c r="I43" i="59"/>
  <c r="I44" i="59"/>
  <c r="I45" i="59"/>
  <c r="I46" i="59"/>
  <c r="J10" i="59"/>
  <c r="J12" i="59"/>
  <c r="J13" i="59"/>
  <c r="J14" i="59"/>
  <c r="J15" i="59"/>
  <c r="J16" i="59"/>
  <c r="J17" i="59"/>
  <c r="J18" i="59"/>
  <c r="J19" i="59"/>
  <c r="J20" i="59"/>
  <c r="J21" i="59"/>
  <c r="J22" i="59"/>
  <c r="J23" i="59"/>
  <c r="J24" i="59"/>
  <c r="J25" i="59"/>
  <c r="J26" i="59"/>
  <c r="J27" i="59"/>
  <c r="J28" i="59"/>
  <c r="J29" i="59"/>
  <c r="J30" i="59"/>
  <c r="J31" i="59"/>
  <c r="J32" i="59"/>
  <c r="J33" i="59"/>
  <c r="J34" i="59"/>
  <c r="J35" i="59"/>
  <c r="J36" i="59"/>
  <c r="J37" i="59"/>
  <c r="J38" i="59"/>
  <c r="J39" i="59"/>
  <c r="J40" i="59"/>
  <c r="J41" i="59"/>
  <c r="J42" i="59"/>
  <c r="J43" i="59"/>
  <c r="J44" i="59"/>
  <c r="J45" i="59"/>
  <c r="J46" i="59"/>
  <c r="K10" i="59"/>
  <c r="K12" i="59"/>
  <c r="K13" i="59"/>
  <c r="K14" i="59"/>
  <c r="K15" i="59"/>
  <c r="K16" i="59"/>
  <c r="K17" i="59"/>
  <c r="K18" i="59"/>
  <c r="K19" i="59"/>
  <c r="K20" i="59"/>
  <c r="K21" i="59"/>
  <c r="K22" i="59"/>
  <c r="K23" i="59"/>
  <c r="K24" i="59"/>
  <c r="K25" i="59"/>
  <c r="K26" i="59"/>
  <c r="K27" i="59"/>
  <c r="K28" i="59"/>
  <c r="K29" i="59"/>
  <c r="K30" i="59"/>
  <c r="K31" i="59"/>
  <c r="K32" i="59"/>
  <c r="K33" i="59"/>
  <c r="K34" i="59"/>
  <c r="K35" i="59"/>
  <c r="K36" i="59"/>
  <c r="K37" i="59"/>
  <c r="K38" i="59"/>
  <c r="K39" i="59"/>
  <c r="K40" i="59"/>
  <c r="K41" i="59"/>
  <c r="K42" i="59"/>
  <c r="K43" i="59"/>
  <c r="K44" i="59"/>
  <c r="K45" i="59"/>
  <c r="K46" i="59"/>
  <c r="L10" i="59"/>
  <c r="L12" i="59"/>
  <c r="L13" i="59"/>
  <c r="L14" i="59"/>
  <c r="L15" i="59"/>
  <c r="L16" i="59"/>
  <c r="L17" i="59"/>
  <c r="L18" i="59"/>
  <c r="L19" i="59"/>
  <c r="L20" i="59"/>
  <c r="L21" i="59"/>
  <c r="L22" i="59"/>
  <c r="L23" i="59"/>
  <c r="L24" i="59"/>
  <c r="L25" i="59"/>
  <c r="L26" i="59"/>
  <c r="L27" i="59"/>
  <c r="L28" i="59"/>
  <c r="L29" i="59"/>
  <c r="L30" i="59"/>
  <c r="L31" i="59"/>
  <c r="L32" i="59"/>
  <c r="L33" i="59"/>
  <c r="L34" i="59"/>
  <c r="L35" i="59"/>
  <c r="L36" i="59"/>
  <c r="L37" i="59"/>
  <c r="L38" i="59"/>
  <c r="L39" i="59"/>
  <c r="L40" i="59"/>
  <c r="L41" i="59"/>
  <c r="L42" i="59"/>
  <c r="L43" i="59"/>
  <c r="L44" i="59"/>
  <c r="L45" i="59"/>
  <c r="L46" i="59"/>
  <c r="M10" i="59"/>
  <c r="M12" i="59"/>
  <c r="M13" i="59"/>
  <c r="M14" i="59"/>
  <c r="M15" i="59"/>
  <c r="M16" i="59"/>
  <c r="M17" i="59"/>
  <c r="M18" i="59"/>
  <c r="M19" i="59"/>
  <c r="M20" i="59"/>
  <c r="M21" i="59"/>
  <c r="M22" i="59"/>
  <c r="M23" i="59"/>
  <c r="M24" i="59"/>
  <c r="M25" i="59"/>
  <c r="M26" i="59"/>
  <c r="M27" i="59"/>
  <c r="M28" i="59"/>
  <c r="M29" i="59"/>
  <c r="M30" i="59"/>
  <c r="M31" i="59"/>
  <c r="M32" i="59"/>
  <c r="M33" i="59"/>
  <c r="M34" i="59"/>
  <c r="M35" i="59"/>
  <c r="M36" i="59"/>
  <c r="M37" i="59"/>
  <c r="M38" i="59"/>
  <c r="M39" i="59"/>
  <c r="M40" i="59"/>
  <c r="M41" i="59"/>
  <c r="M42" i="59"/>
  <c r="M43" i="59"/>
  <c r="M44" i="59"/>
  <c r="M45" i="59"/>
  <c r="M46" i="59"/>
  <c r="N10" i="59"/>
  <c r="N12" i="59"/>
  <c r="N13" i="59"/>
  <c r="N14" i="59"/>
  <c r="N15" i="59"/>
  <c r="N16" i="59"/>
  <c r="N17" i="59"/>
  <c r="N18" i="59"/>
  <c r="N19" i="59"/>
  <c r="N20" i="59"/>
  <c r="N21" i="59"/>
  <c r="N22" i="59"/>
  <c r="N23" i="59"/>
  <c r="N24" i="59"/>
  <c r="N25" i="59"/>
  <c r="N26" i="59"/>
  <c r="N27" i="59"/>
  <c r="N28" i="59"/>
  <c r="N29" i="59"/>
  <c r="N30" i="59"/>
  <c r="N31" i="59"/>
  <c r="N32" i="59"/>
  <c r="N33" i="59"/>
  <c r="N34" i="59"/>
  <c r="N35" i="59"/>
  <c r="N36" i="59"/>
  <c r="N37" i="59"/>
  <c r="N38" i="59"/>
  <c r="N39" i="59"/>
  <c r="N40" i="59"/>
  <c r="N41" i="59"/>
  <c r="N42" i="59"/>
  <c r="N43" i="59"/>
  <c r="N44" i="59"/>
  <c r="N45" i="59"/>
  <c r="N46" i="59"/>
  <c r="O10" i="59"/>
  <c r="O12" i="59"/>
  <c r="O13" i="59"/>
  <c r="O14" i="59"/>
  <c r="O15" i="59"/>
  <c r="O16" i="59"/>
  <c r="O17" i="59"/>
  <c r="O18" i="59"/>
  <c r="O19" i="59"/>
  <c r="O20" i="59"/>
  <c r="O21" i="59"/>
  <c r="O22" i="59"/>
  <c r="O23" i="59"/>
  <c r="O24" i="59"/>
  <c r="O25" i="59"/>
  <c r="O26" i="59"/>
  <c r="O27" i="59"/>
  <c r="O28" i="59"/>
  <c r="O29" i="59"/>
  <c r="O30" i="59"/>
  <c r="O31" i="59"/>
  <c r="O32" i="59"/>
  <c r="O33" i="59"/>
  <c r="O34" i="59"/>
  <c r="O35" i="59"/>
  <c r="O36" i="59"/>
  <c r="O37" i="59"/>
  <c r="O38" i="59"/>
  <c r="O39" i="59"/>
  <c r="O40" i="59"/>
  <c r="O41" i="59"/>
  <c r="O42" i="59"/>
  <c r="O43" i="59"/>
  <c r="O44" i="59"/>
  <c r="O45" i="59"/>
  <c r="O46" i="59"/>
  <c r="D11" i="59"/>
  <c r="E11" i="59"/>
  <c r="F11" i="59"/>
  <c r="G11" i="59"/>
  <c r="H11" i="59"/>
  <c r="I11" i="59"/>
  <c r="J11" i="59"/>
  <c r="K11" i="59"/>
  <c r="L11" i="59"/>
  <c r="M11" i="59"/>
  <c r="N11" i="59"/>
  <c r="O11" i="59"/>
  <c r="D9" i="59"/>
  <c r="E9" i="59"/>
  <c r="F9" i="59"/>
  <c r="G9" i="59"/>
  <c r="H9" i="59"/>
  <c r="I9" i="59"/>
  <c r="J9" i="59"/>
  <c r="K9" i="59"/>
  <c r="L9" i="59"/>
  <c r="M9" i="59"/>
  <c r="N9" i="59"/>
  <c r="O9" i="59"/>
  <c r="D10" i="56"/>
  <c r="D12" i="56"/>
  <c r="D13" i="56"/>
  <c r="D14" i="56"/>
  <c r="D15" i="56"/>
  <c r="D16" i="56"/>
  <c r="D17" i="56"/>
  <c r="D18" i="56"/>
  <c r="D19" i="56"/>
  <c r="D20" i="56"/>
  <c r="D21" i="56"/>
  <c r="D22" i="56"/>
  <c r="D23" i="56"/>
  <c r="D24" i="56"/>
  <c r="D25" i="56"/>
  <c r="D26" i="56"/>
  <c r="D27" i="56"/>
  <c r="D28" i="56"/>
  <c r="D29" i="56"/>
  <c r="D30" i="56"/>
  <c r="D31" i="56"/>
  <c r="D32" i="56"/>
  <c r="D33" i="56"/>
  <c r="D34" i="56"/>
  <c r="D35" i="56"/>
  <c r="D36" i="56"/>
  <c r="D37" i="56"/>
  <c r="D38" i="56"/>
  <c r="D39" i="56"/>
  <c r="D40" i="56"/>
  <c r="D41" i="56"/>
  <c r="D42" i="56"/>
  <c r="D43" i="56"/>
  <c r="D44" i="56"/>
  <c r="D45" i="56"/>
  <c r="D46" i="56"/>
  <c r="D11" i="56"/>
  <c r="D9" i="56"/>
  <c r="O24" i="11"/>
  <c r="O10" i="50"/>
  <c r="O12" i="50"/>
  <c r="O13" i="50"/>
  <c r="O14" i="50"/>
  <c r="O15" i="50"/>
  <c r="O16" i="50"/>
  <c r="O17" i="50"/>
  <c r="O18" i="50"/>
  <c r="O19" i="50"/>
  <c r="O20" i="50"/>
  <c r="O21" i="50"/>
  <c r="O22" i="50"/>
  <c r="O23" i="50"/>
  <c r="O24" i="50"/>
  <c r="O25" i="50"/>
  <c r="O26" i="50"/>
  <c r="O27" i="50"/>
  <c r="O28" i="50"/>
  <c r="O29" i="50"/>
  <c r="O30" i="50"/>
  <c r="O31" i="50"/>
  <c r="O32" i="50"/>
  <c r="O33" i="50"/>
  <c r="O34" i="50"/>
  <c r="O35" i="50"/>
  <c r="O36" i="50"/>
  <c r="O37" i="50"/>
  <c r="O38" i="50"/>
  <c r="O39" i="50"/>
  <c r="O40" i="50"/>
  <c r="O41" i="50"/>
  <c r="O42" i="50"/>
  <c r="O43" i="50"/>
  <c r="O44" i="50"/>
  <c r="O45" i="50"/>
  <c r="O46" i="50"/>
  <c r="O11" i="50"/>
  <c r="O9" i="50"/>
  <c r="N10" i="50"/>
  <c r="N12" i="50"/>
  <c r="N13" i="50"/>
  <c r="N14" i="50"/>
  <c r="N15" i="50"/>
  <c r="N16" i="50"/>
  <c r="N17" i="50"/>
  <c r="N18" i="50"/>
  <c r="N19" i="50"/>
  <c r="N20" i="50"/>
  <c r="N21" i="50"/>
  <c r="N22" i="50"/>
  <c r="N23" i="50"/>
  <c r="N24" i="50"/>
  <c r="N25" i="50"/>
  <c r="N26" i="50"/>
  <c r="N27" i="50"/>
  <c r="N28" i="50"/>
  <c r="N29" i="50"/>
  <c r="N30" i="50"/>
  <c r="N31" i="50"/>
  <c r="N32" i="50"/>
  <c r="N33" i="50"/>
  <c r="N34" i="50"/>
  <c r="N35" i="50"/>
  <c r="N36" i="50"/>
  <c r="N37" i="50"/>
  <c r="N38" i="50"/>
  <c r="N39" i="50"/>
  <c r="N40" i="50"/>
  <c r="N41" i="50"/>
  <c r="N42" i="50"/>
  <c r="N43" i="50"/>
  <c r="N44" i="50"/>
  <c r="N45" i="50"/>
  <c r="N46" i="50"/>
  <c r="N11" i="50"/>
  <c r="N9" i="50"/>
  <c r="M10" i="50"/>
  <c r="M12" i="50"/>
  <c r="M13" i="50"/>
  <c r="M14" i="50"/>
  <c r="M15" i="50"/>
  <c r="M16" i="50"/>
  <c r="M17" i="50"/>
  <c r="M18" i="50"/>
  <c r="M19" i="50"/>
  <c r="M20" i="50"/>
  <c r="M21" i="50"/>
  <c r="M22" i="50"/>
  <c r="M23" i="50"/>
  <c r="M24" i="50"/>
  <c r="M25" i="50"/>
  <c r="M26" i="50"/>
  <c r="M27" i="50"/>
  <c r="M28" i="50"/>
  <c r="M29" i="50"/>
  <c r="M30" i="50"/>
  <c r="M31" i="50"/>
  <c r="M32" i="50"/>
  <c r="M33" i="50"/>
  <c r="M34" i="50"/>
  <c r="M35" i="50"/>
  <c r="M36" i="50"/>
  <c r="M37" i="50"/>
  <c r="M38" i="50"/>
  <c r="M39" i="50"/>
  <c r="M40" i="50"/>
  <c r="M41" i="50"/>
  <c r="M42" i="50"/>
  <c r="M43" i="50"/>
  <c r="M44" i="50"/>
  <c r="M45" i="50"/>
  <c r="M46" i="50"/>
  <c r="M11" i="50"/>
  <c r="M9" i="50"/>
  <c r="J10" i="50"/>
  <c r="J12" i="50"/>
  <c r="J13" i="50"/>
  <c r="J14" i="50"/>
  <c r="J15" i="50"/>
  <c r="J16" i="50"/>
  <c r="J17" i="50"/>
  <c r="J18" i="50"/>
  <c r="J19" i="50"/>
  <c r="J20" i="50"/>
  <c r="J21" i="50"/>
  <c r="J22" i="50"/>
  <c r="J23" i="50"/>
  <c r="J24" i="50"/>
  <c r="J25" i="50"/>
  <c r="J26" i="50"/>
  <c r="J27" i="50"/>
  <c r="J28" i="50"/>
  <c r="J29" i="50"/>
  <c r="J30" i="50"/>
  <c r="J31" i="50"/>
  <c r="J32" i="50"/>
  <c r="J33" i="50"/>
  <c r="J34" i="50"/>
  <c r="J35" i="50"/>
  <c r="J36" i="50"/>
  <c r="J37" i="50"/>
  <c r="J38" i="50"/>
  <c r="J39" i="50"/>
  <c r="J40" i="50"/>
  <c r="J41" i="50"/>
  <c r="J42" i="50"/>
  <c r="J43" i="50"/>
  <c r="J44" i="50"/>
  <c r="J45" i="50"/>
  <c r="J46" i="50"/>
  <c r="K10" i="50"/>
  <c r="K12" i="50"/>
  <c r="K13" i="50"/>
  <c r="K14" i="50"/>
  <c r="K15" i="50"/>
  <c r="K16" i="50"/>
  <c r="K17" i="50"/>
  <c r="K18" i="50"/>
  <c r="K19" i="50"/>
  <c r="K20" i="50"/>
  <c r="K21" i="50"/>
  <c r="K22" i="50"/>
  <c r="K23" i="50"/>
  <c r="K24" i="50"/>
  <c r="K25" i="50"/>
  <c r="K26" i="50"/>
  <c r="K27" i="50"/>
  <c r="K28" i="50"/>
  <c r="K29" i="50"/>
  <c r="K30" i="50"/>
  <c r="K31" i="50"/>
  <c r="K32" i="50"/>
  <c r="K33" i="50"/>
  <c r="K34" i="50"/>
  <c r="K35" i="50"/>
  <c r="K36" i="50"/>
  <c r="K37" i="50"/>
  <c r="K38" i="50"/>
  <c r="K39" i="50"/>
  <c r="K40" i="50"/>
  <c r="K41" i="50"/>
  <c r="K42" i="50"/>
  <c r="K43" i="50"/>
  <c r="K44" i="50"/>
  <c r="K45" i="50"/>
  <c r="K46" i="50"/>
  <c r="L10" i="50"/>
  <c r="L12" i="50"/>
  <c r="L13" i="50"/>
  <c r="L14" i="50"/>
  <c r="L15" i="50"/>
  <c r="L16" i="50"/>
  <c r="L17" i="50"/>
  <c r="L18" i="50"/>
  <c r="L19" i="50"/>
  <c r="L20" i="50"/>
  <c r="L21" i="50"/>
  <c r="L22" i="50"/>
  <c r="L23" i="50"/>
  <c r="L24" i="50"/>
  <c r="L25" i="50"/>
  <c r="L26" i="50"/>
  <c r="L27" i="50"/>
  <c r="L28" i="50"/>
  <c r="L29" i="50"/>
  <c r="L30" i="50"/>
  <c r="L31" i="50"/>
  <c r="L32" i="50"/>
  <c r="L33" i="50"/>
  <c r="L34" i="50"/>
  <c r="L35" i="50"/>
  <c r="L36" i="50"/>
  <c r="L37" i="50"/>
  <c r="L38" i="50"/>
  <c r="L39" i="50"/>
  <c r="L40" i="50"/>
  <c r="L41" i="50"/>
  <c r="L42" i="50"/>
  <c r="L43" i="50"/>
  <c r="L44" i="50"/>
  <c r="L45" i="50"/>
  <c r="L46" i="50"/>
  <c r="J11" i="50"/>
  <c r="K11" i="50"/>
  <c r="L11" i="50"/>
  <c r="J9" i="50"/>
  <c r="K9" i="50"/>
  <c r="L9" i="50"/>
  <c r="I10" i="50"/>
  <c r="I12" i="50"/>
  <c r="I13" i="50"/>
  <c r="I14" i="50"/>
  <c r="I15" i="50"/>
  <c r="I16" i="50"/>
  <c r="I17" i="50"/>
  <c r="I18" i="50"/>
  <c r="I19" i="50"/>
  <c r="I20" i="50"/>
  <c r="I21" i="50"/>
  <c r="I22" i="50"/>
  <c r="I23" i="50"/>
  <c r="I24" i="50"/>
  <c r="I25" i="50"/>
  <c r="I26" i="50"/>
  <c r="I27" i="50"/>
  <c r="I28" i="50"/>
  <c r="I29" i="50"/>
  <c r="I30" i="50"/>
  <c r="I31" i="50"/>
  <c r="I32" i="50"/>
  <c r="I33" i="50"/>
  <c r="I34" i="50"/>
  <c r="I35" i="50"/>
  <c r="I36" i="50"/>
  <c r="I37" i="50"/>
  <c r="I38" i="50"/>
  <c r="I39" i="50"/>
  <c r="I40" i="50"/>
  <c r="I41" i="50"/>
  <c r="I42" i="50"/>
  <c r="I43" i="50"/>
  <c r="I44" i="50"/>
  <c r="I45" i="50"/>
  <c r="I46" i="50"/>
  <c r="I11" i="50"/>
  <c r="I9" i="50"/>
  <c r="I11" i="3"/>
  <c r="H11" i="3"/>
  <c r="I12" i="3"/>
  <c r="H12" i="3"/>
  <c r="I13" i="3"/>
  <c r="H13" i="3"/>
  <c r="I14" i="3"/>
  <c r="H14" i="3"/>
  <c r="I15" i="3"/>
  <c r="H15" i="3"/>
  <c r="I16" i="3"/>
  <c r="H16" i="3"/>
  <c r="I17" i="3"/>
  <c r="H17" i="3"/>
  <c r="I18" i="3"/>
  <c r="H18" i="3"/>
  <c r="I19" i="3"/>
  <c r="H19" i="3"/>
  <c r="I20" i="3"/>
  <c r="H20" i="3"/>
  <c r="I21" i="3"/>
  <c r="H21" i="3"/>
  <c r="I22" i="3"/>
  <c r="H22" i="3"/>
  <c r="I23" i="3"/>
  <c r="H23" i="3"/>
  <c r="I24" i="3"/>
  <c r="H24" i="3"/>
  <c r="I25" i="3"/>
  <c r="H25" i="3"/>
  <c r="I26" i="3"/>
  <c r="H26" i="3"/>
  <c r="I27" i="3"/>
  <c r="H27" i="3"/>
  <c r="I28" i="3"/>
  <c r="H28" i="3"/>
  <c r="I29" i="3"/>
  <c r="H29" i="3"/>
  <c r="I30" i="3"/>
  <c r="H30" i="3"/>
  <c r="I31" i="3"/>
  <c r="H31" i="3"/>
  <c r="I32" i="3"/>
  <c r="H32" i="3"/>
  <c r="I33" i="3"/>
  <c r="H33" i="3"/>
  <c r="I34" i="3"/>
  <c r="H34" i="3"/>
  <c r="I35" i="3"/>
  <c r="H35" i="3"/>
  <c r="I36" i="3"/>
  <c r="H36" i="3"/>
  <c r="I37" i="3"/>
  <c r="H37" i="3"/>
  <c r="I38" i="3"/>
  <c r="H38" i="3"/>
  <c r="I39" i="3"/>
  <c r="H39" i="3"/>
  <c r="I40" i="3"/>
  <c r="H40" i="3"/>
  <c r="I41" i="3"/>
  <c r="H41" i="3"/>
  <c r="I42" i="3"/>
  <c r="H42" i="3"/>
  <c r="I43" i="3"/>
  <c r="H43" i="3"/>
  <c r="I44" i="3"/>
  <c r="H44" i="3"/>
  <c r="I45" i="3"/>
  <c r="H45" i="3"/>
  <c r="I46" i="3"/>
  <c r="H46" i="3"/>
  <c r="I10" i="3"/>
  <c r="H10" i="3"/>
  <c r="I9" i="3"/>
  <c r="H9" i="3"/>
  <c r="H10" i="50"/>
  <c r="H12" i="50"/>
  <c r="H13" i="50"/>
  <c r="H14" i="50"/>
  <c r="H15" i="50"/>
  <c r="H16" i="50"/>
  <c r="H17" i="50"/>
  <c r="H18" i="50"/>
  <c r="H19" i="50"/>
  <c r="H20" i="50"/>
  <c r="H21" i="50"/>
  <c r="H22" i="50"/>
  <c r="H23" i="50"/>
  <c r="H24" i="50"/>
  <c r="H25" i="50"/>
  <c r="H26" i="50"/>
  <c r="H27" i="50"/>
  <c r="H28" i="50"/>
  <c r="H29" i="50"/>
  <c r="H30" i="50"/>
  <c r="H31" i="50"/>
  <c r="H32" i="50"/>
  <c r="H33" i="50"/>
  <c r="H34" i="50"/>
  <c r="H35" i="50"/>
  <c r="H36" i="50"/>
  <c r="H37" i="50"/>
  <c r="H38" i="50"/>
  <c r="H39" i="50"/>
  <c r="H40" i="50"/>
  <c r="H41" i="50"/>
  <c r="H42" i="50"/>
  <c r="H43" i="50"/>
  <c r="H44" i="50"/>
  <c r="H45" i="50"/>
  <c r="H46" i="50"/>
  <c r="H11" i="50"/>
  <c r="H9" i="50"/>
  <c r="G10" i="50"/>
  <c r="G12" i="50"/>
  <c r="G13" i="50"/>
  <c r="G14" i="50"/>
  <c r="G15" i="50"/>
  <c r="G16" i="50"/>
  <c r="G17" i="50"/>
  <c r="G18" i="50"/>
  <c r="G19" i="50"/>
  <c r="G20" i="50"/>
  <c r="G21" i="50"/>
  <c r="G22" i="50"/>
  <c r="G23" i="50"/>
  <c r="G24" i="50"/>
  <c r="G25" i="50"/>
  <c r="G26" i="50"/>
  <c r="G27" i="50"/>
  <c r="G28" i="50"/>
  <c r="G29" i="50"/>
  <c r="G30" i="50"/>
  <c r="G31" i="50"/>
  <c r="G32" i="50"/>
  <c r="G33" i="50"/>
  <c r="G34" i="50"/>
  <c r="G35" i="50"/>
  <c r="G36" i="50"/>
  <c r="G37" i="50"/>
  <c r="G38" i="50"/>
  <c r="G39" i="50"/>
  <c r="G40" i="50"/>
  <c r="G41" i="50"/>
  <c r="G42" i="50"/>
  <c r="G43" i="50"/>
  <c r="G44" i="50"/>
  <c r="G45" i="50"/>
  <c r="G46" i="50"/>
  <c r="G11" i="50"/>
  <c r="G9" i="50"/>
  <c r="F10" i="50"/>
  <c r="F12" i="50"/>
  <c r="F13" i="50"/>
  <c r="F14" i="50"/>
  <c r="F15" i="50"/>
  <c r="F16" i="50"/>
  <c r="F17" i="50"/>
  <c r="F18" i="50"/>
  <c r="F19" i="50"/>
  <c r="F20" i="50"/>
  <c r="F21" i="50"/>
  <c r="F22" i="50"/>
  <c r="F23" i="50"/>
  <c r="F24" i="50"/>
  <c r="F25" i="50"/>
  <c r="F26" i="50"/>
  <c r="F27" i="50"/>
  <c r="F28" i="50"/>
  <c r="F29" i="50"/>
  <c r="F30" i="50"/>
  <c r="F31" i="50"/>
  <c r="F32" i="50"/>
  <c r="F33" i="50"/>
  <c r="F34" i="50"/>
  <c r="F35" i="50"/>
  <c r="F36" i="50"/>
  <c r="F37" i="50"/>
  <c r="F38" i="50"/>
  <c r="F39" i="50"/>
  <c r="F40" i="50"/>
  <c r="F41" i="50"/>
  <c r="F42" i="50"/>
  <c r="F43" i="50"/>
  <c r="F44" i="50"/>
  <c r="F45" i="50"/>
  <c r="F46" i="50"/>
  <c r="F11" i="50"/>
  <c r="F9" i="50"/>
  <c r="C10" i="50"/>
  <c r="C12" i="50"/>
  <c r="C13" i="50"/>
  <c r="C14" i="50"/>
  <c r="C15" i="50"/>
  <c r="C16" i="50"/>
  <c r="C17" i="50"/>
  <c r="C18" i="50"/>
  <c r="C19" i="50"/>
  <c r="C20" i="50"/>
  <c r="C21" i="50"/>
  <c r="C22" i="50"/>
  <c r="C23" i="50"/>
  <c r="C24" i="50"/>
  <c r="C25" i="50"/>
  <c r="C26" i="50"/>
  <c r="C27" i="50"/>
  <c r="C28" i="50"/>
  <c r="C29" i="50"/>
  <c r="C30" i="50"/>
  <c r="C31" i="50"/>
  <c r="C32" i="50"/>
  <c r="C33" i="50"/>
  <c r="C34" i="50"/>
  <c r="C35" i="50"/>
  <c r="C36" i="50"/>
  <c r="C37" i="50"/>
  <c r="C38" i="50"/>
  <c r="C39" i="50"/>
  <c r="C40" i="50"/>
  <c r="C41" i="50"/>
  <c r="C42" i="50"/>
  <c r="C43" i="50"/>
  <c r="C44" i="50"/>
  <c r="C45" i="50"/>
  <c r="C46" i="50"/>
  <c r="C11" i="50"/>
  <c r="C9" i="50"/>
  <c r="C47" i="2"/>
  <c r="E10" i="50"/>
  <c r="E12" i="50"/>
  <c r="E13" i="50"/>
  <c r="E14" i="50"/>
  <c r="E15" i="50"/>
  <c r="E16" i="50"/>
  <c r="E17" i="50"/>
  <c r="E18" i="50"/>
  <c r="E19" i="50"/>
  <c r="E20" i="50"/>
  <c r="E21" i="50"/>
  <c r="E22" i="50"/>
  <c r="E23" i="50"/>
  <c r="E24" i="50"/>
  <c r="E25" i="50"/>
  <c r="E26" i="50"/>
  <c r="E27" i="50"/>
  <c r="E28" i="50"/>
  <c r="E29" i="50"/>
  <c r="E30" i="50"/>
  <c r="E31" i="50"/>
  <c r="E32" i="50"/>
  <c r="E33" i="50"/>
  <c r="E34" i="50"/>
  <c r="E35" i="50"/>
  <c r="E36" i="50"/>
  <c r="E37" i="50"/>
  <c r="E38" i="50"/>
  <c r="E39" i="50"/>
  <c r="E40" i="50"/>
  <c r="E41" i="50"/>
  <c r="E42" i="50"/>
  <c r="E43" i="50"/>
  <c r="E44" i="50"/>
  <c r="E45" i="50"/>
  <c r="E46" i="50"/>
  <c r="E11" i="50"/>
  <c r="E9" i="50"/>
  <c r="C9" i="27"/>
  <c r="C9" i="42" s="1"/>
  <c r="C9" i="34"/>
  <c r="E9" i="42" s="1"/>
  <c r="C9" i="40"/>
  <c r="C9" i="44"/>
  <c r="C10" i="27"/>
  <c r="C10" i="42" s="1"/>
  <c r="C10" i="34"/>
  <c r="E10" i="42" s="1"/>
  <c r="C10" i="40"/>
  <c r="C10" i="44"/>
  <c r="C11" i="27"/>
  <c r="C11" i="42" s="1"/>
  <c r="C11" i="34"/>
  <c r="E11" i="42" s="1"/>
  <c r="C11" i="40"/>
  <c r="C11" i="44"/>
  <c r="C15" i="27"/>
  <c r="C15" i="42" s="1"/>
  <c r="C15" i="34"/>
  <c r="E15" i="42" s="1"/>
  <c r="C15" i="40"/>
  <c r="F15" i="42" s="1"/>
  <c r="C15" i="44"/>
  <c r="C13" i="27"/>
  <c r="C13" i="42" s="1"/>
  <c r="C13" i="34"/>
  <c r="D13" i="42" s="1"/>
  <c r="C13" i="40"/>
  <c r="C13" i="44"/>
  <c r="C12" i="27"/>
  <c r="C12" i="42" s="1"/>
  <c r="C12" i="34"/>
  <c r="D12" i="42" s="1"/>
  <c r="C12" i="40"/>
  <c r="C12" i="44"/>
  <c r="C14" i="27"/>
  <c r="C14" i="42" s="1"/>
  <c r="C14" i="34"/>
  <c r="D14" i="42" s="1"/>
  <c r="C14" i="40"/>
  <c r="C14" i="44"/>
  <c r="C16" i="27"/>
  <c r="C16" i="42" s="1"/>
  <c r="C16" i="34"/>
  <c r="D16" i="42" s="1"/>
  <c r="C16" i="40"/>
  <c r="C16" i="44"/>
  <c r="C17" i="27"/>
  <c r="C17" i="42" s="1"/>
  <c r="C17" i="34"/>
  <c r="D17" i="42" s="1"/>
  <c r="C17" i="40"/>
  <c r="C17" i="44"/>
  <c r="C18" i="27"/>
  <c r="C18" i="42" s="1"/>
  <c r="C18" i="34"/>
  <c r="D18" i="42" s="1"/>
  <c r="C18" i="40"/>
  <c r="C18" i="44"/>
  <c r="C22" i="27"/>
  <c r="C22" i="42" s="1"/>
  <c r="C22" i="34"/>
  <c r="D22" i="42" s="1"/>
  <c r="C22" i="40"/>
  <c r="C22" i="44"/>
  <c r="C23" i="27"/>
  <c r="C23" i="42" s="1"/>
  <c r="C23" i="34"/>
  <c r="E23" i="42" s="1"/>
  <c r="C23" i="40"/>
  <c r="C23" i="44"/>
  <c r="C26" i="27"/>
  <c r="C26" i="42" s="1"/>
  <c r="C26" i="34"/>
  <c r="D26" i="42" s="1"/>
  <c r="C26" i="40"/>
  <c r="C26" i="44"/>
  <c r="C20" i="27"/>
  <c r="C20" i="42" s="1"/>
  <c r="C20" i="34"/>
  <c r="D20" i="42" s="1"/>
  <c r="C20" i="40"/>
  <c r="F20" i="42" s="1"/>
  <c r="C20" i="44"/>
  <c r="C19" i="27"/>
  <c r="C19" i="42" s="1"/>
  <c r="C19" i="34"/>
  <c r="E19" i="42" s="1"/>
  <c r="C19" i="40"/>
  <c r="C19" i="44"/>
  <c r="C21" i="27"/>
  <c r="C21" i="42" s="1"/>
  <c r="C21" i="34"/>
  <c r="D21" i="42" s="1"/>
  <c r="C21" i="40"/>
  <c r="C21" i="44"/>
  <c r="C24" i="27"/>
  <c r="C24" i="42" s="1"/>
  <c r="C24" i="34"/>
  <c r="D24" i="42" s="1"/>
  <c r="C24" i="40"/>
  <c r="F24" i="42" s="1"/>
  <c r="C24" i="44"/>
  <c r="C25" i="27"/>
  <c r="C25" i="42" s="1"/>
  <c r="C25" i="34"/>
  <c r="D25" i="42" s="1"/>
  <c r="C25" i="40"/>
  <c r="C25" i="44"/>
  <c r="C37" i="27"/>
  <c r="C37" i="42" s="1"/>
  <c r="C37" i="34"/>
  <c r="D37" i="42" s="1"/>
  <c r="C37" i="40"/>
  <c r="C37" i="44"/>
  <c r="C31" i="27"/>
  <c r="C31" i="42" s="1"/>
  <c r="C31" i="34"/>
  <c r="E31" i="42" s="1"/>
  <c r="C31" i="40"/>
  <c r="C31" i="44"/>
  <c r="C27" i="27"/>
  <c r="C27" i="42" s="1"/>
  <c r="C27" i="34"/>
  <c r="E27" i="42" s="1"/>
  <c r="C27" i="40"/>
  <c r="C27" i="44"/>
  <c r="C30" i="27"/>
  <c r="C30" i="42" s="1"/>
  <c r="C30" i="34"/>
  <c r="D30" i="42" s="1"/>
  <c r="C30" i="40"/>
  <c r="C30" i="44"/>
  <c r="C29" i="27"/>
  <c r="C29" i="42" s="1"/>
  <c r="C29" i="34"/>
  <c r="D29" i="42" s="1"/>
  <c r="C29" i="40"/>
  <c r="C29" i="44"/>
  <c r="C28" i="27"/>
  <c r="C28" i="42" s="1"/>
  <c r="C28" i="34"/>
  <c r="D28" i="42" s="1"/>
  <c r="C28" i="40"/>
  <c r="F28" i="42" s="1"/>
  <c r="C28" i="44"/>
  <c r="C33" i="27"/>
  <c r="C33" i="42" s="1"/>
  <c r="C33" i="34"/>
  <c r="D33" i="42" s="1"/>
  <c r="C33" i="40"/>
  <c r="C33" i="44"/>
  <c r="C32" i="27"/>
  <c r="C32" i="42" s="1"/>
  <c r="C32" i="34"/>
  <c r="D32" i="42" s="1"/>
  <c r="C32" i="40"/>
  <c r="F32" i="42" s="1"/>
  <c r="C32" i="44"/>
  <c r="C34" i="27"/>
  <c r="C34" i="42" s="1"/>
  <c r="C34" i="34"/>
  <c r="D34" i="42" s="1"/>
  <c r="C34" i="40"/>
  <c r="C34" i="44"/>
  <c r="C36" i="27"/>
  <c r="C36" i="42" s="1"/>
  <c r="C36" i="34"/>
  <c r="D36" i="42" s="1"/>
  <c r="C36" i="40"/>
  <c r="F36" i="42" s="1"/>
  <c r="C36" i="44"/>
  <c r="C40" i="27"/>
  <c r="C40" i="42" s="1"/>
  <c r="C40" i="34"/>
  <c r="D40" i="42" s="1"/>
  <c r="C40" i="40"/>
  <c r="C40" i="44"/>
  <c r="C38" i="27"/>
  <c r="C38" i="42" s="1"/>
  <c r="C38" i="34"/>
  <c r="D38" i="42" s="1"/>
  <c r="C38" i="40"/>
  <c r="C38" i="44"/>
  <c r="C35" i="27"/>
  <c r="C35" i="42" s="1"/>
  <c r="C35" i="34"/>
  <c r="E35" i="42" s="1"/>
  <c r="C35" i="40"/>
  <c r="C35" i="44"/>
  <c r="C39" i="27"/>
  <c r="C39" i="42" s="1"/>
  <c r="C39" i="34"/>
  <c r="E39" i="42" s="1"/>
  <c r="C39" i="40"/>
  <c r="C39" i="44"/>
  <c r="C43" i="27"/>
  <c r="C43" i="42" s="1"/>
  <c r="C43" i="34"/>
  <c r="E43" i="42" s="1"/>
  <c r="C43" i="40"/>
  <c r="C43" i="44"/>
  <c r="C42" i="27"/>
  <c r="C42" i="42" s="1"/>
  <c r="C42" i="34"/>
  <c r="D42" i="42" s="1"/>
  <c r="C42" i="40"/>
  <c r="C42" i="44"/>
  <c r="C41" i="27"/>
  <c r="C41" i="42" s="1"/>
  <c r="C41" i="34"/>
  <c r="D41" i="42" s="1"/>
  <c r="C41" i="40"/>
  <c r="F41" i="42" s="1"/>
  <c r="C41" i="44"/>
  <c r="C46" i="27"/>
  <c r="C46" i="42" s="1"/>
  <c r="C46" i="34"/>
  <c r="D46" i="42" s="1"/>
  <c r="C46" i="40"/>
  <c r="F46" i="42" s="1"/>
  <c r="C46" i="44"/>
  <c r="C44" i="27"/>
  <c r="C44" i="42" s="1"/>
  <c r="C44" i="34"/>
  <c r="D44" i="42" s="1"/>
  <c r="C44" i="40"/>
  <c r="C44" i="44"/>
  <c r="C45" i="27"/>
  <c r="C45" i="42" s="1"/>
  <c r="C45" i="34"/>
  <c r="D45" i="42" s="1"/>
  <c r="C45" i="40"/>
  <c r="C45" i="44"/>
  <c r="D15" i="50"/>
  <c r="D13" i="50"/>
  <c r="D12" i="50"/>
  <c r="D14" i="50"/>
  <c r="D16" i="50"/>
  <c r="D17" i="50"/>
  <c r="D18" i="50"/>
  <c r="D22" i="50"/>
  <c r="D23" i="50"/>
  <c r="D26" i="50"/>
  <c r="D20" i="50"/>
  <c r="D19" i="50"/>
  <c r="D21" i="50"/>
  <c r="D24" i="50"/>
  <c r="D25" i="50"/>
  <c r="C10" i="59"/>
  <c r="C12" i="59"/>
  <c r="C13" i="59"/>
  <c r="C14" i="59"/>
  <c r="C15" i="59"/>
  <c r="C16" i="59"/>
  <c r="C17" i="59"/>
  <c r="C18" i="59"/>
  <c r="C19" i="59"/>
  <c r="C20" i="59"/>
  <c r="C21" i="59"/>
  <c r="C22" i="59"/>
  <c r="C23" i="59"/>
  <c r="C24" i="59"/>
  <c r="C25" i="59"/>
  <c r="C26" i="59"/>
  <c r="C27" i="59"/>
  <c r="C28" i="59"/>
  <c r="C29" i="59"/>
  <c r="C30" i="59"/>
  <c r="C31" i="59"/>
  <c r="C32" i="59"/>
  <c r="C33" i="59"/>
  <c r="C34" i="59"/>
  <c r="C35" i="59"/>
  <c r="C36" i="59"/>
  <c r="C37" i="59"/>
  <c r="C38" i="59"/>
  <c r="C39" i="59"/>
  <c r="C40" i="59"/>
  <c r="C41" i="59"/>
  <c r="C42" i="59"/>
  <c r="C43" i="59"/>
  <c r="C44" i="59"/>
  <c r="C45" i="59"/>
  <c r="C46" i="59"/>
  <c r="D10" i="53"/>
  <c r="D12" i="53"/>
  <c r="D13" i="53"/>
  <c r="D14" i="53"/>
  <c r="D15" i="53"/>
  <c r="D16" i="53"/>
  <c r="D17" i="53"/>
  <c r="D18" i="53"/>
  <c r="D19" i="53"/>
  <c r="D20" i="53"/>
  <c r="D21" i="53"/>
  <c r="D22" i="53"/>
  <c r="D23" i="53"/>
  <c r="D24" i="53"/>
  <c r="D25" i="53"/>
  <c r="D26" i="53"/>
  <c r="D27" i="53"/>
  <c r="D28" i="53"/>
  <c r="D29" i="53"/>
  <c r="D30" i="53"/>
  <c r="D31" i="53"/>
  <c r="D32" i="53"/>
  <c r="D33" i="53"/>
  <c r="D34" i="53"/>
  <c r="D35" i="53"/>
  <c r="D36" i="53"/>
  <c r="D37" i="53"/>
  <c r="D38" i="53"/>
  <c r="D39" i="53"/>
  <c r="D40" i="53"/>
  <c r="D41" i="53"/>
  <c r="D42" i="53"/>
  <c r="D43" i="53"/>
  <c r="D44" i="53"/>
  <c r="D45" i="53"/>
  <c r="D46" i="53"/>
  <c r="E10" i="53"/>
  <c r="E12" i="53"/>
  <c r="E13" i="53"/>
  <c r="E14" i="53"/>
  <c r="E15" i="53"/>
  <c r="E16" i="53"/>
  <c r="E17" i="53"/>
  <c r="E18" i="53"/>
  <c r="E19" i="53"/>
  <c r="E20" i="53"/>
  <c r="E21" i="53"/>
  <c r="E22" i="53"/>
  <c r="E23" i="53"/>
  <c r="E24" i="53"/>
  <c r="E25" i="53"/>
  <c r="E26" i="53"/>
  <c r="E27" i="53"/>
  <c r="E28" i="53"/>
  <c r="E29" i="53"/>
  <c r="E30" i="53"/>
  <c r="E31" i="53"/>
  <c r="E32" i="53"/>
  <c r="E33" i="53"/>
  <c r="E34" i="53"/>
  <c r="E35" i="53"/>
  <c r="E36" i="53"/>
  <c r="E37" i="53"/>
  <c r="E38" i="53"/>
  <c r="E39" i="53"/>
  <c r="E40" i="53"/>
  <c r="E41" i="53"/>
  <c r="E42" i="53"/>
  <c r="E43" i="53"/>
  <c r="E44" i="53"/>
  <c r="E45" i="53"/>
  <c r="E46" i="53"/>
  <c r="F10" i="53"/>
  <c r="F12" i="53"/>
  <c r="F13" i="53"/>
  <c r="F14" i="53"/>
  <c r="F15" i="53"/>
  <c r="F16" i="53"/>
  <c r="F17" i="53"/>
  <c r="F18" i="53"/>
  <c r="F19" i="53"/>
  <c r="F20" i="53"/>
  <c r="F21" i="53"/>
  <c r="F22" i="53"/>
  <c r="F23" i="53"/>
  <c r="F24" i="53"/>
  <c r="F25" i="53"/>
  <c r="F26" i="53"/>
  <c r="F27" i="53"/>
  <c r="F28" i="53"/>
  <c r="F29" i="53"/>
  <c r="F30" i="53"/>
  <c r="F31" i="53"/>
  <c r="F32" i="53"/>
  <c r="F33" i="53"/>
  <c r="F34" i="53"/>
  <c r="F35" i="53"/>
  <c r="F36" i="53"/>
  <c r="F37" i="53"/>
  <c r="F38" i="53"/>
  <c r="F39" i="53"/>
  <c r="F40" i="53"/>
  <c r="F41" i="53"/>
  <c r="F42" i="53"/>
  <c r="F43" i="53"/>
  <c r="F44" i="53"/>
  <c r="F45" i="53"/>
  <c r="F46" i="53"/>
  <c r="G10" i="53"/>
  <c r="G12" i="53"/>
  <c r="G13" i="53"/>
  <c r="G14" i="53"/>
  <c r="G15" i="53"/>
  <c r="G16" i="53"/>
  <c r="G17" i="53"/>
  <c r="G18" i="53"/>
  <c r="G19" i="53"/>
  <c r="G20" i="53"/>
  <c r="G21" i="53"/>
  <c r="G22" i="53"/>
  <c r="G23" i="53"/>
  <c r="G24" i="53"/>
  <c r="G25" i="53"/>
  <c r="G26" i="53"/>
  <c r="G27" i="53"/>
  <c r="G28" i="53"/>
  <c r="G29" i="53"/>
  <c r="G30" i="53"/>
  <c r="G31" i="53"/>
  <c r="G32" i="53"/>
  <c r="G33" i="53"/>
  <c r="G34" i="53"/>
  <c r="G35" i="53"/>
  <c r="G36" i="53"/>
  <c r="G37" i="53"/>
  <c r="G38" i="53"/>
  <c r="G39" i="53"/>
  <c r="G40" i="53"/>
  <c r="G41" i="53"/>
  <c r="G42" i="53"/>
  <c r="G43" i="53"/>
  <c r="G44" i="53"/>
  <c r="G45" i="53"/>
  <c r="G46" i="53"/>
  <c r="H10" i="53"/>
  <c r="H12" i="53"/>
  <c r="H13" i="53"/>
  <c r="H14" i="53"/>
  <c r="H15" i="53"/>
  <c r="H16" i="53"/>
  <c r="H17" i="53"/>
  <c r="H18" i="53"/>
  <c r="H19" i="53"/>
  <c r="H20" i="53"/>
  <c r="H21" i="53"/>
  <c r="H22" i="53"/>
  <c r="H23" i="53"/>
  <c r="H24" i="53"/>
  <c r="H25" i="53"/>
  <c r="H26" i="53"/>
  <c r="H27" i="53"/>
  <c r="H28" i="53"/>
  <c r="H29" i="53"/>
  <c r="H30" i="53"/>
  <c r="H31" i="53"/>
  <c r="H32" i="53"/>
  <c r="H33" i="53"/>
  <c r="H34" i="53"/>
  <c r="H35" i="53"/>
  <c r="H36" i="53"/>
  <c r="H37" i="53"/>
  <c r="H38" i="53"/>
  <c r="H39" i="53"/>
  <c r="H40" i="53"/>
  <c r="H41" i="53"/>
  <c r="H42" i="53"/>
  <c r="H43" i="53"/>
  <c r="H44" i="53"/>
  <c r="H45" i="53"/>
  <c r="H46" i="53"/>
  <c r="I10" i="53"/>
  <c r="I12" i="53"/>
  <c r="I13" i="53"/>
  <c r="I14" i="53"/>
  <c r="I15" i="53"/>
  <c r="I16" i="53"/>
  <c r="I17" i="53"/>
  <c r="I18" i="53"/>
  <c r="I19" i="53"/>
  <c r="I20" i="53"/>
  <c r="I21" i="53"/>
  <c r="I22" i="53"/>
  <c r="I23" i="53"/>
  <c r="I24" i="53"/>
  <c r="I25" i="53"/>
  <c r="I26" i="53"/>
  <c r="I27" i="53"/>
  <c r="I28" i="53"/>
  <c r="I29" i="53"/>
  <c r="I30" i="53"/>
  <c r="I31" i="53"/>
  <c r="I32" i="53"/>
  <c r="I33" i="53"/>
  <c r="I34" i="53"/>
  <c r="I35" i="53"/>
  <c r="I36" i="53"/>
  <c r="I37" i="53"/>
  <c r="I38" i="53"/>
  <c r="I39" i="53"/>
  <c r="I40" i="53"/>
  <c r="I41" i="53"/>
  <c r="I42" i="53"/>
  <c r="I43" i="53"/>
  <c r="I44" i="53"/>
  <c r="I45" i="53"/>
  <c r="I46" i="53"/>
  <c r="J10" i="53"/>
  <c r="J12" i="53"/>
  <c r="J13" i="53"/>
  <c r="J14" i="53"/>
  <c r="J15" i="53"/>
  <c r="J16" i="53"/>
  <c r="J17" i="53"/>
  <c r="J18" i="53"/>
  <c r="J19" i="53"/>
  <c r="J20" i="53"/>
  <c r="J21" i="53"/>
  <c r="J22" i="53"/>
  <c r="J23" i="53"/>
  <c r="J24" i="53"/>
  <c r="J25" i="53"/>
  <c r="J26" i="53"/>
  <c r="J27" i="53"/>
  <c r="J28" i="53"/>
  <c r="J29" i="53"/>
  <c r="J30" i="53"/>
  <c r="J31" i="53"/>
  <c r="J32" i="53"/>
  <c r="J33" i="53"/>
  <c r="J34" i="53"/>
  <c r="J35" i="53"/>
  <c r="J36" i="53"/>
  <c r="J37" i="53"/>
  <c r="J38" i="53"/>
  <c r="J39" i="53"/>
  <c r="J40" i="53"/>
  <c r="J41" i="53"/>
  <c r="J42" i="53"/>
  <c r="J43" i="53"/>
  <c r="J44" i="53"/>
  <c r="J45" i="53"/>
  <c r="J46" i="53"/>
  <c r="K10" i="53"/>
  <c r="K12" i="53"/>
  <c r="K13" i="53"/>
  <c r="K14" i="53"/>
  <c r="K15" i="53"/>
  <c r="K16" i="53"/>
  <c r="K17" i="53"/>
  <c r="K18" i="53"/>
  <c r="K19" i="53"/>
  <c r="K20" i="53"/>
  <c r="K21" i="53"/>
  <c r="K22" i="53"/>
  <c r="K23" i="53"/>
  <c r="K24" i="53"/>
  <c r="K25" i="53"/>
  <c r="K26" i="53"/>
  <c r="K27" i="53"/>
  <c r="K28" i="53"/>
  <c r="K29" i="53"/>
  <c r="K30" i="53"/>
  <c r="K31" i="53"/>
  <c r="K32" i="53"/>
  <c r="K33" i="53"/>
  <c r="K34" i="53"/>
  <c r="K35" i="53"/>
  <c r="K36" i="53"/>
  <c r="K37" i="53"/>
  <c r="K38" i="53"/>
  <c r="K39" i="53"/>
  <c r="K40" i="53"/>
  <c r="K41" i="53"/>
  <c r="K42" i="53"/>
  <c r="K43" i="53"/>
  <c r="K44" i="53"/>
  <c r="K45" i="53"/>
  <c r="K46" i="53"/>
  <c r="L10" i="53"/>
  <c r="L12" i="53"/>
  <c r="L13" i="53"/>
  <c r="L14" i="53"/>
  <c r="L15" i="53"/>
  <c r="L16" i="53"/>
  <c r="L17" i="53"/>
  <c r="L18" i="53"/>
  <c r="L19" i="53"/>
  <c r="L20" i="53"/>
  <c r="L21" i="53"/>
  <c r="L22" i="53"/>
  <c r="L23" i="53"/>
  <c r="L24" i="53"/>
  <c r="L25" i="53"/>
  <c r="L26" i="53"/>
  <c r="L27" i="53"/>
  <c r="L28" i="53"/>
  <c r="L29" i="53"/>
  <c r="L30" i="53"/>
  <c r="L31" i="53"/>
  <c r="L32" i="53"/>
  <c r="L33" i="53"/>
  <c r="L34" i="53"/>
  <c r="L35" i="53"/>
  <c r="L36" i="53"/>
  <c r="L37" i="53"/>
  <c r="L38" i="53"/>
  <c r="L39" i="53"/>
  <c r="L40" i="53"/>
  <c r="L41" i="53"/>
  <c r="L42" i="53"/>
  <c r="L43" i="53"/>
  <c r="L44" i="53"/>
  <c r="L45" i="53"/>
  <c r="L46" i="53"/>
  <c r="M10" i="53"/>
  <c r="M12" i="53"/>
  <c r="M13" i="53"/>
  <c r="M14" i="53"/>
  <c r="M15" i="53"/>
  <c r="M16" i="53"/>
  <c r="M17" i="53"/>
  <c r="M18" i="53"/>
  <c r="M19" i="53"/>
  <c r="M20" i="53"/>
  <c r="M21" i="53"/>
  <c r="M22" i="53"/>
  <c r="M23" i="53"/>
  <c r="M24" i="53"/>
  <c r="M25" i="53"/>
  <c r="M26" i="53"/>
  <c r="M27" i="53"/>
  <c r="M28" i="53"/>
  <c r="M29" i="53"/>
  <c r="M30" i="53"/>
  <c r="M31" i="53"/>
  <c r="M32" i="53"/>
  <c r="M33" i="53"/>
  <c r="M34" i="53"/>
  <c r="M35" i="53"/>
  <c r="M36" i="53"/>
  <c r="M37" i="53"/>
  <c r="M38" i="53"/>
  <c r="M39" i="53"/>
  <c r="M40" i="53"/>
  <c r="M41" i="53"/>
  <c r="M42" i="53"/>
  <c r="M43" i="53"/>
  <c r="M44" i="53"/>
  <c r="M45" i="53"/>
  <c r="M46" i="53"/>
  <c r="N10" i="53"/>
  <c r="N12" i="53"/>
  <c r="N13" i="53"/>
  <c r="N14" i="53"/>
  <c r="N15" i="53"/>
  <c r="N16" i="53"/>
  <c r="N17" i="53"/>
  <c r="N18" i="53"/>
  <c r="N19" i="53"/>
  <c r="N20" i="53"/>
  <c r="N21" i="53"/>
  <c r="N22" i="53"/>
  <c r="N23" i="53"/>
  <c r="N24" i="53"/>
  <c r="N25" i="53"/>
  <c r="N26" i="53"/>
  <c r="N27" i="53"/>
  <c r="N28" i="53"/>
  <c r="N29" i="53"/>
  <c r="N30" i="53"/>
  <c r="N31" i="53"/>
  <c r="N32" i="53"/>
  <c r="N33" i="53"/>
  <c r="N34" i="53"/>
  <c r="N35" i="53"/>
  <c r="N36" i="53"/>
  <c r="N37" i="53"/>
  <c r="N38" i="53"/>
  <c r="N39" i="53"/>
  <c r="N40" i="53"/>
  <c r="N41" i="53"/>
  <c r="N42" i="53"/>
  <c r="N43" i="53"/>
  <c r="N44" i="53"/>
  <c r="N45" i="53"/>
  <c r="N46" i="53"/>
  <c r="O10" i="53"/>
  <c r="O12" i="53"/>
  <c r="O13" i="53"/>
  <c r="O14" i="53"/>
  <c r="O15" i="53"/>
  <c r="O16" i="53"/>
  <c r="O17" i="53"/>
  <c r="O18" i="53"/>
  <c r="O19" i="53"/>
  <c r="O20" i="53"/>
  <c r="O21" i="53"/>
  <c r="O22" i="53"/>
  <c r="O23" i="53"/>
  <c r="O24" i="53"/>
  <c r="O25" i="53"/>
  <c r="O26" i="53"/>
  <c r="O27" i="53"/>
  <c r="O28" i="53"/>
  <c r="O29" i="53"/>
  <c r="O30" i="53"/>
  <c r="O31" i="53"/>
  <c r="O32" i="53"/>
  <c r="O33" i="53"/>
  <c r="O34" i="53"/>
  <c r="O35" i="53"/>
  <c r="O36" i="53"/>
  <c r="O37" i="53"/>
  <c r="O38" i="53"/>
  <c r="O39" i="53"/>
  <c r="O40" i="53"/>
  <c r="O41" i="53"/>
  <c r="O42" i="53"/>
  <c r="O43" i="53"/>
  <c r="O44" i="53"/>
  <c r="O45" i="53"/>
  <c r="O46" i="53"/>
  <c r="C11" i="59"/>
  <c r="D11" i="53"/>
  <c r="E11" i="53"/>
  <c r="F11" i="53"/>
  <c r="G11" i="53"/>
  <c r="H11" i="53"/>
  <c r="I11" i="53"/>
  <c r="J11" i="53"/>
  <c r="K11" i="53"/>
  <c r="L11" i="53"/>
  <c r="M11" i="53"/>
  <c r="N11" i="53"/>
  <c r="O11" i="53"/>
  <c r="C9" i="59"/>
  <c r="D9" i="53"/>
  <c r="E9" i="53"/>
  <c r="F9" i="53"/>
  <c r="G9" i="53"/>
  <c r="H9" i="53"/>
  <c r="I9" i="53"/>
  <c r="J9" i="53"/>
  <c r="K9" i="53"/>
  <c r="L9" i="53"/>
  <c r="M9" i="53"/>
  <c r="N9" i="53"/>
  <c r="O9" i="53"/>
  <c r="D10" i="50"/>
  <c r="D27" i="50"/>
  <c r="D28" i="50"/>
  <c r="D29" i="50"/>
  <c r="D30" i="50"/>
  <c r="D31" i="50"/>
  <c r="D32" i="50"/>
  <c r="D33" i="50"/>
  <c r="D34" i="50"/>
  <c r="D35" i="50"/>
  <c r="D36" i="50"/>
  <c r="D37" i="50"/>
  <c r="D38" i="50"/>
  <c r="D39" i="50"/>
  <c r="D40" i="50"/>
  <c r="D41" i="50"/>
  <c r="D42" i="50"/>
  <c r="D43" i="50"/>
  <c r="D44" i="50"/>
  <c r="D45" i="50"/>
  <c r="D46" i="50"/>
  <c r="D11" i="50"/>
  <c r="D9" i="50"/>
  <c r="O10" i="44"/>
  <c r="O12" i="44"/>
  <c r="O13" i="44"/>
  <c r="O14" i="44"/>
  <c r="O15" i="44"/>
  <c r="O16" i="44"/>
  <c r="O17" i="44"/>
  <c r="O18" i="44"/>
  <c r="O19" i="44"/>
  <c r="O20" i="44"/>
  <c r="O21" i="44"/>
  <c r="O22" i="44"/>
  <c r="O23" i="44"/>
  <c r="O24" i="44"/>
  <c r="O25" i="44"/>
  <c r="O26" i="44"/>
  <c r="O27" i="44"/>
  <c r="O28" i="44"/>
  <c r="O29" i="44"/>
  <c r="O30" i="44"/>
  <c r="O31" i="44"/>
  <c r="O32" i="44"/>
  <c r="O33" i="44"/>
  <c r="O34" i="44"/>
  <c r="O35" i="44"/>
  <c r="O36" i="44"/>
  <c r="O37" i="44"/>
  <c r="O38" i="44"/>
  <c r="O39" i="44"/>
  <c r="O40" i="44"/>
  <c r="O41" i="44"/>
  <c r="O42" i="44"/>
  <c r="O43" i="44"/>
  <c r="O44" i="44"/>
  <c r="O45" i="44"/>
  <c r="O46" i="44"/>
  <c r="O11" i="44"/>
  <c r="O9" i="44"/>
  <c r="N10" i="44"/>
  <c r="N12" i="44"/>
  <c r="N13" i="44"/>
  <c r="N14" i="44"/>
  <c r="N15" i="44"/>
  <c r="N16" i="44"/>
  <c r="N17" i="44"/>
  <c r="N18" i="44"/>
  <c r="N19" i="44"/>
  <c r="N20" i="44"/>
  <c r="N21" i="44"/>
  <c r="N22" i="44"/>
  <c r="N23" i="44"/>
  <c r="N24" i="44"/>
  <c r="N25" i="44"/>
  <c r="N26" i="44"/>
  <c r="N27" i="44"/>
  <c r="N28" i="44"/>
  <c r="N29" i="44"/>
  <c r="N30" i="44"/>
  <c r="N31" i="44"/>
  <c r="N32" i="44"/>
  <c r="N33" i="44"/>
  <c r="N34" i="44"/>
  <c r="N35" i="44"/>
  <c r="N36" i="44"/>
  <c r="N37" i="44"/>
  <c r="N38" i="44"/>
  <c r="N39" i="44"/>
  <c r="N40" i="44"/>
  <c r="N41" i="44"/>
  <c r="N42" i="44"/>
  <c r="N43" i="44"/>
  <c r="N44" i="44"/>
  <c r="N45" i="44"/>
  <c r="N46" i="44"/>
  <c r="N11" i="44"/>
  <c r="N9" i="44"/>
  <c r="M10" i="44"/>
  <c r="M12" i="44"/>
  <c r="M13" i="44"/>
  <c r="M14" i="44"/>
  <c r="M15" i="44"/>
  <c r="M16" i="44"/>
  <c r="M17" i="44"/>
  <c r="M18" i="44"/>
  <c r="M19" i="44"/>
  <c r="M20" i="44"/>
  <c r="M21" i="44"/>
  <c r="M22" i="44"/>
  <c r="M23" i="44"/>
  <c r="M24" i="44"/>
  <c r="M25" i="44"/>
  <c r="M26" i="44"/>
  <c r="M27" i="44"/>
  <c r="M28" i="44"/>
  <c r="M29" i="44"/>
  <c r="M30" i="44"/>
  <c r="M31" i="44"/>
  <c r="M32" i="44"/>
  <c r="M33" i="44"/>
  <c r="M34" i="44"/>
  <c r="M35" i="44"/>
  <c r="M36" i="44"/>
  <c r="M37" i="44"/>
  <c r="M38" i="44"/>
  <c r="M39" i="44"/>
  <c r="M40" i="44"/>
  <c r="M41" i="44"/>
  <c r="M42" i="44"/>
  <c r="M43" i="44"/>
  <c r="M44" i="44"/>
  <c r="M45" i="44"/>
  <c r="M46" i="44"/>
  <c r="M11" i="44"/>
  <c r="M9" i="44"/>
  <c r="L10" i="44"/>
  <c r="L12" i="44"/>
  <c r="L13" i="44"/>
  <c r="L14" i="44"/>
  <c r="L15" i="44"/>
  <c r="L16" i="44"/>
  <c r="L17" i="44"/>
  <c r="L18" i="44"/>
  <c r="L19" i="44"/>
  <c r="L20" i="44"/>
  <c r="L21" i="44"/>
  <c r="L22" i="44"/>
  <c r="L23" i="44"/>
  <c r="L24" i="44"/>
  <c r="L25" i="44"/>
  <c r="L26" i="44"/>
  <c r="L27" i="44"/>
  <c r="L28" i="44"/>
  <c r="L29" i="44"/>
  <c r="L30" i="44"/>
  <c r="L31" i="44"/>
  <c r="L32" i="44"/>
  <c r="L33" i="44"/>
  <c r="L34" i="44"/>
  <c r="L35" i="44"/>
  <c r="L36" i="44"/>
  <c r="L37" i="44"/>
  <c r="L38" i="44"/>
  <c r="L39" i="44"/>
  <c r="L40" i="44"/>
  <c r="L41" i="44"/>
  <c r="L42" i="44"/>
  <c r="L43" i="44"/>
  <c r="L44" i="44"/>
  <c r="L45" i="44"/>
  <c r="L46" i="44"/>
  <c r="L11" i="44"/>
  <c r="L9" i="44"/>
  <c r="J10" i="44"/>
  <c r="J12" i="44"/>
  <c r="J13" i="44"/>
  <c r="J14" i="44"/>
  <c r="J15" i="44"/>
  <c r="J16" i="44"/>
  <c r="J17" i="44"/>
  <c r="J18" i="44"/>
  <c r="J19" i="44"/>
  <c r="J20" i="44"/>
  <c r="J21" i="44"/>
  <c r="J22" i="44"/>
  <c r="J23" i="44"/>
  <c r="J24" i="44"/>
  <c r="J25" i="44"/>
  <c r="J26" i="44"/>
  <c r="J27" i="44"/>
  <c r="J28" i="44"/>
  <c r="J29" i="44"/>
  <c r="J30" i="44"/>
  <c r="J31" i="44"/>
  <c r="J32" i="44"/>
  <c r="J33" i="44"/>
  <c r="J34" i="44"/>
  <c r="J35" i="44"/>
  <c r="J36" i="44"/>
  <c r="J37" i="44"/>
  <c r="J38" i="44"/>
  <c r="J39" i="44"/>
  <c r="J40" i="44"/>
  <c r="J41" i="44"/>
  <c r="J42" i="44"/>
  <c r="J43" i="44"/>
  <c r="J44" i="44"/>
  <c r="J45" i="44"/>
  <c r="J46" i="44"/>
  <c r="K10" i="44"/>
  <c r="K12" i="44"/>
  <c r="K13" i="44"/>
  <c r="K14" i="44"/>
  <c r="K15" i="44"/>
  <c r="K16" i="44"/>
  <c r="K17" i="44"/>
  <c r="K18" i="44"/>
  <c r="K19" i="44"/>
  <c r="K20" i="44"/>
  <c r="K21" i="44"/>
  <c r="K22" i="44"/>
  <c r="K23" i="44"/>
  <c r="K24" i="44"/>
  <c r="K25" i="44"/>
  <c r="K26" i="44"/>
  <c r="K27" i="44"/>
  <c r="K28" i="44"/>
  <c r="K29" i="44"/>
  <c r="K30" i="44"/>
  <c r="K31" i="44"/>
  <c r="K32" i="44"/>
  <c r="K33" i="44"/>
  <c r="K34" i="44"/>
  <c r="K35" i="44"/>
  <c r="K36" i="44"/>
  <c r="K37" i="44"/>
  <c r="K38" i="44"/>
  <c r="K39" i="44"/>
  <c r="K40" i="44"/>
  <c r="K41" i="44"/>
  <c r="K42" i="44"/>
  <c r="K43" i="44"/>
  <c r="K44" i="44"/>
  <c r="K45" i="44"/>
  <c r="K46" i="44"/>
  <c r="J11" i="44"/>
  <c r="K11" i="44"/>
  <c r="J9" i="44"/>
  <c r="K9" i="44"/>
  <c r="I10" i="44"/>
  <c r="I12" i="44"/>
  <c r="I13" i="44"/>
  <c r="I14" i="44"/>
  <c r="I15" i="44"/>
  <c r="I16" i="44"/>
  <c r="I17" i="44"/>
  <c r="I18" i="44"/>
  <c r="I19" i="44"/>
  <c r="I20" i="44"/>
  <c r="I21" i="44"/>
  <c r="I22" i="44"/>
  <c r="I23" i="44"/>
  <c r="I24" i="44"/>
  <c r="I25" i="44"/>
  <c r="I26" i="44"/>
  <c r="I27" i="44"/>
  <c r="I28" i="44"/>
  <c r="I29" i="44"/>
  <c r="I30" i="44"/>
  <c r="I31" i="44"/>
  <c r="I32" i="44"/>
  <c r="I33" i="44"/>
  <c r="I34" i="44"/>
  <c r="I35" i="44"/>
  <c r="I36" i="44"/>
  <c r="I37" i="44"/>
  <c r="I38" i="44"/>
  <c r="I39" i="44"/>
  <c r="I40" i="44"/>
  <c r="I41" i="44"/>
  <c r="I42" i="44"/>
  <c r="I43" i="44"/>
  <c r="I44" i="44"/>
  <c r="I45" i="44"/>
  <c r="I46" i="44"/>
  <c r="I11" i="44"/>
  <c r="I9" i="44"/>
  <c r="H10" i="44"/>
  <c r="H12" i="44"/>
  <c r="H13" i="44"/>
  <c r="H14" i="44"/>
  <c r="H15" i="44"/>
  <c r="H16" i="44"/>
  <c r="H17" i="44"/>
  <c r="H18" i="44"/>
  <c r="H19" i="44"/>
  <c r="H20" i="44"/>
  <c r="H21" i="44"/>
  <c r="H22" i="44"/>
  <c r="H23" i="44"/>
  <c r="H24" i="44"/>
  <c r="H25" i="44"/>
  <c r="H26" i="44"/>
  <c r="H27" i="44"/>
  <c r="H28" i="44"/>
  <c r="H29" i="44"/>
  <c r="H30" i="44"/>
  <c r="H31" i="44"/>
  <c r="H32" i="44"/>
  <c r="H33" i="44"/>
  <c r="H34" i="44"/>
  <c r="H35" i="44"/>
  <c r="H36" i="44"/>
  <c r="H37" i="44"/>
  <c r="H38" i="44"/>
  <c r="H39" i="44"/>
  <c r="H40" i="44"/>
  <c r="H41" i="44"/>
  <c r="H42" i="44"/>
  <c r="H43" i="44"/>
  <c r="H44" i="44"/>
  <c r="H45" i="44"/>
  <c r="H46" i="44"/>
  <c r="H11" i="44"/>
  <c r="H9" i="44"/>
  <c r="G10" i="44"/>
  <c r="G12" i="44"/>
  <c r="G13" i="44"/>
  <c r="G14" i="44"/>
  <c r="G15" i="44"/>
  <c r="G16" i="44"/>
  <c r="G17" i="44"/>
  <c r="G18" i="44"/>
  <c r="G19" i="44"/>
  <c r="G20" i="44"/>
  <c r="G21" i="44"/>
  <c r="G22" i="44"/>
  <c r="G23" i="44"/>
  <c r="G24" i="44"/>
  <c r="G25" i="44"/>
  <c r="G26" i="44"/>
  <c r="G27" i="44"/>
  <c r="G28" i="44"/>
  <c r="G29" i="44"/>
  <c r="G30" i="44"/>
  <c r="G31" i="44"/>
  <c r="G32" i="44"/>
  <c r="G33" i="44"/>
  <c r="G34" i="44"/>
  <c r="G35" i="44"/>
  <c r="G36" i="44"/>
  <c r="G37" i="44"/>
  <c r="G38" i="44"/>
  <c r="G39" i="44"/>
  <c r="G40" i="44"/>
  <c r="G41" i="44"/>
  <c r="G42" i="44"/>
  <c r="G43" i="44"/>
  <c r="G44" i="44"/>
  <c r="G45" i="44"/>
  <c r="G46" i="44"/>
  <c r="G11" i="44"/>
  <c r="G9" i="44"/>
  <c r="F10" i="44"/>
  <c r="F12" i="44"/>
  <c r="F13" i="44"/>
  <c r="F14" i="44"/>
  <c r="F15" i="44"/>
  <c r="F16" i="44"/>
  <c r="F17" i="44"/>
  <c r="F18" i="44"/>
  <c r="F19" i="44"/>
  <c r="F20" i="44"/>
  <c r="F21" i="44"/>
  <c r="F22" i="44"/>
  <c r="F23" i="44"/>
  <c r="F24" i="44"/>
  <c r="F25" i="44"/>
  <c r="F26" i="44"/>
  <c r="F27" i="44"/>
  <c r="F28" i="44"/>
  <c r="F29" i="44"/>
  <c r="F30" i="44"/>
  <c r="F31" i="44"/>
  <c r="F32" i="44"/>
  <c r="F33" i="44"/>
  <c r="F34" i="44"/>
  <c r="F35" i="44"/>
  <c r="F36" i="44"/>
  <c r="F37" i="44"/>
  <c r="F38" i="44"/>
  <c r="F39" i="44"/>
  <c r="F40" i="44"/>
  <c r="F41" i="44"/>
  <c r="F42" i="44"/>
  <c r="F43" i="44"/>
  <c r="F44" i="44"/>
  <c r="F45" i="44"/>
  <c r="F46" i="44"/>
  <c r="F11" i="44"/>
  <c r="F9" i="44"/>
  <c r="C47" i="61"/>
  <c r="E10" i="44"/>
  <c r="E12" i="44"/>
  <c r="E13" i="44"/>
  <c r="E14" i="44"/>
  <c r="E15" i="44"/>
  <c r="E16" i="44"/>
  <c r="E17" i="44"/>
  <c r="E18" i="44"/>
  <c r="E19" i="44"/>
  <c r="E20" i="44"/>
  <c r="E21" i="44"/>
  <c r="E22" i="44"/>
  <c r="E23" i="44"/>
  <c r="E24" i="44"/>
  <c r="E25" i="44"/>
  <c r="E26" i="44"/>
  <c r="E27" i="44"/>
  <c r="E28" i="44"/>
  <c r="E29" i="44"/>
  <c r="E30" i="44"/>
  <c r="E31" i="44"/>
  <c r="E32" i="44"/>
  <c r="E33" i="44"/>
  <c r="E34" i="44"/>
  <c r="E35" i="44"/>
  <c r="E36" i="44"/>
  <c r="E37" i="44"/>
  <c r="E38" i="44"/>
  <c r="E39" i="44"/>
  <c r="E40" i="44"/>
  <c r="E41" i="44"/>
  <c r="E42" i="44"/>
  <c r="E43" i="44"/>
  <c r="E44" i="44"/>
  <c r="E45" i="44"/>
  <c r="E46" i="44"/>
  <c r="E11" i="44"/>
  <c r="E9" i="44"/>
  <c r="C47" i="57"/>
  <c r="D13" i="44"/>
  <c r="D12" i="44"/>
  <c r="D15" i="44"/>
  <c r="D14" i="44"/>
  <c r="D16" i="44"/>
  <c r="D17" i="44"/>
  <c r="D18" i="44"/>
  <c r="D22" i="44"/>
  <c r="D23" i="44"/>
  <c r="D20" i="44"/>
  <c r="D21" i="44"/>
  <c r="D26" i="44"/>
  <c r="D19" i="44"/>
  <c r="D24" i="44"/>
  <c r="D25" i="44"/>
  <c r="C10" i="53"/>
  <c r="C12" i="53"/>
  <c r="C13" i="53"/>
  <c r="C14" i="53"/>
  <c r="C15" i="53"/>
  <c r="C16" i="53"/>
  <c r="C17" i="53"/>
  <c r="C18" i="53"/>
  <c r="C19" i="53"/>
  <c r="C20" i="53"/>
  <c r="C21" i="53"/>
  <c r="C22" i="53"/>
  <c r="C23" i="53"/>
  <c r="C24" i="53"/>
  <c r="C25" i="53"/>
  <c r="C26" i="53"/>
  <c r="C27" i="53"/>
  <c r="C28" i="53"/>
  <c r="C29" i="53"/>
  <c r="C30" i="53"/>
  <c r="C31" i="53"/>
  <c r="C32" i="53"/>
  <c r="C33" i="53"/>
  <c r="C34" i="53"/>
  <c r="C35" i="53"/>
  <c r="C36" i="53"/>
  <c r="C37" i="53"/>
  <c r="C38" i="53"/>
  <c r="C39" i="53"/>
  <c r="C40" i="53"/>
  <c r="C41" i="53"/>
  <c r="C42" i="53"/>
  <c r="C43" i="53"/>
  <c r="C44" i="53"/>
  <c r="C45" i="53"/>
  <c r="C46" i="53"/>
  <c r="C11" i="53"/>
  <c r="C9" i="53"/>
  <c r="D10" i="44"/>
  <c r="D27" i="44"/>
  <c r="D28" i="44"/>
  <c r="D29" i="44"/>
  <c r="D30" i="44"/>
  <c r="D31" i="44"/>
  <c r="D32" i="44"/>
  <c r="D33" i="44"/>
  <c r="D34" i="44"/>
  <c r="D35" i="44"/>
  <c r="D36" i="44"/>
  <c r="D37" i="44"/>
  <c r="D38" i="44"/>
  <c r="D39" i="44"/>
  <c r="D40" i="44"/>
  <c r="D41" i="44"/>
  <c r="D42" i="44"/>
  <c r="D43" i="44"/>
  <c r="D44" i="44"/>
  <c r="D45" i="44"/>
  <c r="D46" i="44"/>
  <c r="D11" i="44"/>
  <c r="D9" i="44"/>
  <c r="O10" i="40"/>
  <c r="O12" i="40"/>
  <c r="O13" i="40"/>
  <c r="O14" i="40"/>
  <c r="O15" i="40"/>
  <c r="O16" i="40"/>
  <c r="O17" i="40"/>
  <c r="O18" i="40"/>
  <c r="O19" i="40"/>
  <c r="O20" i="40"/>
  <c r="O21" i="40"/>
  <c r="O22" i="40"/>
  <c r="O23" i="40"/>
  <c r="O24" i="40"/>
  <c r="O25" i="40"/>
  <c r="O26" i="40"/>
  <c r="O27" i="40"/>
  <c r="O28" i="40"/>
  <c r="O29" i="40"/>
  <c r="O30" i="40"/>
  <c r="O31" i="40"/>
  <c r="O32" i="40"/>
  <c r="O33" i="40"/>
  <c r="O34" i="40"/>
  <c r="O35" i="40"/>
  <c r="O36" i="40"/>
  <c r="O37" i="40"/>
  <c r="O38" i="40"/>
  <c r="O39" i="40"/>
  <c r="O40" i="40"/>
  <c r="O41" i="40"/>
  <c r="O42" i="40"/>
  <c r="O43" i="40"/>
  <c r="O44" i="40"/>
  <c r="O45" i="40"/>
  <c r="O46" i="40"/>
  <c r="O11" i="40"/>
  <c r="O9" i="40"/>
  <c r="N10" i="40"/>
  <c r="N12" i="40"/>
  <c r="N13" i="40"/>
  <c r="N14" i="40"/>
  <c r="N15" i="40"/>
  <c r="N16" i="40"/>
  <c r="N17" i="40"/>
  <c r="N18" i="40"/>
  <c r="N19" i="40"/>
  <c r="N20" i="40"/>
  <c r="N21" i="40"/>
  <c r="N22" i="40"/>
  <c r="N23" i="40"/>
  <c r="N24" i="40"/>
  <c r="N25" i="40"/>
  <c r="N26" i="40"/>
  <c r="N27" i="40"/>
  <c r="N28" i="40"/>
  <c r="N29" i="40"/>
  <c r="N30" i="40"/>
  <c r="N31" i="40"/>
  <c r="N32" i="40"/>
  <c r="N33" i="40"/>
  <c r="N34" i="40"/>
  <c r="N35" i="40"/>
  <c r="N36" i="40"/>
  <c r="N37" i="40"/>
  <c r="N38" i="40"/>
  <c r="N39" i="40"/>
  <c r="N40" i="40"/>
  <c r="N41" i="40"/>
  <c r="N42" i="40"/>
  <c r="N43" i="40"/>
  <c r="N44" i="40"/>
  <c r="N45" i="40"/>
  <c r="N46" i="40"/>
  <c r="N11" i="40"/>
  <c r="N9" i="40"/>
  <c r="H10" i="40"/>
  <c r="H12" i="40"/>
  <c r="H13" i="40"/>
  <c r="H14" i="40"/>
  <c r="H15" i="40"/>
  <c r="H16" i="40"/>
  <c r="H17" i="40"/>
  <c r="H18" i="40"/>
  <c r="H19" i="40"/>
  <c r="H20" i="40"/>
  <c r="H21" i="40"/>
  <c r="H22" i="40"/>
  <c r="H23" i="40"/>
  <c r="H24" i="40"/>
  <c r="H25" i="40"/>
  <c r="H26" i="40"/>
  <c r="H27" i="40"/>
  <c r="H28" i="40"/>
  <c r="H29" i="40"/>
  <c r="H30" i="40"/>
  <c r="H31" i="40"/>
  <c r="H32" i="40"/>
  <c r="H33" i="40"/>
  <c r="H34" i="40"/>
  <c r="H35" i="40"/>
  <c r="H36" i="40"/>
  <c r="H37" i="40"/>
  <c r="H38" i="40"/>
  <c r="H39" i="40"/>
  <c r="H40" i="40"/>
  <c r="H41" i="40"/>
  <c r="H42" i="40"/>
  <c r="H43" i="40"/>
  <c r="H44" i="40"/>
  <c r="H45" i="40"/>
  <c r="H46" i="40"/>
  <c r="I10" i="40"/>
  <c r="I12" i="40"/>
  <c r="I13" i="40"/>
  <c r="I14" i="40"/>
  <c r="I15" i="40"/>
  <c r="I16" i="40"/>
  <c r="I17" i="40"/>
  <c r="I18" i="40"/>
  <c r="I19" i="40"/>
  <c r="I20" i="40"/>
  <c r="I21" i="40"/>
  <c r="I22" i="40"/>
  <c r="I23" i="40"/>
  <c r="I24" i="40"/>
  <c r="I25" i="40"/>
  <c r="I26" i="40"/>
  <c r="I27" i="40"/>
  <c r="I28" i="40"/>
  <c r="I29" i="40"/>
  <c r="I30" i="40"/>
  <c r="I31" i="40"/>
  <c r="I32" i="40"/>
  <c r="I33" i="40"/>
  <c r="I34" i="40"/>
  <c r="I35" i="40"/>
  <c r="I36" i="40"/>
  <c r="I37" i="40"/>
  <c r="I38" i="40"/>
  <c r="I39" i="40"/>
  <c r="I40" i="40"/>
  <c r="I41" i="40"/>
  <c r="I42" i="40"/>
  <c r="I43" i="40"/>
  <c r="I44" i="40"/>
  <c r="I45" i="40"/>
  <c r="I46" i="40"/>
  <c r="J10" i="40"/>
  <c r="J12" i="40"/>
  <c r="J13" i="40"/>
  <c r="J14" i="40"/>
  <c r="J15" i="40"/>
  <c r="J16" i="40"/>
  <c r="J17" i="40"/>
  <c r="J18" i="40"/>
  <c r="J19" i="40"/>
  <c r="J20" i="40"/>
  <c r="J21" i="40"/>
  <c r="J22" i="40"/>
  <c r="J23" i="40"/>
  <c r="J24" i="40"/>
  <c r="J25" i="40"/>
  <c r="J26" i="40"/>
  <c r="J27" i="40"/>
  <c r="J28" i="40"/>
  <c r="J29" i="40"/>
  <c r="J30" i="40"/>
  <c r="J31" i="40"/>
  <c r="J32" i="40"/>
  <c r="J33" i="40"/>
  <c r="J34" i="40"/>
  <c r="J35" i="40"/>
  <c r="J36" i="40"/>
  <c r="J37" i="40"/>
  <c r="J38" i="40"/>
  <c r="J39" i="40"/>
  <c r="J40" i="40"/>
  <c r="J41" i="40"/>
  <c r="J42" i="40"/>
  <c r="J43" i="40"/>
  <c r="J44" i="40"/>
  <c r="J45" i="40"/>
  <c r="J46" i="40"/>
  <c r="K10" i="40"/>
  <c r="K12" i="40"/>
  <c r="K13" i="40"/>
  <c r="K14" i="40"/>
  <c r="K15" i="40"/>
  <c r="K16" i="40"/>
  <c r="K17" i="40"/>
  <c r="K18" i="40"/>
  <c r="K19" i="40"/>
  <c r="K20" i="40"/>
  <c r="K21" i="40"/>
  <c r="K22" i="40"/>
  <c r="K23" i="40"/>
  <c r="K24" i="40"/>
  <c r="K25" i="40"/>
  <c r="K26" i="40"/>
  <c r="K27" i="40"/>
  <c r="K28" i="40"/>
  <c r="K29" i="40"/>
  <c r="K30" i="40"/>
  <c r="K31" i="40"/>
  <c r="K32" i="40"/>
  <c r="K33" i="40"/>
  <c r="K34" i="40"/>
  <c r="K35" i="40"/>
  <c r="K36" i="40"/>
  <c r="K37" i="40"/>
  <c r="K38" i="40"/>
  <c r="K39" i="40"/>
  <c r="K40" i="40"/>
  <c r="K41" i="40"/>
  <c r="K42" i="40"/>
  <c r="K43" i="40"/>
  <c r="K44" i="40"/>
  <c r="K45" i="40"/>
  <c r="K46" i="40"/>
  <c r="L10" i="40"/>
  <c r="L12" i="40"/>
  <c r="L13" i="40"/>
  <c r="L14" i="40"/>
  <c r="L15" i="40"/>
  <c r="L16" i="40"/>
  <c r="L17" i="40"/>
  <c r="L18" i="40"/>
  <c r="L19" i="40"/>
  <c r="L20" i="40"/>
  <c r="L21" i="40"/>
  <c r="L22" i="40"/>
  <c r="L23" i="40"/>
  <c r="L24" i="40"/>
  <c r="L25" i="40"/>
  <c r="L26" i="40"/>
  <c r="L27" i="40"/>
  <c r="L28" i="40"/>
  <c r="L29" i="40"/>
  <c r="L30" i="40"/>
  <c r="L31" i="40"/>
  <c r="L32" i="40"/>
  <c r="L33" i="40"/>
  <c r="L34" i="40"/>
  <c r="L35" i="40"/>
  <c r="L36" i="40"/>
  <c r="L37" i="40"/>
  <c r="L38" i="40"/>
  <c r="L39" i="40"/>
  <c r="L40" i="40"/>
  <c r="L41" i="40"/>
  <c r="L42" i="40"/>
  <c r="L43" i="40"/>
  <c r="L44" i="40"/>
  <c r="L45" i="40"/>
  <c r="L46" i="40"/>
  <c r="H11" i="40"/>
  <c r="I11" i="40"/>
  <c r="J11" i="40"/>
  <c r="K11" i="40"/>
  <c r="L11" i="40"/>
  <c r="H9" i="40"/>
  <c r="I9" i="40"/>
  <c r="J9" i="40"/>
  <c r="K9" i="40"/>
  <c r="L9" i="40"/>
  <c r="H11" i="34"/>
  <c r="I11" i="34"/>
  <c r="J11" i="34"/>
  <c r="K11" i="34"/>
  <c r="L11" i="34"/>
  <c r="H12" i="34"/>
  <c r="I12" i="34"/>
  <c r="J12" i="34"/>
  <c r="K12" i="34"/>
  <c r="L12" i="34"/>
  <c r="H13" i="34"/>
  <c r="I13" i="34"/>
  <c r="J13" i="34"/>
  <c r="K13" i="34"/>
  <c r="L13" i="34"/>
  <c r="H14" i="34"/>
  <c r="I14" i="34"/>
  <c r="J14" i="34"/>
  <c r="K14" i="34"/>
  <c r="L14" i="34"/>
  <c r="H15" i="34"/>
  <c r="I15" i="34"/>
  <c r="J15" i="34"/>
  <c r="K15" i="34"/>
  <c r="L15" i="34"/>
  <c r="H16" i="34"/>
  <c r="I16" i="34"/>
  <c r="J16" i="34"/>
  <c r="K16" i="34"/>
  <c r="L16" i="34"/>
  <c r="H17" i="34"/>
  <c r="I17" i="34"/>
  <c r="J17" i="34"/>
  <c r="K17" i="34"/>
  <c r="L17" i="34"/>
  <c r="H18" i="34"/>
  <c r="I18" i="34"/>
  <c r="J18" i="34"/>
  <c r="K18" i="34"/>
  <c r="L18" i="34"/>
  <c r="H19" i="34"/>
  <c r="I19" i="34"/>
  <c r="J19" i="34"/>
  <c r="K19" i="34"/>
  <c r="L19" i="34"/>
  <c r="H20" i="34"/>
  <c r="I20" i="34"/>
  <c r="J20" i="34"/>
  <c r="K20" i="34"/>
  <c r="L20" i="34"/>
  <c r="H21" i="34"/>
  <c r="I21" i="34"/>
  <c r="J21" i="34"/>
  <c r="K21" i="34"/>
  <c r="L21" i="34"/>
  <c r="H22" i="34"/>
  <c r="I22" i="34"/>
  <c r="J22" i="34"/>
  <c r="K22" i="34"/>
  <c r="L22" i="34"/>
  <c r="H23" i="34"/>
  <c r="I23" i="34"/>
  <c r="J23" i="34"/>
  <c r="K23" i="34"/>
  <c r="L23" i="34"/>
  <c r="H24" i="34"/>
  <c r="I24" i="34"/>
  <c r="J24" i="34"/>
  <c r="K24" i="34"/>
  <c r="L24" i="34"/>
  <c r="H25" i="34"/>
  <c r="I25" i="34"/>
  <c r="J25" i="34"/>
  <c r="K25" i="34"/>
  <c r="L25" i="34"/>
  <c r="H26" i="34"/>
  <c r="I26" i="34"/>
  <c r="J26" i="34"/>
  <c r="K26" i="34"/>
  <c r="L26" i="34"/>
  <c r="H27" i="34"/>
  <c r="I27" i="34"/>
  <c r="J27" i="34"/>
  <c r="K27" i="34"/>
  <c r="L27" i="34"/>
  <c r="H28" i="34"/>
  <c r="I28" i="34"/>
  <c r="J28" i="34"/>
  <c r="K28" i="34"/>
  <c r="L28" i="34"/>
  <c r="H29" i="34"/>
  <c r="I29" i="34"/>
  <c r="J29" i="34"/>
  <c r="K29" i="34"/>
  <c r="L29" i="34"/>
  <c r="H30" i="34"/>
  <c r="I30" i="34"/>
  <c r="J30" i="34"/>
  <c r="K30" i="34"/>
  <c r="L30" i="34"/>
  <c r="H31" i="34"/>
  <c r="I31" i="34"/>
  <c r="J31" i="34"/>
  <c r="K31" i="34"/>
  <c r="L31" i="34"/>
  <c r="H32" i="34"/>
  <c r="I32" i="34"/>
  <c r="J32" i="34"/>
  <c r="K32" i="34"/>
  <c r="L32" i="34"/>
  <c r="H33" i="34"/>
  <c r="I33" i="34"/>
  <c r="J33" i="34"/>
  <c r="K33" i="34"/>
  <c r="L33" i="34"/>
  <c r="H34" i="34"/>
  <c r="I34" i="34"/>
  <c r="J34" i="34"/>
  <c r="K34" i="34"/>
  <c r="L34" i="34"/>
  <c r="H35" i="34"/>
  <c r="I35" i="34"/>
  <c r="J35" i="34"/>
  <c r="K35" i="34"/>
  <c r="L35" i="34"/>
  <c r="H36" i="34"/>
  <c r="I36" i="34"/>
  <c r="J36" i="34"/>
  <c r="K36" i="34"/>
  <c r="L36" i="34"/>
  <c r="H37" i="34"/>
  <c r="I37" i="34"/>
  <c r="J37" i="34"/>
  <c r="K37" i="34"/>
  <c r="L37" i="34"/>
  <c r="H38" i="34"/>
  <c r="I38" i="34"/>
  <c r="J38" i="34"/>
  <c r="K38" i="34"/>
  <c r="L38" i="34"/>
  <c r="H39" i="34"/>
  <c r="I39" i="34"/>
  <c r="J39" i="34"/>
  <c r="K39" i="34"/>
  <c r="L39" i="34"/>
  <c r="H40" i="34"/>
  <c r="I40" i="34"/>
  <c r="J40" i="34"/>
  <c r="K40" i="34"/>
  <c r="L40" i="34"/>
  <c r="H41" i="34"/>
  <c r="I41" i="34"/>
  <c r="J41" i="34"/>
  <c r="K41" i="34"/>
  <c r="L41" i="34"/>
  <c r="H42" i="34"/>
  <c r="I42" i="34"/>
  <c r="J42" i="34"/>
  <c r="K42" i="34"/>
  <c r="L42" i="34"/>
  <c r="H43" i="34"/>
  <c r="I43" i="34"/>
  <c r="J43" i="34"/>
  <c r="K43" i="34"/>
  <c r="L43" i="34"/>
  <c r="H44" i="34"/>
  <c r="I44" i="34"/>
  <c r="J44" i="34"/>
  <c r="K44" i="34"/>
  <c r="L44" i="34"/>
  <c r="H45" i="34"/>
  <c r="I45" i="34"/>
  <c r="J45" i="34"/>
  <c r="K45" i="34"/>
  <c r="L45" i="34"/>
  <c r="H46" i="34"/>
  <c r="I46" i="34"/>
  <c r="J46" i="34"/>
  <c r="K46" i="34"/>
  <c r="L46" i="34"/>
  <c r="H10" i="34"/>
  <c r="I10" i="34"/>
  <c r="J10" i="34"/>
  <c r="K10" i="34"/>
  <c r="L10" i="34"/>
  <c r="H9" i="34"/>
  <c r="I9" i="34"/>
  <c r="J9" i="34"/>
  <c r="K9" i="34"/>
  <c r="L9" i="34"/>
  <c r="M10" i="40"/>
  <c r="M12" i="40"/>
  <c r="M13" i="40"/>
  <c r="M14" i="40"/>
  <c r="M15" i="40"/>
  <c r="M16" i="40"/>
  <c r="M17" i="40"/>
  <c r="M18" i="40"/>
  <c r="M19" i="40"/>
  <c r="M20" i="40"/>
  <c r="M21" i="40"/>
  <c r="M22" i="40"/>
  <c r="M23" i="40"/>
  <c r="M24" i="40"/>
  <c r="M25" i="40"/>
  <c r="M26" i="40"/>
  <c r="M27" i="40"/>
  <c r="M28" i="40"/>
  <c r="M29" i="40"/>
  <c r="M30" i="40"/>
  <c r="M31" i="40"/>
  <c r="M32" i="40"/>
  <c r="M33" i="40"/>
  <c r="M34" i="40"/>
  <c r="M35" i="40"/>
  <c r="M36" i="40"/>
  <c r="M37" i="40"/>
  <c r="M38" i="40"/>
  <c r="M39" i="40"/>
  <c r="M40" i="40"/>
  <c r="M41" i="40"/>
  <c r="M42" i="40"/>
  <c r="M43" i="40"/>
  <c r="M44" i="40"/>
  <c r="M45" i="40"/>
  <c r="M46" i="40"/>
  <c r="M11" i="40"/>
  <c r="M9" i="40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10" i="40"/>
  <c r="G12" i="40"/>
  <c r="G13" i="40"/>
  <c r="G14" i="40"/>
  <c r="G15" i="40"/>
  <c r="G16" i="40"/>
  <c r="G17" i="40"/>
  <c r="G18" i="40"/>
  <c r="G19" i="40"/>
  <c r="G20" i="40"/>
  <c r="G21" i="40"/>
  <c r="G22" i="40"/>
  <c r="G23" i="40"/>
  <c r="G24" i="40"/>
  <c r="G25" i="40"/>
  <c r="G26" i="40"/>
  <c r="G27" i="40"/>
  <c r="G28" i="40"/>
  <c r="G29" i="40"/>
  <c r="G30" i="40"/>
  <c r="G31" i="40"/>
  <c r="G32" i="40"/>
  <c r="G33" i="40"/>
  <c r="G34" i="40"/>
  <c r="G35" i="40"/>
  <c r="G36" i="40"/>
  <c r="G37" i="40"/>
  <c r="G38" i="40"/>
  <c r="G39" i="40"/>
  <c r="G40" i="40"/>
  <c r="G41" i="40"/>
  <c r="G42" i="40"/>
  <c r="G43" i="40"/>
  <c r="G44" i="40"/>
  <c r="G45" i="40"/>
  <c r="G46" i="40"/>
  <c r="G11" i="40"/>
  <c r="G9" i="40"/>
  <c r="F10" i="40"/>
  <c r="F12" i="40"/>
  <c r="F13" i="40"/>
  <c r="F14" i="40"/>
  <c r="F15" i="40"/>
  <c r="F16" i="40"/>
  <c r="F17" i="40"/>
  <c r="F18" i="40"/>
  <c r="F19" i="40"/>
  <c r="F20" i="40"/>
  <c r="F21" i="40"/>
  <c r="F22" i="40"/>
  <c r="F23" i="40"/>
  <c r="F24" i="40"/>
  <c r="F25" i="40"/>
  <c r="F26" i="40"/>
  <c r="F27" i="40"/>
  <c r="F28" i="40"/>
  <c r="F29" i="40"/>
  <c r="F30" i="40"/>
  <c r="F31" i="40"/>
  <c r="F32" i="40"/>
  <c r="F33" i="40"/>
  <c r="F34" i="40"/>
  <c r="F35" i="40"/>
  <c r="F36" i="40"/>
  <c r="F37" i="40"/>
  <c r="F38" i="40"/>
  <c r="F39" i="40"/>
  <c r="F40" i="40"/>
  <c r="F41" i="40"/>
  <c r="F42" i="40"/>
  <c r="F43" i="40"/>
  <c r="F44" i="40"/>
  <c r="F45" i="40"/>
  <c r="F46" i="40"/>
  <c r="F11" i="40"/>
  <c r="F9" i="40"/>
  <c r="E10" i="40"/>
  <c r="E12" i="40"/>
  <c r="E13" i="40"/>
  <c r="E14" i="40"/>
  <c r="E15" i="40"/>
  <c r="E16" i="40"/>
  <c r="E17" i="40"/>
  <c r="E18" i="40"/>
  <c r="E19" i="40"/>
  <c r="E20" i="40"/>
  <c r="E21" i="40"/>
  <c r="E22" i="40"/>
  <c r="E23" i="40"/>
  <c r="E24" i="40"/>
  <c r="E25" i="40"/>
  <c r="E26" i="40"/>
  <c r="E27" i="40"/>
  <c r="E28" i="40"/>
  <c r="E29" i="40"/>
  <c r="E30" i="40"/>
  <c r="E31" i="40"/>
  <c r="E32" i="40"/>
  <c r="E33" i="40"/>
  <c r="E34" i="40"/>
  <c r="E35" i="40"/>
  <c r="E36" i="40"/>
  <c r="E37" i="40"/>
  <c r="E38" i="40"/>
  <c r="E39" i="40"/>
  <c r="E40" i="40"/>
  <c r="E41" i="40"/>
  <c r="E42" i="40"/>
  <c r="E43" i="40"/>
  <c r="E44" i="40"/>
  <c r="E45" i="40"/>
  <c r="E46" i="40"/>
  <c r="E11" i="40"/>
  <c r="E9" i="40"/>
  <c r="C47" i="51"/>
  <c r="D12" i="40"/>
  <c r="D13" i="40"/>
  <c r="D16" i="40"/>
  <c r="D14" i="40"/>
  <c r="D15" i="40"/>
  <c r="D17" i="40"/>
  <c r="D18" i="40"/>
  <c r="D21" i="40"/>
  <c r="D20" i="40"/>
  <c r="D19" i="40"/>
  <c r="D22" i="40"/>
  <c r="D23" i="40"/>
  <c r="D24" i="40"/>
  <c r="D26" i="40"/>
  <c r="D25" i="40"/>
  <c r="F11" i="42"/>
  <c r="D10" i="40"/>
  <c r="D27" i="40"/>
  <c r="D28" i="40"/>
  <c r="D29" i="40"/>
  <c r="D30" i="40"/>
  <c r="D31" i="40"/>
  <c r="D32" i="40"/>
  <c r="D33" i="40"/>
  <c r="D34" i="40"/>
  <c r="D35" i="40"/>
  <c r="D36" i="40"/>
  <c r="D37" i="40"/>
  <c r="D38" i="40"/>
  <c r="D39" i="40"/>
  <c r="D40" i="40"/>
  <c r="D41" i="40"/>
  <c r="D42" i="40"/>
  <c r="D43" i="40"/>
  <c r="D44" i="40"/>
  <c r="D45" i="40"/>
  <c r="D46" i="40"/>
  <c r="D11" i="40"/>
  <c r="D9" i="40"/>
  <c r="O10" i="34"/>
  <c r="O12" i="34"/>
  <c r="O13" i="34"/>
  <c r="O14" i="34"/>
  <c r="O15" i="34"/>
  <c r="O16" i="34"/>
  <c r="O17" i="34"/>
  <c r="O18" i="34"/>
  <c r="O19" i="34"/>
  <c r="O20" i="34"/>
  <c r="O21" i="34"/>
  <c r="O22" i="34"/>
  <c r="O23" i="34"/>
  <c r="O24" i="34"/>
  <c r="O25" i="34"/>
  <c r="O26" i="34"/>
  <c r="O27" i="34"/>
  <c r="O28" i="34"/>
  <c r="O29" i="34"/>
  <c r="O30" i="34"/>
  <c r="O31" i="34"/>
  <c r="O32" i="34"/>
  <c r="O33" i="34"/>
  <c r="O34" i="34"/>
  <c r="O35" i="34"/>
  <c r="O36" i="34"/>
  <c r="O37" i="34"/>
  <c r="O38" i="34"/>
  <c r="O39" i="34"/>
  <c r="O40" i="34"/>
  <c r="O41" i="34"/>
  <c r="O42" i="34"/>
  <c r="O43" i="34"/>
  <c r="O44" i="34"/>
  <c r="O45" i="34"/>
  <c r="O46" i="34"/>
  <c r="O11" i="34"/>
  <c r="O9" i="34"/>
  <c r="N10" i="34"/>
  <c r="N12" i="34"/>
  <c r="N13" i="34"/>
  <c r="N14" i="34"/>
  <c r="N15" i="34"/>
  <c r="N16" i="34"/>
  <c r="N17" i="34"/>
  <c r="N18" i="34"/>
  <c r="N19" i="34"/>
  <c r="N20" i="34"/>
  <c r="N21" i="34"/>
  <c r="N22" i="34"/>
  <c r="N23" i="34"/>
  <c r="N24" i="34"/>
  <c r="N25" i="34"/>
  <c r="N26" i="34"/>
  <c r="N27" i="34"/>
  <c r="N28" i="34"/>
  <c r="N29" i="34"/>
  <c r="N30" i="34"/>
  <c r="N31" i="34"/>
  <c r="N32" i="34"/>
  <c r="N33" i="34"/>
  <c r="N34" i="34"/>
  <c r="N35" i="34"/>
  <c r="N36" i="34"/>
  <c r="N37" i="34"/>
  <c r="N38" i="34"/>
  <c r="N39" i="34"/>
  <c r="N40" i="34"/>
  <c r="N41" i="34"/>
  <c r="N42" i="34"/>
  <c r="N43" i="34"/>
  <c r="N44" i="34"/>
  <c r="N45" i="34"/>
  <c r="N46" i="34"/>
  <c r="N11" i="34"/>
  <c r="N9" i="34"/>
  <c r="M10" i="34"/>
  <c r="M12" i="34"/>
  <c r="M13" i="34"/>
  <c r="M14" i="34"/>
  <c r="M15" i="34"/>
  <c r="M16" i="34"/>
  <c r="M17" i="34"/>
  <c r="M18" i="34"/>
  <c r="M19" i="34"/>
  <c r="M20" i="34"/>
  <c r="M21" i="34"/>
  <c r="M22" i="34"/>
  <c r="M23" i="34"/>
  <c r="M24" i="34"/>
  <c r="M25" i="34"/>
  <c r="M26" i="34"/>
  <c r="M27" i="34"/>
  <c r="M28" i="34"/>
  <c r="M29" i="34"/>
  <c r="M30" i="34"/>
  <c r="M31" i="34"/>
  <c r="M32" i="34"/>
  <c r="M33" i="34"/>
  <c r="M34" i="34"/>
  <c r="M35" i="34"/>
  <c r="M36" i="34"/>
  <c r="M37" i="34"/>
  <c r="M38" i="34"/>
  <c r="M39" i="34"/>
  <c r="M40" i="34"/>
  <c r="M41" i="34"/>
  <c r="M42" i="34"/>
  <c r="M43" i="34"/>
  <c r="M44" i="34"/>
  <c r="M45" i="34"/>
  <c r="M46" i="34"/>
  <c r="M11" i="34"/>
  <c r="M9" i="34"/>
  <c r="F44" i="3"/>
  <c r="E44" i="3"/>
  <c r="G44" i="34"/>
  <c r="F44" i="34"/>
  <c r="E44" i="34"/>
  <c r="D44" i="34"/>
  <c r="O44" i="27"/>
  <c r="N44" i="27"/>
  <c r="M44" i="27"/>
  <c r="L44" i="27"/>
  <c r="K44" i="27"/>
  <c r="J44" i="27"/>
  <c r="I44" i="27"/>
  <c r="H44" i="27"/>
  <c r="G44" i="27"/>
  <c r="F44" i="27"/>
  <c r="E44" i="27"/>
  <c r="D44" i="27"/>
  <c r="O44" i="18"/>
  <c r="N44" i="18"/>
  <c r="M44" i="18"/>
  <c r="L44" i="18"/>
  <c r="K44" i="18"/>
  <c r="J44" i="18"/>
  <c r="I44" i="18"/>
  <c r="H44" i="18"/>
  <c r="G44" i="18"/>
  <c r="F44" i="18"/>
  <c r="E44" i="18"/>
  <c r="D44" i="18"/>
  <c r="C44" i="18"/>
  <c r="C9" i="18"/>
  <c r="O46" i="18"/>
  <c r="N46" i="18"/>
  <c r="M46" i="18"/>
  <c r="L46" i="18"/>
  <c r="K46" i="18"/>
  <c r="J46" i="18"/>
  <c r="I46" i="18"/>
  <c r="H46" i="18"/>
  <c r="G46" i="18"/>
  <c r="F46" i="18"/>
  <c r="E46" i="18"/>
  <c r="D46" i="18"/>
  <c r="C46" i="18"/>
  <c r="O45" i="18"/>
  <c r="N45" i="18"/>
  <c r="M45" i="18"/>
  <c r="L45" i="18"/>
  <c r="K45" i="18"/>
  <c r="J45" i="18"/>
  <c r="I45" i="18"/>
  <c r="H45" i="18"/>
  <c r="G45" i="18"/>
  <c r="F45" i="18"/>
  <c r="E45" i="18"/>
  <c r="D45" i="18"/>
  <c r="C45" i="18"/>
  <c r="O43" i="18"/>
  <c r="N43" i="18"/>
  <c r="M43" i="18"/>
  <c r="L43" i="18"/>
  <c r="K43" i="18"/>
  <c r="J43" i="18"/>
  <c r="I43" i="18"/>
  <c r="H43" i="18"/>
  <c r="G43" i="18"/>
  <c r="F43" i="18"/>
  <c r="E43" i="18"/>
  <c r="D43" i="18"/>
  <c r="C43" i="18"/>
  <c r="O42" i="18"/>
  <c r="N42" i="18"/>
  <c r="M42" i="18"/>
  <c r="L42" i="18"/>
  <c r="K42" i="18"/>
  <c r="J42" i="18"/>
  <c r="I42" i="18"/>
  <c r="H42" i="18"/>
  <c r="G42" i="18"/>
  <c r="F42" i="18"/>
  <c r="E42" i="18"/>
  <c r="D42" i="18"/>
  <c r="C42" i="18"/>
  <c r="O41" i="18"/>
  <c r="N41" i="18"/>
  <c r="M41" i="18"/>
  <c r="L41" i="18"/>
  <c r="K41" i="18"/>
  <c r="J41" i="18"/>
  <c r="I41" i="18"/>
  <c r="H41" i="18"/>
  <c r="G41" i="18"/>
  <c r="F41" i="18"/>
  <c r="E41" i="18"/>
  <c r="D41" i="18"/>
  <c r="C41" i="18"/>
  <c r="O40" i="18"/>
  <c r="N40" i="18"/>
  <c r="M40" i="18"/>
  <c r="L40" i="18"/>
  <c r="K40" i="18"/>
  <c r="J40" i="18"/>
  <c r="I40" i="18"/>
  <c r="H40" i="18"/>
  <c r="G40" i="18"/>
  <c r="F40" i="18"/>
  <c r="E40" i="18"/>
  <c r="D40" i="18"/>
  <c r="C40" i="18"/>
  <c r="O39" i="18"/>
  <c r="N39" i="18"/>
  <c r="M39" i="18"/>
  <c r="L39" i="18"/>
  <c r="K39" i="18"/>
  <c r="J39" i="18"/>
  <c r="I39" i="18"/>
  <c r="H39" i="18"/>
  <c r="G39" i="18"/>
  <c r="F39" i="18"/>
  <c r="E39" i="18"/>
  <c r="D39" i="18"/>
  <c r="C39" i="18"/>
  <c r="O38" i="18"/>
  <c r="N38" i="18"/>
  <c r="M38" i="18"/>
  <c r="L38" i="18"/>
  <c r="K38" i="18"/>
  <c r="J38" i="18"/>
  <c r="I38" i="18"/>
  <c r="H38" i="18"/>
  <c r="G38" i="18"/>
  <c r="F38" i="18"/>
  <c r="E38" i="18"/>
  <c r="D38" i="18"/>
  <c r="C38" i="18"/>
  <c r="O37" i="18"/>
  <c r="N37" i="18"/>
  <c r="M37" i="18"/>
  <c r="L37" i="18"/>
  <c r="K37" i="18"/>
  <c r="J37" i="18"/>
  <c r="I37" i="18"/>
  <c r="H37" i="18"/>
  <c r="G37" i="18"/>
  <c r="F37" i="18"/>
  <c r="E37" i="18"/>
  <c r="D37" i="18"/>
  <c r="C37" i="18"/>
  <c r="O36" i="18"/>
  <c r="N36" i="18"/>
  <c r="M36" i="18"/>
  <c r="L36" i="18"/>
  <c r="K36" i="18"/>
  <c r="J36" i="18"/>
  <c r="I36" i="18"/>
  <c r="H36" i="18"/>
  <c r="G36" i="18"/>
  <c r="F36" i="18"/>
  <c r="E36" i="18"/>
  <c r="D36" i="18"/>
  <c r="C36" i="18"/>
  <c r="O35" i="18"/>
  <c r="N35" i="18"/>
  <c r="M35" i="18"/>
  <c r="L35" i="18"/>
  <c r="K35" i="18"/>
  <c r="J35" i="18"/>
  <c r="I35" i="18"/>
  <c r="H35" i="18"/>
  <c r="G35" i="18"/>
  <c r="F35" i="18"/>
  <c r="E35" i="18"/>
  <c r="D35" i="18"/>
  <c r="C35" i="18"/>
  <c r="O34" i="18"/>
  <c r="N34" i="18"/>
  <c r="M34" i="18"/>
  <c r="L34" i="18"/>
  <c r="K34" i="18"/>
  <c r="J34" i="18"/>
  <c r="I34" i="18"/>
  <c r="H34" i="18"/>
  <c r="G34" i="18"/>
  <c r="F34" i="18"/>
  <c r="E34" i="18"/>
  <c r="D34" i="18"/>
  <c r="C34" i="18"/>
  <c r="O33" i="18"/>
  <c r="N33" i="18"/>
  <c r="M33" i="18"/>
  <c r="L33" i="18"/>
  <c r="K33" i="18"/>
  <c r="J33" i="18"/>
  <c r="I33" i="18"/>
  <c r="H33" i="18"/>
  <c r="G33" i="18"/>
  <c r="F33" i="18"/>
  <c r="E33" i="18"/>
  <c r="D33" i="18"/>
  <c r="C33" i="18"/>
  <c r="O32" i="18"/>
  <c r="N32" i="18"/>
  <c r="M32" i="18"/>
  <c r="L32" i="18"/>
  <c r="K32" i="18"/>
  <c r="J32" i="18"/>
  <c r="I32" i="18"/>
  <c r="H32" i="18"/>
  <c r="G32" i="18"/>
  <c r="F32" i="18"/>
  <c r="E32" i="18"/>
  <c r="D32" i="18"/>
  <c r="C32" i="18"/>
  <c r="O31" i="18"/>
  <c r="N31" i="18"/>
  <c r="M31" i="18"/>
  <c r="L31" i="18"/>
  <c r="K31" i="18"/>
  <c r="J31" i="18"/>
  <c r="I31" i="18"/>
  <c r="H31" i="18"/>
  <c r="G31" i="18"/>
  <c r="F31" i="18"/>
  <c r="E31" i="18"/>
  <c r="D31" i="18"/>
  <c r="C31" i="18"/>
  <c r="O30" i="18"/>
  <c r="N30" i="18"/>
  <c r="M30" i="18"/>
  <c r="L30" i="18"/>
  <c r="K30" i="18"/>
  <c r="J30" i="18"/>
  <c r="I30" i="18"/>
  <c r="H30" i="18"/>
  <c r="G30" i="18"/>
  <c r="F30" i="18"/>
  <c r="E30" i="18"/>
  <c r="D30" i="18"/>
  <c r="C30" i="18"/>
  <c r="O29" i="18"/>
  <c r="N29" i="18"/>
  <c r="M29" i="18"/>
  <c r="L29" i="18"/>
  <c r="K29" i="18"/>
  <c r="J29" i="18"/>
  <c r="I29" i="18"/>
  <c r="H29" i="18"/>
  <c r="G29" i="18"/>
  <c r="F29" i="18"/>
  <c r="E29" i="18"/>
  <c r="D29" i="18"/>
  <c r="C29" i="18"/>
  <c r="O28" i="18"/>
  <c r="N28" i="18"/>
  <c r="M28" i="18"/>
  <c r="L28" i="18"/>
  <c r="K28" i="18"/>
  <c r="J28" i="18"/>
  <c r="I28" i="18"/>
  <c r="H28" i="18"/>
  <c r="G28" i="18"/>
  <c r="F28" i="18"/>
  <c r="E28" i="18"/>
  <c r="D28" i="18"/>
  <c r="C28" i="18"/>
  <c r="O27" i="18"/>
  <c r="N27" i="18"/>
  <c r="M27" i="18"/>
  <c r="L27" i="18"/>
  <c r="K27" i="18"/>
  <c r="J27" i="18"/>
  <c r="I27" i="18"/>
  <c r="H27" i="18"/>
  <c r="G27" i="18"/>
  <c r="F27" i="18"/>
  <c r="E27" i="18"/>
  <c r="D27" i="18"/>
  <c r="C27" i="18"/>
  <c r="O26" i="18"/>
  <c r="N26" i="18"/>
  <c r="M26" i="18"/>
  <c r="L26" i="18"/>
  <c r="K26" i="18"/>
  <c r="J26" i="18"/>
  <c r="I26" i="18"/>
  <c r="H26" i="18"/>
  <c r="G26" i="18"/>
  <c r="F26" i="18"/>
  <c r="E26" i="18"/>
  <c r="D26" i="18"/>
  <c r="C26" i="18"/>
  <c r="O25" i="18"/>
  <c r="N25" i="18"/>
  <c r="M25" i="18"/>
  <c r="L25" i="18"/>
  <c r="K25" i="18"/>
  <c r="J25" i="18"/>
  <c r="I25" i="18"/>
  <c r="H25" i="18"/>
  <c r="G25" i="18"/>
  <c r="F25" i="18"/>
  <c r="E25" i="18"/>
  <c r="D25" i="18"/>
  <c r="C25" i="18"/>
  <c r="O24" i="18"/>
  <c r="N24" i="18"/>
  <c r="M24" i="18"/>
  <c r="L24" i="18"/>
  <c r="K24" i="18"/>
  <c r="J24" i="18"/>
  <c r="I24" i="18"/>
  <c r="H24" i="18"/>
  <c r="G24" i="18"/>
  <c r="F24" i="18"/>
  <c r="E24" i="18"/>
  <c r="D24" i="18"/>
  <c r="C24" i="18"/>
  <c r="O23" i="18"/>
  <c r="N23" i="18"/>
  <c r="M23" i="18"/>
  <c r="L23" i="18"/>
  <c r="K23" i="18"/>
  <c r="J23" i="18"/>
  <c r="I23" i="18"/>
  <c r="H23" i="18"/>
  <c r="G23" i="18"/>
  <c r="F23" i="18"/>
  <c r="E23" i="18"/>
  <c r="D23" i="18"/>
  <c r="C23" i="18"/>
  <c r="O22" i="18"/>
  <c r="N22" i="18"/>
  <c r="M22" i="18"/>
  <c r="L22" i="18"/>
  <c r="K22" i="18"/>
  <c r="J22" i="18"/>
  <c r="I22" i="18"/>
  <c r="H22" i="18"/>
  <c r="G22" i="18"/>
  <c r="F22" i="18"/>
  <c r="E22" i="18"/>
  <c r="D22" i="18"/>
  <c r="C22" i="18"/>
  <c r="O21" i="18"/>
  <c r="N21" i="18"/>
  <c r="M21" i="18"/>
  <c r="L21" i="18"/>
  <c r="K21" i="18"/>
  <c r="J21" i="18"/>
  <c r="I21" i="18"/>
  <c r="H21" i="18"/>
  <c r="G21" i="18"/>
  <c r="F21" i="18"/>
  <c r="E21" i="18"/>
  <c r="D21" i="18"/>
  <c r="C21" i="18"/>
  <c r="O20" i="18"/>
  <c r="N20" i="18"/>
  <c r="M20" i="18"/>
  <c r="L20" i="18"/>
  <c r="K20" i="18"/>
  <c r="J20" i="18"/>
  <c r="I20" i="18"/>
  <c r="H20" i="18"/>
  <c r="G20" i="18"/>
  <c r="F20" i="18"/>
  <c r="E20" i="18"/>
  <c r="D20" i="18"/>
  <c r="C20" i="18"/>
  <c r="O19" i="18"/>
  <c r="N19" i="18"/>
  <c r="M19" i="18"/>
  <c r="L19" i="18"/>
  <c r="K19" i="18"/>
  <c r="J19" i="18"/>
  <c r="I19" i="18"/>
  <c r="H19" i="18"/>
  <c r="G19" i="18"/>
  <c r="F19" i="18"/>
  <c r="E19" i="18"/>
  <c r="D19" i="18"/>
  <c r="C19" i="18"/>
  <c r="O18" i="18"/>
  <c r="N18" i="18"/>
  <c r="M18" i="18"/>
  <c r="L18" i="18"/>
  <c r="K18" i="18"/>
  <c r="J18" i="18"/>
  <c r="I18" i="18"/>
  <c r="H18" i="18"/>
  <c r="G18" i="18"/>
  <c r="F18" i="18"/>
  <c r="E18" i="18"/>
  <c r="D18" i="18"/>
  <c r="C18" i="18"/>
  <c r="O17" i="18"/>
  <c r="N17" i="18"/>
  <c r="M17" i="18"/>
  <c r="L17" i="18"/>
  <c r="K17" i="18"/>
  <c r="J17" i="18"/>
  <c r="I17" i="18"/>
  <c r="H17" i="18"/>
  <c r="G17" i="18"/>
  <c r="F17" i="18"/>
  <c r="E17" i="18"/>
  <c r="D17" i="18"/>
  <c r="C17" i="18"/>
  <c r="O16" i="18"/>
  <c r="N16" i="18"/>
  <c r="M16" i="18"/>
  <c r="L16" i="18"/>
  <c r="K16" i="18"/>
  <c r="J16" i="18"/>
  <c r="I16" i="18"/>
  <c r="H16" i="18"/>
  <c r="G16" i="18"/>
  <c r="F16" i="18"/>
  <c r="E16" i="18"/>
  <c r="D16" i="18"/>
  <c r="C16" i="18"/>
  <c r="O15" i="18"/>
  <c r="N15" i="18"/>
  <c r="M15" i="18"/>
  <c r="L15" i="18"/>
  <c r="K15" i="18"/>
  <c r="J15" i="18"/>
  <c r="I15" i="18"/>
  <c r="H15" i="18"/>
  <c r="G15" i="18"/>
  <c r="F15" i="18"/>
  <c r="E15" i="18"/>
  <c r="D15" i="18"/>
  <c r="C15" i="18"/>
  <c r="O14" i="18"/>
  <c r="N14" i="18"/>
  <c r="M14" i="18"/>
  <c r="L14" i="18"/>
  <c r="K14" i="18"/>
  <c r="J14" i="18"/>
  <c r="I14" i="18"/>
  <c r="H14" i="18"/>
  <c r="G14" i="18"/>
  <c r="F14" i="18"/>
  <c r="E14" i="18"/>
  <c r="D14" i="18"/>
  <c r="C14" i="18"/>
  <c r="O13" i="18"/>
  <c r="N13" i="18"/>
  <c r="M13" i="18"/>
  <c r="L13" i="18"/>
  <c r="K13" i="18"/>
  <c r="J13" i="18"/>
  <c r="I13" i="18"/>
  <c r="H13" i="18"/>
  <c r="G13" i="18"/>
  <c r="F13" i="18"/>
  <c r="E13" i="18"/>
  <c r="D13" i="18"/>
  <c r="C13" i="18"/>
  <c r="O12" i="18"/>
  <c r="N12" i="18"/>
  <c r="M12" i="18"/>
  <c r="L12" i="18"/>
  <c r="K12" i="18"/>
  <c r="J12" i="18"/>
  <c r="I12" i="18"/>
  <c r="H12" i="18"/>
  <c r="G12" i="18"/>
  <c r="F12" i="18"/>
  <c r="E12" i="18"/>
  <c r="D12" i="18"/>
  <c r="C12" i="18"/>
  <c r="O11" i="18"/>
  <c r="N11" i="18"/>
  <c r="M11" i="18"/>
  <c r="L11" i="18"/>
  <c r="K11" i="18"/>
  <c r="J11" i="18"/>
  <c r="I11" i="18"/>
  <c r="H11" i="18"/>
  <c r="G11" i="18"/>
  <c r="F11" i="18"/>
  <c r="E11" i="18"/>
  <c r="D11" i="18"/>
  <c r="C11" i="18"/>
  <c r="O10" i="18"/>
  <c r="N10" i="18"/>
  <c r="M10" i="18"/>
  <c r="L10" i="18"/>
  <c r="K10" i="18"/>
  <c r="J10" i="18"/>
  <c r="I10" i="18"/>
  <c r="H10" i="18"/>
  <c r="G10" i="18"/>
  <c r="F10" i="18"/>
  <c r="E10" i="18"/>
  <c r="D10" i="18"/>
  <c r="C10" i="18"/>
  <c r="O9" i="18"/>
  <c r="N9" i="18"/>
  <c r="M9" i="18"/>
  <c r="L9" i="18"/>
  <c r="K9" i="18"/>
  <c r="J9" i="18"/>
  <c r="I9" i="18"/>
  <c r="H9" i="18"/>
  <c r="G9" i="18"/>
  <c r="F9" i="18"/>
  <c r="E9" i="18"/>
  <c r="D9" i="18"/>
  <c r="O46" i="27"/>
  <c r="N46" i="27"/>
  <c r="M46" i="27"/>
  <c r="L46" i="27"/>
  <c r="K46" i="27"/>
  <c r="J46" i="27"/>
  <c r="I46" i="27"/>
  <c r="H46" i="27"/>
  <c r="G46" i="27"/>
  <c r="F46" i="27"/>
  <c r="E46" i="27"/>
  <c r="D46" i="27"/>
  <c r="O45" i="27"/>
  <c r="N45" i="27"/>
  <c r="M45" i="27"/>
  <c r="L45" i="27"/>
  <c r="K45" i="27"/>
  <c r="J45" i="27"/>
  <c r="I45" i="27"/>
  <c r="H45" i="27"/>
  <c r="G45" i="27"/>
  <c r="F45" i="27"/>
  <c r="E45" i="27"/>
  <c r="D45" i="27"/>
  <c r="O43" i="27"/>
  <c r="N43" i="27"/>
  <c r="M43" i="27"/>
  <c r="L43" i="27"/>
  <c r="K43" i="27"/>
  <c r="J43" i="27"/>
  <c r="I43" i="27"/>
  <c r="H43" i="27"/>
  <c r="G43" i="27"/>
  <c r="F43" i="27"/>
  <c r="E43" i="27"/>
  <c r="D43" i="27"/>
  <c r="O42" i="27"/>
  <c r="N42" i="27"/>
  <c r="M42" i="27"/>
  <c r="L42" i="27"/>
  <c r="K42" i="27"/>
  <c r="J42" i="27"/>
  <c r="I42" i="27"/>
  <c r="H42" i="27"/>
  <c r="G42" i="27"/>
  <c r="F42" i="27"/>
  <c r="E42" i="27"/>
  <c r="D42" i="27"/>
  <c r="O41" i="27"/>
  <c r="N41" i="27"/>
  <c r="M41" i="27"/>
  <c r="L41" i="27"/>
  <c r="K41" i="27"/>
  <c r="J41" i="27"/>
  <c r="I41" i="27"/>
  <c r="H41" i="27"/>
  <c r="G41" i="27"/>
  <c r="F41" i="27"/>
  <c r="E41" i="27"/>
  <c r="D41" i="27"/>
  <c r="O40" i="27"/>
  <c r="N40" i="27"/>
  <c r="M40" i="27"/>
  <c r="L40" i="27"/>
  <c r="K40" i="27"/>
  <c r="J40" i="27"/>
  <c r="I40" i="27"/>
  <c r="H40" i="27"/>
  <c r="G40" i="27"/>
  <c r="F40" i="27"/>
  <c r="E40" i="27"/>
  <c r="D40" i="27"/>
  <c r="O39" i="27"/>
  <c r="N39" i="27"/>
  <c r="M39" i="27"/>
  <c r="L39" i="27"/>
  <c r="K39" i="27"/>
  <c r="J39" i="27"/>
  <c r="I39" i="27"/>
  <c r="H39" i="27"/>
  <c r="G39" i="27"/>
  <c r="F39" i="27"/>
  <c r="E39" i="27"/>
  <c r="D39" i="27"/>
  <c r="O38" i="27"/>
  <c r="N38" i="27"/>
  <c r="M38" i="27"/>
  <c r="L38" i="27"/>
  <c r="K38" i="27"/>
  <c r="J38" i="27"/>
  <c r="I38" i="27"/>
  <c r="H38" i="27"/>
  <c r="G38" i="27"/>
  <c r="F38" i="27"/>
  <c r="E38" i="27"/>
  <c r="D38" i="27"/>
  <c r="O37" i="27"/>
  <c r="N37" i="27"/>
  <c r="M37" i="27"/>
  <c r="L37" i="27"/>
  <c r="K37" i="27"/>
  <c r="J37" i="27"/>
  <c r="I37" i="27"/>
  <c r="H37" i="27"/>
  <c r="G37" i="27"/>
  <c r="F37" i="27"/>
  <c r="E37" i="27"/>
  <c r="D37" i="27"/>
  <c r="O36" i="27"/>
  <c r="N36" i="27"/>
  <c r="M36" i="27"/>
  <c r="L36" i="27"/>
  <c r="K36" i="27"/>
  <c r="J36" i="27"/>
  <c r="I36" i="27"/>
  <c r="H36" i="27"/>
  <c r="G36" i="27"/>
  <c r="F36" i="27"/>
  <c r="E36" i="27"/>
  <c r="D36" i="27"/>
  <c r="O35" i="27"/>
  <c r="N35" i="27"/>
  <c r="M35" i="27"/>
  <c r="L35" i="27"/>
  <c r="K35" i="27"/>
  <c r="J35" i="27"/>
  <c r="I35" i="27"/>
  <c r="H35" i="27"/>
  <c r="G35" i="27"/>
  <c r="F35" i="27"/>
  <c r="E35" i="27"/>
  <c r="D35" i="27"/>
  <c r="O34" i="27"/>
  <c r="N34" i="27"/>
  <c r="M34" i="27"/>
  <c r="L34" i="27"/>
  <c r="K34" i="27"/>
  <c r="J34" i="27"/>
  <c r="I34" i="27"/>
  <c r="H34" i="27"/>
  <c r="G34" i="27"/>
  <c r="F34" i="27"/>
  <c r="E34" i="27"/>
  <c r="D34" i="27"/>
  <c r="O33" i="27"/>
  <c r="N33" i="27"/>
  <c r="M33" i="27"/>
  <c r="L33" i="27"/>
  <c r="K33" i="27"/>
  <c r="J33" i="27"/>
  <c r="I33" i="27"/>
  <c r="H33" i="27"/>
  <c r="G33" i="27"/>
  <c r="F33" i="27"/>
  <c r="E33" i="27"/>
  <c r="D33" i="27"/>
  <c r="O32" i="27"/>
  <c r="N32" i="27"/>
  <c r="M32" i="27"/>
  <c r="L32" i="27"/>
  <c r="K32" i="27"/>
  <c r="J32" i="27"/>
  <c r="I32" i="27"/>
  <c r="H32" i="27"/>
  <c r="G32" i="27"/>
  <c r="F32" i="27"/>
  <c r="E32" i="27"/>
  <c r="D32" i="27"/>
  <c r="O31" i="27"/>
  <c r="N31" i="27"/>
  <c r="M31" i="27"/>
  <c r="L31" i="27"/>
  <c r="K31" i="27"/>
  <c r="J31" i="27"/>
  <c r="I31" i="27"/>
  <c r="H31" i="27"/>
  <c r="G31" i="27"/>
  <c r="F31" i="27"/>
  <c r="E31" i="27"/>
  <c r="D31" i="27"/>
  <c r="O30" i="27"/>
  <c r="N30" i="27"/>
  <c r="M30" i="27"/>
  <c r="L30" i="27"/>
  <c r="K30" i="27"/>
  <c r="J30" i="27"/>
  <c r="I30" i="27"/>
  <c r="H30" i="27"/>
  <c r="G30" i="27"/>
  <c r="F30" i="27"/>
  <c r="E30" i="27"/>
  <c r="D30" i="27"/>
  <c r="O29" i="27"/>
  <c r="N29" i="27"/>
  <c r="M29" i="27"/>
  <c r="L29" i="27"/>
  <c r="K29" i="27"/>
  <c r="J29" i="27"/>
  <c r="I29" i="27"/>
  <c r="H29" i="27"/>
  <c r="G29" i="27"/>
  <c r="F29" i="27"/>
  <c r="E29" i="27"/>
  <c r="D29" i="27"/>
  <c r="O28" i="27"/>
  <c r="N28" i="27"/>
  <c r="M28" i="27"/>
  <c r="L28" i="27"/>
  <c r="K28" i="27"/>
  <c r="J28" i="27"/>
  <c r="I28" i="27"/>
  <c r="H28" i="27"/>
  <c r="G28" i="27"/>
  <c r="F28" i="27"/>
  <c r="E28" i="27"/>
  <c r="D28" i="27"/>
  <c r="O27" i="27"/>
  <c r="N27" i="27"/>
  <c r="M27" i="27"/>
  <c r="L27" i="27"/>
  <c r="K27" i="27"/>
  <c r="J27" i="27"/>
  <c r="I27" i="27"/>
  <c r="H27" i="27"/>
  <c r="G27" i="27"/>
  <c r="F27" i="27"/>
  <c r="E27" i="27"/>
  <c r="D27" i="27"/>
  <c r="O26" i="27"/>
  <c r="N26" i="27"/>
  <c r="M26" i="27"/>
  <c r="L26" i="27"/>
  <c r="K26" i="27"/>
  <c r="J26" i="27"/>
  <c r="I26" i="27"/>
  <c r="H26" i="27"/>
  <c r="G26" i="27"/>
  <c r="F26" i="27"/>
  <c r="E26" i="27"/>
  <c r="D26" i="27"/>
  <c r="O25" i="27"/>
  <c r="N25" i="27"/>
  <c r="M25" i="27"/>
  <c r="L25" i="27"/>
  <c r="K25" i="27"/>
  <c r="J25" i="27"/>
  <c r="I25" i="27"/>
  <c r="H25" i="27"/>
  <c r="G25" i="27"/>
  <c r="F25" i="27"/>
  <c r="E25" i="27"/>
  <c r="D25" i="27"/>
  <c r="O24" i="27"/>
  <c r="N24" i="27"/>
  <c r="M24" i="27"/>
  <c r="L24" i="27"/>
  <c r="K24" i="27"/>
  <c r="J24" i="27"/>
  <c r="I24" i="27"/>
  <c r="H24" i="27"/>
  <c r="G24" i="27"/>
  <c r="F24" i="27"/>
  <c r="E24" i="27"/>
  <c r="D24" i="27"/>
  <c r="O23" i="27"/>
  <c r="N23" i="27"/>
  <c r="M23" i="27"/>
  <c r="L23" i="27"/>
  <c r="K23" i="27"/>
  <c r="J23" i="27"/>
  <c r="I23" i="27"/>
  <c r="H23" i="27"/>
  <c r="G23" i="27"/>
  <c r="F23" i="27"/>
  <c r="E23" i="27"/>
  <c r="D23" i="27"/>
  <c r="O22" i="27"/>
  <c r="N22" i="27"/>
  <c r="M22" i="27"/>
  <c r="L22" i="27"/>
  <c r="K22" i="27"/>
  <c r="J22" i="27"/>
  <c r="I22" i="27"/>
  <c r="H22" i="27"/>
  <c r="G22" i="27"/>
  <c r="F22" i="27"/>
  <c r="E22" i="27"/>
  <c r="D22" i="27"/>
  <c r="O21" i="27"/>
  <c r="N21" i="27"/>
  <c r="M21" i="27"/>
  <c r="L21" i="27"/>
  <c r="K21" i="27"/>
  <c r="J21" i="27"/>
  <c r="I21" i="27"/>
  <c r="H21" i="27"/>
  <c r="G21" i="27"/>
  <c r="F21" i="27"/>
  <c r="E21" i="27"/>
  <c r="D21" i="27"/>
  <c r="O20" i="27"/>
  <c r="N20" i="27"/>
  <c r="M20" i="27"/>
  <c r="L20" i="27"/>
  <c r="K20" i="27"/>
  <c r="J20" i="27"/>
  <c r="I20" i="27"/>
  <c r="H20" i="27"/>
  <c r="G20" i="27"/>
  <c r="F20" i="27"/>
  <c r="E20" i="27"/>
  <c r="D20" i="27"/>
  <c r="O19" i="27"/>
  <c r="N19" i="27"/>
  <c r="M19" i="27"/>
  <c r="L19" i="27"/>
  <c r="K19" i="27"/>
  <c r="J19" i="27"/>
  <c r="I19" i="27"/>
  <c r="H19" i="27"/>
  <c r="G19" i="27"/>
  <c r="F19" i="27"/>
  <c r="E19" i="27"/>
  <c r="D19" i="27"/>
  <c r="O18" i="27"/>
  <c r="N18" i="27"/>
  <c r="M18" i="27"/>
  <c r="L18" i="27"/>
  <c r="K18" i="27"/>
  <c r="J18" i="27"/>
  <c r="I18" i="27"/>
  <c r="H18" i="27"/>
  <c r="G18" i="27"/>
  <c r="F18" i="27"/>
  <c r="E18" i="27"/>
  <c r="D18" i="27"/>
  <c r="O17" i="27"/>
  <c r="N17" i="27"/>
  <c r="M17" i="27"/>
  <c r="L17" i="27"/>
  <c r="K17" i="27"/>
  <c r="J17" i="27"/>
  <c r="I17" i="27"/>
  <c r="H17" i="27"/>
  <c r="G17" i="27"/>
  <c r="F17" i="27"/>
  <c r="E17" i="27"/>
  <c r="D17" i="27"/>
  <c r="O16" i="27"/>
  <c r="N16" i="27"/>
  <c r="M16" i="27"/>
  <c r="L16" i="27"/>
  <c r="K16" i="27"/>
  <c r="J16" i="27"/>
  <c r="I16" i="27"/>
  <c r="H16" i="27"/>
  <c r="G16" i="27"/>
  <c r="F16" i="27"/>
  <c r="E16" i="27"/>
  <c r="D16" i="27"/>
  <c r="O15" i="27"/>
  <c r="N15" i="27"/>
  <c r="M15" i="27"/>
  <c r="L15" i="27"/>
  <c r="K15" i="27"/>
  <c r="J15" i="27"/>
  <c r="I15" i="27"/>
  <c r="H15" i="27"/>
  <c r="G15" i="27"/>
  <c r="F15" i="27"/>
  <c r="E15" i="27"/>
  <c r="D15" i="27"/>
  <c r="O14" i="27"/>
  <c r="N14" i="27"/>
  <c r="M14" i="27"/>
  <c r="L14" i="27"/>
  <c r="K14" i="27"/>
  <c r="J14" i="27"/>
  <c r="I14" i="27"/>
  <c r="H14" i="27"/>
  <c r="G14" i="27"/>
  <c r="F14" i="27"/>
  <c r="E14" i="27"/>
  <c r="D14" i="27"/>
  <c r="O13" i="27"/>
  <c r="N13" i="27"/>
  <c r="M13" i="27"/>
  <c r="L13" i="27"/>
  <c r="K13" i="27"/>
  <c r="J13" i="27"/>
  <c r="I13" i="27"/>
  <c r="H13" i="27"/>
  <c r="G13" i="27"/>
  <c r="F13" i="27"/>
  <c r="E13" i="27"/>
  <c r="D13" i="27"/>
  <c r="O12" i="27"/>
  <c r="N12" i="27"/>
  <c r="M12" i="27"/>
  <c r="L12" i="27"/>
  <c r="K12" i="27"/>
  <c r="J12" i="27"/>
  <c r="I12" i="27"/>
  <c r="H12" i="27"/>
  <c r="G12" i="27"/>
  <c r="F12" i="27"/>
  <c r="E12" i="27"/>
  <c r="D12" i="27"/>
  <c r="O11" i="27"/>
  <c r="N11" i="27"/>
  <c r="M11" i="27"/>
  <c r="L11" i="27"/>
  <c r="K11" i="27"/>
  <c r="J11" i="27"/>
  <c r="I11" i="27"/>
  <c r="H11" i="27"/>
  <c r="G11" i="27"/>
  <c r="F11" i="27"/>
  <c r="E11" i="27"/>
  <c r="D11" i="27"/>
  <c r="O10" i="27"/>
  <c r="N10" i="27"/>
  <c r="M10" i="27"/>
  <c r="L10" i="27"/>
  <c r="K10" i="27"/>
  <c r="J10" i="27"/>
  <c r="I10" i="27"/>
  <c r="H10" i="27"/>
  <c r="G10" i="27"/>
  <c r="F10" i="27"/>
  <c r="E10" i="27"/>
  <c r="D10" i="27"/>
  <c r="O9" i="27"/>
  <c r="N9" i="27"/>
  <c r="M9" i="27"/>
  <c r="L9" i="27"/>
  <c r="K9" i="27"/>
  <c r="J9" i="27"/>
  <c r="I9" i="27"/>
  <c r="H9" i="27"/>
  <c r="G9" i="27"/>
  <c r="F9" i="27"/>
  <c r="E9" i="27"/>
  <c r="D9" i="27"/>
  <c r="G46" i="34"/>
  <c r="F46" i="34"/>
  <c r="E46" i="34"/>
  <c r="D46" i="34"/>
  <c r="G45" i="34"/>
  <c r="F45" i="34"/>
  <c r="E45" i="34"/>
  <c r="D45" i="34"/>
  <c r="G43" i="34"/>
  <c r="F43" i="34"/>
  <c r="E43" i="34"/>
  <c r="D43" i="34"/>
  <c r="G42" i="34"/>
  <c r="F42" i="34"/>
  <c r="E42" i="34"/>
  <c r="D42" i="34"/>
  <c r="G41" i="34"/>
  <c r="F41" i="34"/>
  <c r="E41" i="34"/>
  <c r="D41" i="34"/>
  <c r="G40" i="34"/>
  <c r="F40" i="34"/>
  <c r="E40" i="34"/>
  <c r="D40" i="34"/>
  <c r="G39" i="34"/>
  <c r="F39" i="34"/>
  <c r="E39" i="34"/>
  <c r="D39" i="34"/>
  <c r="G38" i="34"/>
  <c r="F38" i="34"/>
  <c r="E38" i="34"/>
  <c r="D38" i="34"/>
  <c r="G37" i="34"/>
  <c r="F37" i="34"/>
  <c r="E37" i="34"/>
  <c r="D37" i="34"/>
  <c r="G36" i="34"/>
  <c r="F36" i="34"/>
  <c r="E36" i="34"/>
  <c r="D36" i="34"/>
  <c r="G35" i="34"/>
  <c r="F35" i="34"/>
  <c r="E35" i="34"/>
  <c r="D35" i="34"/>
  <c r="G34" i="34"/>
  <c r="F34" i="34"/>
  <c r="E34" i="34"/>
  <c r="D34" i="34"/>
  <c r="G33" i="34"/>
  <c r="F33" i="34"/>
  <c r="E33" i="34"/>
  <c r="D33" i="34"/>
  <c r="G32" i="34"/>
  <c r="F32" i="34"/>
  <c r="E32" i="34"/>
  <c r="D32" i="34"/>
  <c r="G31" i="34"/>
  <c r="F31" i="34"/>
  <c r="E31" i="34"/>
  <c r="D31" i="34"/>
  <c r="G30" i="34"/>
  <c r="F30" i="34"/>
  <c r="E30" i="34"/>
  <c r="D30" i="34"/>
  <c r="G29" i="34"/>
  <c r="F29" i="34"/>
  <c r="E29" i="34"/>
  <c r="D29" i="34"/>
  <c r="G28" i="34"/>
  <c r="F28" i="34"/>
  <c r="E28" i="34"/>
  <c r="D28" i="34"/>
  <c r="G27" i="34"/>
  <c r="F27" i="34"/>
  <c r="E27" i="34"/>
  <c r="D27" i="34"/>
  <c r="G26" i="34"/>
  <c r="F26" i="34"/>
  <c r="E26" i="34"/>
  <c r="D26" i="34"/>
  <c r="G25" i="34"/>
  <c r="F25" i="34"/>
  <c r="E25" i="34"/>
  <c r="D25" i="34"/>
  <c r="G24" i="34"/>
  <c r="F24" i="34"/>
  <c r="E24" i="34"/>
  <c r="D24" i="34"/>
  <c r="G23" i="34"/>
  <c r="F23" i="34"/>
  <c r="E23" i="34"/>
  <c r="D23" i="34"/>
  <c r="G22" i="34"/>
  <c r="F22" i="34"/>
  <c r="E22" i="34"/>
  <c r="D22" i="34"/>
  <c r="G21" i="34"/>
  <c r="F21" i="34"/>
  <c r="E21" i="34"/>
  <c r="D21" i="34"/>
  <c r="G20" i="34"/>
  <c r="F20" i="34"/>
  <c r="E20" i="34"/>
  <c r="D20" i="34"/>
  <c r="G19" i="34"/>
  <c r="F19" i="34"/>
  <c r="E19" i="34"/>
  <c r="D19" i="34"/>
  <c r="G18" i="34"/>
  <c r="F18" i="34"/>
  <c r="E18" i="34"/>
  <c r="D18" i="34"/>
  <c r="G17" i="34"/>
  <c r="F17" i="34"/>
  <c r="E17" i="34"/>
  <c r="D17" i="34"/>
  <c r="G16" i="34"/>
  <c r="F16" i="34"/>
  <c r="E16" i="34"/>
  <c r="D16" i="34"/>
  <c r="G15" i="34"/>
  <c r="F15" i="34"/>
  <c r="E15" i="34"/>
  <c r="D15" i="34"/>
  <c r="G14" i="34"/>
  <c r="F14" i="34"/>
  <c r="E14" i="34"/>
  <c r="D14" i="34"/>
  <c r="G13" i="34"/>
  <c r="F13" i="34"/>
  <c r="E13" i="34"/>
  <c r="D13" i="34"/>
  <c r="G12" i="34"/>
  <c r="F12" i="34"/>
  <c r="E12" i="34"/>
  <c r="D12" i="34"/>
  <c r="G11" i="34"/>
  <c r="F11" i="34"/>
  <c r="E11" i="34"/>
  <c r="D11" i="34"/>
  <c r="G10" i="34"/>
  <c r="F10" i="34"/>
  <c r="E10" i="34"/>
  <c r="D10" i="34"/>
  <c r="G9" i="34"/>
  <c r="F9" i="34"/>
  <c r="E9" i="34"/>
  <c r="D9" i="34"/>
  <c r="C47" i="36"/>
  <c r="C47" i="21"/>
  <c r="C47" i="46"/>
  <c r="F40" i="3"/>
  <c r="E40" i="3"/>
  <c r="F10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1" i="3"/>
  <c r="F42" i="3"/>
  <c r="F43" i="3"/>
  <c r="F45" i="3"/>
  <c r="F46" i="3"/>
  <c r="F11" i="3"/>
  <c r="F9" i="3"/>
  <c r="E10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AE34" i="3" s="1"/>
  <c r="E35" i="3"/>
  <c r="E36" i="3"/>
  <c r="E37" i="3"/>
  <c r="E38" i="3"/>
  <c r="E39" i="3"/>
  <c r="E41" i="3"/>
  <c r="E42" i="3"/>
  <c r="E43" i="3"/>
  <c r="E45" i="3"/>
  <c r="E46" i="3"/>
  <c r="E11" i="3"/>
  <c r="E9" i="3"/>
  <c r="H48" i="6"/>
  <c r="C32" i="6"/>
  <c r="C34" i="6"/>
  <c r="G48" i="30"/>
  <c r="C21" i="6"/>
  <c r="C28" i="6"/>
  <c r="C11" i="6"/>
  <c r="C15" i="6"/>
  <c r="G48" i="6"/>
  <c r="C23" i="6"/>
  <c r="C24" i="6"/>
  <c r="C31" i="6"/>
  <c r="C42" i="6"/>
  <c r="C43" i="6"/>
  <c r="D48" i="6"/>
  <c r="C10" i="6"/>
  <c r="C27" i="6"/>
  <c r="C35" i="6"/>
  <c r="C9" i="6"/>
  <c r="C33" i="6"/>
  <c r="C41" i="6"/>
  <c r="C20" i="6"/>
  <c r="E48" i="6"/>
  <c r="C46" i="6"/>
  <c r="C38" i="6"/>
  <c r="C48" i="30"/>
  <c r="F48" i="6"/>
  <c r="C12" i="6"/>
  <c r="C14" i="6"/>
  <c r="C30" i="6"/>
  <c r="C17" i="6"/>
  <c r="C26" i="6"/>
  <c r="C36" i="6"/>
  <c r="C44" i="6"/>
  <c r="C22" i="6"/>
  <c r="C16" i="6"/>
  <c r="C18" i="6"/>
  <c r="C19" i="6"/>
  <c r="C25" i="6"/>
  <c r="C37" i="6"/>
  <c r="C13" i="6"/>
  <c r="C29" i="6"/>
  <c r="C45" i="6"/>
  <c r="G44" i="2" l="1"/>
  <c r="G28" i="2"/>
  <c r="G12" i="2"/>
  <c r="F29" i="11"/>
  <c r="G41" i="11"/>
  <c r="G25" i="11"/>
  <c r="E48" i="27"/>
  <c r="I48" i="27"/>
  <c r="K12" i="32"/>
  <c r="K46" i="31"/>
  <c r="K42" i="31"/>
  <c r="K34" i="31"/>
  <c r="K30" i="31"/>
  <c r="K26" i="31"/>
  <c r="K18" i="31"/>
  <c r="K14" i="31"/>
  <c r="M46" i="32"/>
  <c r="M42" i="32"/>
  <c r="M34" i="31"/>
  <c r="G39" i="12"/>
  <c r="G14" i="38"/>
  <c r="O48" i="27"/>
  <c r="F38" i="16"/>
  <c r="G48" i="27"/>
  <c r="G41" i="42"/>
  <c r="V41" i="42" s="1"/>
  <c r="G43" i="42"/>
  <c r="G39" i="42"/>
  <c r="G35" i="42"/>
  <c r="G33" i="42"/>
  <c r="G29" i="42"/>
  <c r="G27" i="42"/>
  <c r="G31" i="42"/>
  <c r="G37" i="42"/>
  <c r="G25" i="42"/>
  <c r="G23" i="42"/>
  <c r="G17" i="42"/>
  <c r="G13" i="42"/>
  <c r="G15" i="42"/>
  <c r="V15" i="42" s="1"/>
  <c r="G11" i="42"/>
  <c r="U11" i="42" s="1"/>
  <c r="G9" i="42"/>
  <c r="J11" i="42"/>
  <c r="J43" i="42"/>
  <c r="AB43" i="42" s="1"/>
  <c r="J35" i="42"/>
  <c r="AB35" i="42" s="1"/>
  <c r="J31" i="42"/>
  <c r="J23" i="42"/>
  <c r="AB23" i="42" s="1"/>
  <c r="J19" i="42"/>
  <c r="J10" i="42"/>
  <c r="AB10" i="42" s="1"/>
  <c r="J42" i="42"/>
  <c r="D44" i="10"/>
  <c r="D40" i="12"/>
  <c r="D36" i="12"/>
  <c r="D32" i="12"/>
  <c r="D28" i="12"/>
  <c r="D24" i="12"/>
  <c r="D20" i="12"/>
  <c r="D16" i="12"/>
  <c r="D12" i="12"/>
  <c r="J37" i="42"/>
  <c r="J29" i="42"/>
  <c r="J17" i="42"/>
  <c r="AA17" i="42" s="1"/>
  <c r="J13" i="42"/>
  <c r="J44" i="42"/>
  <c r="AA44" i="42" s="1"/>
  <c r="J40" i="42"/>
  <c r="J32" i="42"/>
  <c r="J24" i="42"/>
  <c r="J12" i="42"/>
  <c r="AB12" i="42" s="1"/>
  <c r="D46" i="12"/>
  <c r="D42" i="12"/>
  <c r="D38" i="10"/>
  <c r="D34" i="12"/>
  <c r="D30" i="10"/>
  <c r="D26" i="12"/>
  <c r="D22" i="10"/>
  <c r="D18" i="12"/>
  <c r="D14" i="10"/>
  <c r="M32" i="32"/>
  <c r="M24" i="31"/>
  <c r="M20" i="31"/>
  <c r="I44" i="32"/>
  <c r="I40" i="32"/>
  <c r="I32" i="32"/>
  <c r="I28" i="32"/>
  <c r="I24" i="32"/>
  <c r="I16" i="32"/>
  <c r="I12" i="31"/>
  <c r="M48" i="27"/>
  <c r="G9" i="10"/>
  <c r="J12" i="3"/>
  <c r="AJ12" i="3" s="1"/>
  <c r="N44" i="2"/>
  <c r="N34" i="57"/>
  <c r="N18" i="57"/>
  <c r="H48" i="3"/>
  <c r="N35" i="58"/>
  <c r="O21" i="31"/>
  <c r="N16" i="11"/>
  <c r="M40" i="2"/>
  <c r="H22" i="12"/>
  <c r="H34" i="12"/>
  <c r="J36" i="3"/>
  <c r="W36" i="3" s="1"/>
  <c r="O20" i="2"/>
  <c r="N12" i="2"/>
  <c r="M44" i="11"/>
  <c r="H28" i="10"/>
  <c r="H9" i="10"/>
  <c r="H40" i="10"/>
  <c r="H18" i="12"/>
  <c r="E36" i="31"/>
  <c r="D23" i="42"/>
  <c r="Q23" i="42" s="1"/>
  <c r="D15" i="42"/>
  <c r="R15" i="42" s="1"/>
  <c r="D31" i="42"/>
  <c r="Q31" i="42" s="1"/>
  <c r="D39" i="42"/>
  <c r="Q39" i="42" s="1"/>
  <c r="K9" i="3"/>
  <c r="K11" i="3"/>
  <c r="Y11" i="3" s="1"/>
  <c r="K45" i="3"/>
  <c r="Y45" i="3" s="1"/>
  <c r="K43" i="3"/>
  <c r="AL43" i="3" s="1"/>
  <c r="K41" i="3"/>
  <c r="K39" i="3"/>
  <c r="K37" i="3"/>
  <c r="K35" i="3"/>
  <c r="K33" i="3"/>
  <c r="Y33" i="3" s="1"/>
  <c r="K31" i="3"/>
  <c r="Y31" i="3" s="1"/>
  <c r="K29" i="3"/>
  <c r="K27" i="3"/>
  <c r="AL27" i="3" s="1"/>
  <c r="K25" i="3"/>
  <c r="K23" i="3"/>
  <c r="AL23" i="3" s="1"/>
  <c r="K21" i="3"/>
  <c r="Y21" i="3" s="1"/>
  <c r="K19" i="3"/>
  <c r="AL19" i="3" s="1"/>
  <c r="K17" i="3"/>
  <c r="Y17" i="3" s="1"/>
  <c r="K15" i="3"/>
  <c r="AL15" i="3" s="1"/>
  <c r="K13" i="3"/>
  <c r="AL13" i="3" s="1"/>
  <c r="K10" i="3"/>
  <c r="AL10" i="3" s="1"/>
  <c r="K46" i="3"/>
  <c r="K44" i="3"/>
  <c r="AL44" i="3" s="1"/>
  <c r="K42" i="3"/>
  <c r="AL42" i="3" s="1"/>
  <c r="K40" i="3"/>
  <c r="AL40" i="3" s="1"/>
  <c r="K38" i="3"/>
  <c r="Y38" i="3" s="1"/>
  <c r="K36" i="3"/>
  <c r="AL36" i="3" s="1"/>
  <c r="K34" i="3"/>
  <c r="Y34" i="3" s="1"/>
  <c r="K32" i="3"/>
  <c r="Y32" i="3" s="1"/>
  <c r="K30" i="3"/>
  <c r="Y30" i="3" s="1"/>
  <c r="K28" i="3"/>
  <c r="Y28" i="3" s="1"/>
  <c r="K26" i="3"/>
  <c r="AL26" i="3" s="1"/>
  <c r="K24" i="3"/>
  <c r="AL24" i="3" s="1"/>
  <c r="K22" i="3"/>
  <c r="Y22" i="3" s="1"/>
  <c r="K20" i="3"/>
  <c r="AL20" i="3" s="1"/>
  <c r="K18" i="3"/>
  <c r="AL18" i="3" s="1"/>
  <c r="K16" i="3"/>
  <c r="AL16" i="3" s="1"/>
  <c r="K14" i="3"/>
  <c r="Y14" i="3" s="1"/>
  <c r="K12" i="3"/>
  <c r="R44" i="42"/>
  <c r="R28" i="42"/>
  <c r="H19" i="10"/>
  <c r="D11" i="42"/>
  <c r="Q11" i="42" s="1"/>
  <c r="D19" i="42"/>
  <c r="R19" i="42" s="1"/>
  <c r="D27" i="42"/>
  <c r="Q27" i="42" s="1"/>
  <c r="D35" i="42"/>
  <c r="R35" i="42" s="1"/>
  <c r="D43" i="42"/>
  <c r="R43" i="42" s="1"/>
  <c r="D26" i="16"/>
  <c r="I48" i="3"/>
  <c r="R11" i="3"/>
  <c r="E46" i="42"/>
  <c r="T46" i="42" s="1"/>
  <c r="E45" i="42"/>
  <c r="E44" i="42"/>
  <c r="E42" i="42"/>
  <c r="E41" i="42"/>
  <c r="T41" i="42" s="1"/>
  <c r="E40" i="42"/>
  <c r="E38" i="42"/>
  <c r="E37" i="42"/>
  <c r="E36" i="42"/>
  <c r="S36" i="42" s="1"/>
  <c r="E34" i="42"/>
  <c r="E33" i="42"/>
  <c r="E32" i="42"/>
  <c r="T32" i="42" s="1"/>
  <c r="E30" i="42"/>
  <c r="E29" i="42"/>
  <c r="E28" i="42"/>
  <c r="S28" i="42" s="1"/>
  <c r="E26" i="42"/>
  <c r="E25" i="42"/>
  <c r="E24" i="42"/>
  <c r="T24" i="42" s="1"/>
  <c r="E22" i="42"/>
  <c r="E21" i="42"/>
  <c r="E20" i="42"/>
  <c r="T20" i="42" s="1"/>
  <c r="E18" i="42"/>
  <c r="E17" i="42"/>
  <c r="E16" i="42"/>
  <c r="E14" i="42"/>
  <c r="E13" i="42"/>
  <c r="E12" i="42"/>
  <c r="D9" i="42"/>
  <c r="Q9" i="42" s="1"/>
  <c r="R45" i="3"/>
  <c r="R42" i="3"/>
  <c r="R39" i="3"/>
  <c r="R37" i="3"/>
  <c r="R35" i="3"/>
  <c r="R33" i="3"/>
  <c r="R31" i="3"/>
  <c r="R29" i="3"/>
  <c r="R27" i="3"/>
  <c r="R25" i="3"/>
  <c r="R23" i="3"/>
  <c r="R21" i="3"/>
  <c r="R19" i="3"/>
  <c r="R17" i="3"/>
  <c r="R15" i="3"/>
  <c r="R13" i="3"/>
  <c r="R10" i="3"/>
  <c r="E48" i="28"/>
  <c r="E48" i="29"/>
  <c r="D48" i="28"/>
  <c r="D48" i="29"/>
  <c r="H48" i="28"/>
  <c r="H48" i="29"/>
  <c r="O48" i="28"/>
  <c r="O48" i="29"/>
  <c r="C46" i="29"/>
  <c r="C42" i="29"/>
  <c r="C38" i="29"/>
  <c r="C34" i="29"/>
  <c r="C30" i="29"/>
  <c r="C26" i="29"/>
  <c r="C22" i="29"/>
  <c r="C18" i="29"/>
  <c r="C14" i="29"/>
  <c r="C10" i="29"/>
  <c r="C43" i="29"/>
  <c r="C39" i="29"/>
  <c r="C35" i="29"/>
  <c r="C31" i="29"/>
  <c r="C27" i="29"/>
  <c r="C23" i="29"/>
  <c r="C19" i="29"/>
  <c r="C15" i="29"/>
  <c r="C11" i="29"/>
  <c r="C9" i="29"/>
  <c r="F48" i="28"/>
  <c r="F48" i="29"/>
  <c r="G48" i="29"/>
  <c r="G48" i="28"/>
  <c r="O40" i="11"/>
  <c r="O36" i="2"/>
  <c r="N32" i="11"/>
  <c r="N28" i="2"/>
  <c r="M28" i="11"/>
  <c r="M24" i="2"/>
  <c r="C44" i="29"/>
  <c r="C40" i="29"/>
  <c r="C36" i="29"/>
  <c r="C32" i="29"/>
  <c r="C28" i="29"/>
  <c r="C24" i="29"/>
  <c r="C20" i="29"/>
  <c r="C16" i="29"/>
  <c r="C12" i="29"/>
  <c r="C45" i="29"/>
  <c r="C41" i="29"/>
  <c r="C37" i="29"/>
  <c r="C33" i="29"/>
  <c r="C29" i="29"/>
  <c r="C25" i="29"/>
  <c r="C21" i="29"/>
  <c r="C17" i="29"/>
  <c r="C13" i="29"/>
  <c r="O9" i="57"/>
  <c r="D16" i="2"/>
  <c r="E20" i="31"/>
  <c r="F16" i="31"/>
  <c r="J12" i="11"/>
  <c r="L24" i="32"/>
  <c r="J12" i="32"/>
  <c r="H38" i="32"/>
  <c r="H12" i="31"/>
  <c r="L18" i="51"/>
  <c r="H25" i="31"/>
  <c r="I48" i="56"/>
  <c r="H27" i="10"/>
  <c r="H29" i="39"/>
  <c r="D30" i="16"/>
  <c r="D28" i="16"/>
  <c r="D37" i="31"/>
  <c r="J25" i="3"/>
  <c r="AJ25" i="3" s="1"/>
  <c r="H10" i="10"/>
  <c r="H45" i="10"/>
  <c r="H45" i="32"/>
  <c r="V38" i="3"/>
  <c r="AH27" i="3"/>
  <c r="AI19" i="3"/>
  <c r="N48" i="34"/>
  <c r="C25" i="16"/>
  <c r="M28" i="32"/>
  <c r="K38" i="31"/>
  <c r="C40" i="31"/>
  <c r="I9" i="57"/>
  <c r="D21" i="31"/>
  <c r="D13" i="11"/>
  <c r="J37" i="3"/>
  <c r="AJ37" i="3" s="1"/>
  <c r="J27" i="3"/>
  <c r="W27" i="3" s="1"/>
  <c r="J15" i="3"/>
  <c r="AJ15" i="3" s="1"/>
  <c r="H41" i="12"/>
  <c r="H37" i="32"/>
  <c r="K24" i="51"/>
  <c r="F48" i="56"/>
  <c r="H17" i="31"/>
  <c r="H33" i="32"/>
  <c r="L35" i="32"/>
  <c r="H41" i="32"/>
  <c r="J48" i="56"/>
  <c r="I41" i="57"/>
  <c r="D45" i="31"/>
  <c r="D29" i="31"/>
  <c r="D13" i="31"/>
  <c r="D29" i="11"/>
  <c r="J43" i="3"/>
  <c r="W43" i="3" s="1"/>
  <c r="J39" i="3"/>
  <c r="W39" i="3" s="1"/>
  <c r="J31" i="3"/>
  <c r="AJ31" i="3" s="1"/>
  <c r="J21" i="3"/>
  <c r="AJ21" i="3" s="1"/>
  <c r="G15" i="10"/>
  <c r="H17" i="10"/>
  <c r="H13" i="39"/>
  <c r="H11" i="10"/>
  <c r="H23" i="12"/>
  <c r="H13" i="10"/>
  <c r="I36" i="32"/>
  <c r="C10" i="11"/>
  <c r="C41" i="16"/>
  <c r="C32" i="16"/>
  <c r="H48" i="44"/>
  <c r="G48" i="53"/>
  <c r="L34" i="51"/>
  <c r="K40" i="51"/>
  <c r="D24" i="58"/>
  <c r="M14" i="32"/>
  <c r="L21" i="32"/>
  <c r="K22" i="31"/>
  <c r="C24" i="31"/>
  <c r="H35" i="32"/>
  <c r="M38" i="31"/>
  <c r="H39" i="32"/>
  <c r="H43" i="32"/>
  <c r="L43" i="32"/>
  <c r="I25" i="57"/>
  <c r="D41" i="31"/>
  <c r="D33" i="31"/>
  <c r="D25" i="31"/>
  <c r="D17" i="31"/>
  <c r="D37" i="11"/>
  <c r="D21" i="11"/>
  <c r="J45" i="3"/>
  <c r="AJ45" i="3" s="1"/>
  <c r="J41" i="3"/>
  <c r="W41" i="3" s="1"/>
  <c r="J35" i="3"/>
  <c r="AJ35" i="3" s="1"/>
  <c r="J33" i="3"/>
  <c r="W33" i="3" s="1"/>
  <c r="J29" i="3"/>
  <c r="W29" i="3" s="1"/>
  <c r="J23" i="3"/>
  <c r="W23" i="3" s="1"/>
  <c r="J17" i="3"/>
  <c r="W17" i="3" s="1"/>
  <c r="J13" i="3"/>
  <c r="W13" i="3" s="1"/>
  <c r="H35" i="10"/>
  <c r="G13" i="10"/>
  <c r="H43" i="12"/>
  <c r="H39" i="38"/>
  <c r="H11" i="38"/>
  <c r="H21" i="39"/>
  <c r="H21" i="12"/>
  <c r="H39" i="12"/>
  <c r="H29" i="12"/>
  <c r="H31" i="10"/>
  <c r="H13" i="31"/>
  <c r="H21" i="31"/>
  <c r="H29" i="31"/>
  <c r="I20" i="32"/>
  <c r="T11" i="42"/>
  <c r="T39" i="3"/>
  <c r="T31" i="3"/>
  <c r="T23" i="3"/>
  <c r="T17" i="3"/>
  <c r="T15" i="3"/>
  <c r="J28" i="51"/>
  <c r="R36" i="42"/>
  <c r="Q12" i="42"/>
  <c r="I33" i="57"/>
  <c r="I17" i="57"/>
  <c r="C33" i="16"/>
  <c r="C17" i="16"/>
  <c r="C16" i="16"/>
  <c r="L10" i="32"/>
  <c r="M11" i="2"/>
  <c r="D15" i="16"/>
  <c r="D42" i="10"/>
  <c r="F22" i="16"/>
  <c r="F14" i="16"/>
  <c r="L26" i="51"/>
  <c r="K32" i="51"/>
  <c r="K16" i="51"/>
  <c r="M10" i="51"/>
  <c r="C32" i="31"/>
  <c r="C16" i="31"/>
  <c r="J28" i="57"/>
  <c r="G20" i="2"/>
  <c r="J46" i="3"/>
  <c r="AJ46" i="3" s="1"/>
  <c r="J24" i="3"/>
  <c r="AJ24" i="3" s="1"/>
  <c r="J18" i="3"/>
  <c r="AJ18" i="3" s="1"/>
  <c r="N48" i="50"/>
  <c r="F48" i="59"/>
  <c r="E48" i="59"/>
  <c r="C44" i="31"/>
  <c r="C36" i="31"/>
  <c r="C28" i="31"/>
  <c r="C20" i="31"/>
  <c r="K14" i="58"/>
  <c r="K48" i="56"/>
  <c r="G24" i="16"/>
  <c r="I16" i="11"/>
  <c r="J9" i="3"/>
  <c r="W9" i="3" s="1"/>
  <c r="G36" i="2"/>
  <c r="O48" i="56"/>
  <c r="N48" i="56"/>
  <c r="J42" i="3"/>
  <c r="W42" i="3" s="1"/>
  <c r="J30" i="3"/>
  <c r="AJ30" i="3" s="1"/>
  <c r="J20" i="3"/>
  <c r="AJ20" i="3" s="1"/>
  <c r="O44" i="11"/>
  <c r="O40" i="2"/>
  <c r="O36" i="11"/>
  <c r="O32" i="2"/>
  <c r="O28" i="11"/>
  <c r="O24" i="2"/>
  <c r="O20" i="11"/>
  <c r="O16" i="2"/>
  <c r="O12" i="11"/>
  <c r="N44" i="11"/>
  <c r="N40" i="2"/>
  <c r="N36" i="11"/>
  <c r="N32" i="2"/>
  <c r="N28" i="11"/>
  <c r="N24" i="2"/>
  <c r="N20" i="11"/>
  <c r="N16" i="2"/>
  <c r="N12" i="11"/>
  <c r="M44" i="2"/>
  <c r="M40" i="11"/>
  <c r="M36" i="2"/>
  <c r="M32" i="11"/>
  <c r="M28" i="2"/>
  <c r="M24" i="11"/>
  <c r="M20" i="2"/>
  <c r="M16" i="11"/>
  <c r="M48" i="7"/>
  <c r="H44" i="12"/>
  <c r="H42" i="10"/>
  <c r="E12" i="31"/>
  <c r="E28" i="31"/>
  <c r="E44" i="31"/>
  <c r="K44" i="51"/>
  <c r="K28" i="51"/>
  <c r="K26" i="52"/>
  <c r="K20" i="51"/>
  <c r="K16" i="52"/>
  <c r="K12" i="51"/>
  <c r="J26" i="52"/>
  <c r="J12" i="51"/>
  <c r="C33" i="58"/>
  <c r="C48" i="59"/>
  <c r="D44" i="31"/>
  <c r="I11" i="57"/>
  <c r="L48" i="50"/>
  <c r="H40" i="16"/>
  <c r="M32" i="2"/>
  <c r="M16" i="2"/>
  <c r="M36" i="11"/>
  <c r="M20" i="11"/>
  <c r="N36" i="2"/>
  <c r="N20" i="2"/>
  <c r="N40" i="11"/>
  <c r="N24" i="11"/>
  <c r="O44" i="2"/>
  <c r="O28" i="2"/>
  <c r="O12" i="2"/>
  <c r="O32" i="11"/>
  <c r="O16" i="11"/>
  <c r="D26" i="10"/>
  <c r="D22" i="12"/>
  <c r="D12" i="38"/>
  <c r="E12" i="2"/>
  <c r="E32" i="2"/>
  <c r="E28" i="2"/>
  <c r="E24" i="2"/>
  <c r="H12" i="12"/>
  <c r="H30" i="12"/>
  <c r="G36" i="12"/>
  <c r="J11" i="3"/>
  <c r="W11" i="3" s="1"/>
  <c r="G12" i="12"/>
  <c r="H24" i="10"/>
  <c r="H26" i="12"/>
  <c r="E16" i="31"/>
  <c r="E24" i="31"/>
  <c r="E32" i="31"/>
  <c r="E40" i="31"/>
  <c r="M48" i="50"/>
  <c r="K36" i="51"/>
  <c r="E11" i="51"/>
  <c r="E43" i="51"/>
  <c r="E27" i="51"/>
  <c r="H37" i="51"/>
  <c r="D44" i="58"/>
  <c r="D36" i="57"/>
  <c r="F18" i="51"/>
  <c r="E16" i="2"/>
  <c r="L16" i="58"/>
  <c r="K20" i="57"/>
  <c r="M30" i="57"/>
  <c r="M14" i="57"/>
  <c r="M12" i="58"/>
  <c r="O42" i="58"/>
  <c r="O36" i="57"/>
  <c r="O14" i="57"/>
  <c r="D18" i="10"/>
  <c r="D34" i="10"/>
  <c r="D14" i="12"/>
  <c r="D30" i="12"/>
  <c r="D16" i="39"/>
  <c r="F9" i="51"/>
  <c r="F42" i="51"/>
  <c r="F34" i="51"/>
  <c r="F26" i="51"/>
  <c r="L42" i="51"/>
  <c r="L30" i="51"/>
  <c r="L22" i="51"/>
  <c r="L14" i="51"/>
  <c r="D42" i="16"/>
  <c r="O48" i="18"/>
  <c r="AI35" i="3"/>
  <c r="V22" i="3"/>
  <c r="F46" i="16"/>
  <c r="F30" i="16"/>
  <c r="D13" i="57"/>
  <c r="M12" i="31"/>
  <c r="C14" i="31"/>
  <c r="K16" i="31"/>
  <c r="M16" i="32"/>
  <c r="C18" i="31"/>
  <c r="M18" i="31"/>
  <c r="K20" i="31"/>
  <c r="C22" i="31"/>
  <c r="M22" i="31"/>
  <c r="K24" i="31"/>
  <c r="C26" i="31"/>
  <c r="M26" i="32"/>
  <c r="K28" i="31"/>
  <c r="C30" i="31"/>
  <c r="M30" i="32"/>
  <c r="K32" i="31"/>
  <c r="C34" i="31"/>
  <c r="K36" i="31"/>
  <c r="M36" i="31"/>
  <c r="C38" i="31"/>
  <c r="K40" i="31"/>
  <c r="M40" i="31"/>
  <c r="C42" i="31"/>
  <c r="K44" i="31"/>
  <c r="M44" i="32"/>
  <c r="C46" i="31"/>
  <c r="I45" i="57"/>
  <c r="I37" i="57"/>
  <c r="I29" i="57"/>
  <c r="I21" i="57"/>
  <c r="I13" i="57"/>
  <c r="I10" i="58"/>
  <c r="H19" i="2"/>
  <c r="AE15" i="3"/>
  <c r="D14" i="16"/>
  <c r="D46" i="16"/>
  <c r="D48" i="50"/>
  <c r="F48" i="53"/>
  <c r="D19" i="57"/>
  <c r="C17" i="58"/>
  <c r="C48" i="44"/>
  <c r="F48" i="50"/>
  <c r="D44" i="16"/>
  <c r="I14" i="39"/>
  <c r="I14" i="32"/>
  <c r="H15" i="39"/>
  <c r="H15" i="31"/>
  <c r="I18" i="39"/>
  <c r="I18" i="32"/>
  <c r="H19" i="39"/>
  <c r="H19" i="31"/>
  <c r="I22" i="39"/>
  <c r="I22" i="32"/>
  <c r="H23" i="39"/>
  <c r="H23" i="31"/>
  <c r="I26" i="39"/>
  <c r="I26" i="32"/>
  <c r="H27" i="39"/>
  <c r="H27" i="31"/>
  <c r="I30" i="39"/>
  <c r="I30" i="32"/>
  <c r="H31" i="39"/>
  <c r="H31" i="31"/>
  <c r="I34" i="39"/>
  <c r="I34" i="32"/>
  <c r="H35" i="39"/>
  <c r="H35" i="31"/>
  <c r="H37" i="38"/>
  <c r="H37" i="31"/>
  <c r="I38" i="39"/>
  <c r="I38" i="32"/>
  <c r="H39" i="39"/>
  <c r="H39" i="31"/>
  <c r="I42" i="39"/>
  <c r="I42" i="32"/>
  <c r="H43" i="39"/>
  <c r="H43" i="31"/>
  <c r="H45" i="38"/>
  <c r="H45" i="31"/>
  <c r="I46" i="39"/>
  <c r="I46" i="32"/>
  <c r="H15" i="10"/>
  <c r="H15" i="12"/>
  <c r="E31" i="38"/>
  <c r="E31" i="31"/>
  <c r="D10" i="38"/>
  <c r="D10" i="32"/>
  <c r="H48" i="50"/>
  <c r="K48" i="59"/>
  <c r="C45" i="31"/>
  <c r="C41" i="31"/>
  <c r="C37" i="31"/>
  <c r="C33" i="31"/>
  <c r="C29" i="31"/>
  <c r="C25" i="31"/>
  <c r="C21" i="31"/>
  <c r="C17" i="31"/>
  <c r="C13" i="31"/>
  <c r="N11" i="31"/>
  <c r="L13" i="32"/>
  <c r="L29" i="32"/>
  <c r="H33" i="31"/>
  <c r="L39" i="32"/>
  <c r="H41" i="31"/>
  <c r="H11" i="58"/>
  <c r="L48" i="56"/>
  <c r="L13" i="11"/>
  <c r="G33" i="11"/>
  <c r="D45" i="11"/>
  <c r="D41" i="11"/>
  <c r="D33" i="11"/>
  <c r="D25" i="11"/>
  <c r="D17" i="11"/>
  <c r="D10" i="2"/>
  <c r="AF9" i="3"/>
  <c r="AF43" i="3"/>
  <c r="AF41" i="3"/>
  <c r="D48" i="18"/>
  <c r="U46" i="3"/>
  <c r="U42" i="3"/>
  <c r="U38" i="3"/>
  <c r="U34" i="3"/>
  <c r="U32" i="3"/>
  <c r="U30" i="3"/>
  <c r="U26" i="3"/>
  <c r="D31" i="16"/>
  <c r="E10" i="57"/>
  <c r="F11" i="57"/>
  <c r="F43" i="57"/>
  <c r="F15" i="58"/>
  <c r="G25" i="57"/>
  <c r="I43" i="57"/>
  <c r="I39" i="57"/>
  <c r="I35" i="57"/>
  <c r="I31" i="57"/>
  <c r="I27" i="57"/>
  <c r="I23" i="57"/>
  <c r="I19" i="57"/>
  <c r="I15" i="57"/>
  <c r="O45" i="57"/>
  <c r="O25" i="57"/>
  <c r="O10" i="58"/>
  <c r="D9" i="11"/>
  <c r="V46" i="3"/>
  <c r="AI43" i="3"/>
  <c r="V30" i="3"/>
  <c r="AI27" i="3"/>
  <c r="V14" i="3"/>
  <c r="AI11" i="3"/>
  <c r="M46" i="31"/>
  <c r="M44" i="31"/>
  <c r="M42" i="31"/>
  <c r="M40" i="32"/>
  <c r="M38" i="32"/>
  <c r="M36" i="32"/>
  <c r="M34" i="32"/>
  <c r="M32" i="31"/>
  <c r="M30" i="31"/>
  <c r="M28" i="31"/>
  <c r="M26" i="31"/>
  <c r="M24" i="32"/>
  <c r="M22" i="32"/>
  <c r="M20" i="32"/>
  <c r="M18" i="32"/>
  <c r="M16" i="31"/>
  <c r="M14" i="31"/>
  <c r="K46" i="32"/>
  <c r="K44" i="32"/>
  <c r="K42" i="32"/>
  <c r="K40" i="32"/>
  <c r="K38" i="32"/>
  <c r="K36" i="32"/>
  <c r="K34" i="32"/>
  <c r="K32" i="32"/>
  <c r="K30" i="32"/>
  <c r="K28" i="32"/>
  <c r="K26" i="32"/>
  <c r="K24" i="32"/>
  <c r="K22" i="32"/>
  <c r="K20" i="32"/>
  <c r="K18" i="32"/>
  <c r="K16" i="32"/>
  <c r="K14" i="32"/>
  <c r="K12" i="31"/>
  <c r="I46" i="31"/>
  <c r="I44" i="31"/>
  <c r="I42" i="31"/>
  <c r="I40" i="31"/>
  <c r="I38" i="31"/>
  <c r="I36" i="31"/>
  <c r="I34" i="31"/>
  <c r="I32" i="31"/>
  <c r="I30" i="31"/>
  <c r="I28" i="31"/>
  <c r="I26" i="31"/>
  <c r="I24" i="31"/>
  <c r="I22" i="31"/>
  <c r="I20" i="31"/>
  <c r="I18" i="31"/>
  <c r="I16" i="31"/>
  <c r="I14" i="31"/>
  <c r="AE11" i="3"/>
  <c r="D39" i="16"/>
  <c r="D23" i="16"/>
  <c r="M48" i="44"/>
  <c r="C41" i="58"/>
  <c r="C23" i="58"/>
  <c r="L46" i="51"/>
  <c r="L38" i="51"/>
  <c r="L32" i="51"/>
  <c r="L28" i="51"/>
  <c r="L24" i="51"/>
  <c r="L20" i="51"/>
  <c r="L12" i="52"/>
  <c r="K46" i="51"/>
  <c r="K42" i="51"/>
  <c r="K38" i="51"/>
  <c r="K34" i="51"/>
  <c r="K30" i="51"/>
  <c r="K26" i="51"/>
  <c r="K22" i="51"/>
  <c r="K18" i="51"/>
  <c r="K14" i="51"/>
  <c r="F42" i="16"/>
  <c r="F34" i="16"/>
  <c r="F26" i="16"/>
  <c r="F18" i="16"/>
  <c r="M48" i="59"/>
  <c r="L48" i="59"/>
  <c r="I48" i="59"/>
  <c r="G48" i="59"/>
  <c r="O13" i="31"/>
  <c r="O29" i="31"/>
  <c r="C35" i="31"/>
  <c r="L42" i="57"/>
  <c r="H32" i="58"/>
  <c r="G16" i="16"/>
  <c r="K24" i="11"/>
  <c r="J38" i="2"/>
  <c r="H32" i="16"/>
  <c r="F44" i="32"/>
  <c r="C38" i="52"/>
  <c r="C22" i="52"/>
  <c r="H48" i="53"/>
  <c r="H36" i="12"/>
  <c r="H20" i="10"/>
  <c r="C48" i="56"/>
  <c r="I48" i="42" s="1"/>
  <c r="F14" i="38"/>
  <c r="G12" i="38"/>
  <c r="G48" i="56"/>
  <c r="E12" i="39"/>
  <c r="D48" i="59"/>
  <c r="H48" i="59"/>
  <c r="K48" i="53"/>
  <c r="H16" i="10"/>
  <c r="H32" i="10"/>
  <c r="H32" i="12"/>
  <c r="E14" i="31"/>
  <c r="E18" i="31"/>
  <c r="E22" i="31"/>
  <c r="E26" i="31"/>
  <c r="E30" i="31"/>
  <c r="E34" i="31"/>
  <c r="E38" i="31"/>
  <c r="E42" i="31"/>
  <c r="E46" i="31"/>
  <c r="AH11" i="3"/>
  <c r="AH43" i="3"/>
  <c r="D9" i="57"/>
  <c r="E12" i="32"/>
  <c r="E14" i="32"/>
  <c r="E16" i="32"/>
  <c r="E18" i="32"/>
  <c r="E20" i="32"/>
  <c r="E22" i="32"/>
  <c r="E24" i="32"/>
  <c r="E26" i="32"/>
  <c r="E28" i="32"/>
  <c r="E30" i="32"/>
  <c r="E32" i="32"/>
  <c r="E34" i="32"/>
  <c r="E36" i="32"/>
  <c r="E38" i="32"/>
  <c r="E40" i="32"/>
  <c r="E42" i="32"/>
  <c r="E44" i="32"/>
  <c r="E46" i="32"/>
  <c r="I12" i="32"/>
  <c r="M12" i="32"/>
  <c r="L16" i="51"/>
  <c r="D9" i="51"/>
  <c r="D44" i="51"/>
  <c r="D40" i="52"/>
  <c r="D38" i="52"/>
  <c r="D32" i="52"/>
  <c r="L9" i="52"/>
  <c r="L44" i="51"/>
  <c r="L40" i="51"/>
  <c r="L36" i="51"/>
  <c r="M9" i="51"/>
  <c r="M46" i="52"/>
  <c r="M42" i="52"/>
  <c r="M40" i="51"/>
  <c r="M38" i="52"/>
  <c r="M32" i="52"/>
  <c r="M26" i="52"/>
  <c r="M22" i="52"/>
  <c r="M18" i="51"/>
  <c r="M16" i="52"/>
  <c r="M12" i="52"/>
  <c r="D36" i="32"/>
  <c r="E28" i="11"/>
  <c r="H44" i="58"/>
  <c r="H42" i="57"/>
  <c r="H40" i="58"/>
  <c r="H36" i="58"/>
  <c r="H34" i="58"/>
  <c r="H28" i="58"/>
  <c r="H24" i="57"/>
  <c r="H20" i="58"/>
  <c r="H16" i="58"/>
  <c r="H12" i="57"/>
  <c r="I40" i="58"/>
  <c r="I34" i="57"/>
  <c r="G28" i="16"/>
  <c r="G20" i="16"/>
  <c r="G46" i="31"/>
  <c r="G38" i="32"/>
  <c r="G30" i="31"/>
  <c r="G22" i="32"/>
  <c r="G14" i="31"/>
  <c r="F40" i="31"/>
  <c r="F36" i="32"/>
  <c r="F32" i="31"/>
  <c r="F28" i="32"/>
  <c r="F24" i="31"/>
  <c r="F20" i="32"/>
  <c r="F12" i="32"/>
  <c r="D44" i="32"/>
  <c r="D36" i="31"/>
  <c r="D28" i="32"/>
  <c r="D26" i="31"/>
  <c r="D20" i="32"/>
  <c r="D18" i="31"/>
  <c r="D12" i="32"/>
  <c r="D32" i="39"/>
  <c r="D28" i="38"/>
  <c r="E9" i="11"/>
  <c r="E44" i="2"/>
  <c r="E40" i="2"/>
  <c r="E36" i="38"/>
  <c r="Z44" i="3"/>
  <c r="AM44" i="3"/>
  <c r="Z40" i="3"/>
  <c r="AM40" i="3"/>
  <c r="Z36" i="3"/>
  <c r="AM36" i="3"/>
  <c r="Z32" i="3"/>
  <c r="AM32" i="3"/>
  <c r="Z28" i="3"/>
  <c r="AM28" i="3"/>
  <c r="Z24" i="3"/>
  <c r="AM24" i="3"/>
  <c r="Z20" i="3"/>
  <c r="AM20" i="3"/>
  <c r="Z16" i="3"/>
  <c r="AM16" i="3"/>
  <c r="Z12" i="3"/>
  <c r="AM12" i="3"/>
  <c r="Z43" i="3"/>
  <c r="AM43" i="3"/>
  <c r="Z39" i="3"/>
  <c r="AM39" i="3"/>
  <c r="Z35" i="3"/>
  <c r="AM35" i="3"/>
  <c r="Z31" i="3"/>
  <c r="AM31" i="3"/>
  <c r="Z27" i="3"/>
  <c r="AM27" i="3"/>
  <c r="Z23" i="3"/>
  <c r="AM23" i="3"/>
  <c r="Z19" i="3"/>
  <c r="AM19" i="3"/>
  <c r="AM15" i="3"/>
  <c r="Z15" i="3"/>
  <c r="AM11" i="3"/>
  <c r="Z11" i="3"/>
  <c r="Z46" i="3"/>
  <c r="AM46" i="3"/>
  <c r="Z42" i="3"/>
  <c r="AM42" i="3"/>
  <c r="Z38" i="3"/>
  <c r="AM38" i="3"/>
  <c r="Z34" i="3"/>
  <c r="AM34" i="3"/>
  <c r="Z30" i="3"/>
  <c r="AM30" i="3"/>
  <c r="Z26" i="3"/>
  <c r="AM26" i="3"/>
  <c r="Z22" i="3"/>
  <c r="AM22" i="3"/>
  <c r="Z18" i="3"/>
  <c r="AM18" i="3"/>
  <c r="Z14" i="3"/>
  <c r="AM14" i="3"/>
  <c r="Z10" i="3"/>
  <c r="AM10" i="3"/>
  <c r="Z45" i="3"/>
  <c r="AM45" i="3"/>
  <c r="Z41" i="3"/>
  <c r="AM41" i="3"/>
  <c r="Z37" i="3"/>
  <c r="AM37" i="3"/>
  <c r="Z33" i="3"/>
  <c r="AM33" i="3"/>
  <c r="Z29" i="3"/>
  <c r="AM29" i="3"/>
  <c r="Z25" i="3"/>
  <c r="AM25" i="3"/>
  <c r="AM21" i="3"/>
  <c r="Z21" i="3"/>
  <c r="Z17" i="3"/>
  <c r="AM17" i="3"/>
  <c r="Z13" i="3"/>
  <c r="AM13" i="3"/>
  <c r="Z9" i="3"/>
  <c r="AM9" i="3"/>
  <c r="V42" i="3"/>
  <c r="AI39" i="3"/>
  <c r="AH35" i="3"/>
  <c r="V34" i="3"/>
  <c r="AI31" i="3"/>
  <c r="V26" i="3"/>
  <c r="AI23" i="3"/>
  <c r="AH19" i="3"/>
  <c r="V18" i="3"/>
  <c r="AI15" i="3"/>
  <c r="E40" i="39"/>
  <c r="E20" i="38"/>
  <c r="R9" i="3"/>
  <c r="R20" i="3"/>
  <c r="R18" i="3"/>
  <c r="R16" i="3"/>
  <c r="R14" i="3"/>
  <c r="T36" i="3"/>
  <c r="C46" i="52"/>
  <c r="H20" i="57"/>
  <c r="N37" i="52"/>
  <c r="N33" i="51"/>
  <c r="N21" i="52"/>
  <c r="C30" i="52"/>
  <c r="G34" i="52"/>
  <c r="G18" i="52"/>
  <c r="H23" i="52"/>
  <c r="M30" i="51"/>
  <c r="D10" i="42"/>
  <c r="R10" i="42" s="1"/>
  <c r="H18" i="57"/>
  <c r="H18" i="58"/>
  <c r="M11" i="58"/>
  <c r="M11" i="51"/>
  <c r="C40" i="16"/>
  <c r="C24" i="16"/>
  <c r="K48" i="40"/>
  <c r="Q46" i="42"/>
  <c r="Q38" i="42"/>
  <c r="Q34" i="42"/>
  <c r="R22" i="42"/>
  <c r="Q18" i="42"/>
  <c r="D11" i="57"/>
  <c r="D35" i="57"/>
  <c r="D33" i="58"/>
  <c r="D31" i="57"/>
  <c r="D25" i="58"/>
  <c r="D21" i="58"/>
  <c r="E10" i="58"/>
  <c r="L45" i="11"/>
  <c r="H23" i="11"/>
  <c r="F23" i="2"/>
  <c r="F13" i="11"/>
  <c r="M10" i="11"/>
  <c r="D36" i="58"/>
  <c r="E44" i="11"/>
  <c r="E12" i="11"/>
  <c r="F44" i="16"/>
  <c r="F32" i="16"/>
  <c r="M43" i="57"/>
  <c r="M37" i="57"/>
  <c r="M35" i="58"/>
  <c r="M23" i="57"/>
  <c r="M19" i="58"/>
  <c r="N19" i="58"/>
  <c r="O48" i="23"/>
  <c r="O48" i="24"/>
  <c r="N48" i="24"/>
  <c r="N48" i="23"/>
  <c r="M48" i="24"/>
  <c r="M48" i="23"/>
  <c r="L48" i="24"/>
  <c r="L48" i="23"/>
  <c r="AE37" i="3"/>
  <c r="AE31" i="3"/>
  <c r="O29" i="51"/>
  <c r="K23" i="31"/>
  <c r="F45" i="11"/>
  <c r="F39" i="2"/>
  <c r="I25" i="51"/>
  <c r="O11" i="58"/>
  <c r="O11" i="57"/>
  <c r="D36" i="11"/>
  <c r="D36" i="2"/>
  <c r="D18" i="58"/>
  <c r="D18" i="57"/>
  <c r="E36" i="11"/>
  <c r="E36" i="2"/>
  <c r="E20" i="11"/>
  <c r="E20" i="2"/>
  <c r="H29" i="57"/>
  <c r="G29" i="58"/>
  <c r="L29" i="11"/>
  <c r="H39" i="11"/>
  <c r="H35" i="2"/>
  <c r="G17" i="11"/>
  <c r="R45" i="42"/>
  <c r="D18" i="11"/>
  <c r="K18" i="2"/>
  <c r="J48" i="24"/>
  <c r="J48" i="23"/>
  <c r="F11" i="51"/>
  <c r="F45" i="52"/>
  <c r="F43" i="51"/>
  <c r="F41" i="52"/>
  <c r="F39" i="51"/>
  <c r="F37" i="52"/>
  <c r="F35" i="51"/>
  <c r="F33" i="52"/>
  <c r="F31" i="51"/>
  <c r="F29" i="52"/>
  <c r="F27" i="51"/>
  <c r="F25" i="52"/>
  <c r="F23" i="51"/>
  <c r="F21" i="52"/>
  <c r="F19" i="51"/>
  <c r="F17" i="52"/>
  <c r="F15" i="51"/>
  <c r="F13" i="52"/>
  <c r="I41" i="51"/>
  <c r="J11" i="51"/>
  <c r="K41" i="52"/>
  <c r="K33" i="52"/>
  <c r="K25" i="52"/>
  <c r="K10" i="52"/>
  <c r="J45" i="52"/>
  <c r="J39" i="52"/>
  <c r="J31" i="52"/>
  <c r="J23" i="52"/>
  <c r="J17" i="51"/>
  <c r="J15" i="52"/>
  <c r="J13" i="51"/>
  <c r="G42" i="16"/>
  <c r="G34" i="16"/>
  <c r="J44" i="11"/>
  <c r="I32" i="11"/>
  <c r="I18" i="2"/>
  <c r="H30" i="16"/>
  <c r="H26" i="16"/>
  <c r="H22" i="16"/>
  <c r="H18" i="16"/>
  <c r="H14" i="16"/>
  <c r="AH39" i="3"/>
  <c r="AI37" i="3"/>
  <c r="V36" i="3"/>
  <c r="AI33" i="3"/>
  <c r="V32" i="3"/>
  <c r="AH31" i="3"/>
  <c r="AI29" i="3"/>
  <c r="V28" i="3"/>
  <c r="AI25" i="3"/>
  <c r="V24" i="3"/>
  <c r="AH23" i="3"/>
  <c r="AI21" i="3"/>
  <c r="V20" i="3"/>
  <c r="AI17" i="3"/>
  <c r="V16" i="3"/>
  <c r="AH15" i="3"/>
  <c r="AI13" i="3"/>
  <c r="V12" i="3"/>
  <c r="I46" i="57"/>
  <c r="I44" i="58"/>
  <c r="I42" i="57"/>
  <c r="I38" i="57"/>
  <c r="I36" i="58"/>
  <c r="I32" i="58"/>
  <c r="I30" i="57"/>
  <c r="I26" i="58"/>
  <c r="I22" i="57"/>
  <c r="I18" i="58"/>
  <c r="I14" i="57"/>
  <c r="L9" i="57"/>
  <c r="L40" i="58"/>
  <c r="L34" i="57"/>
  <c r="L32" i="58"/>
  <c r="L26" i="57"/>
  <c r="L24" i="58"/>
  <c r="L18" i="57"/>
  <c r="K36" i="57"/>
  <c r="K12" i="58"/>
  <c r="J46" i="58"/>
  <c r="J42" i="58"/>
  <c r="J38" i="57"/>
  <c r="J34" i="58"/>
  <c r="J26" i="58"/>
  <c r="J18" i="57"/>
  <c r="C45" i="11"/>
  <c r="O25" i="31"/>
  <c r="O17" i="31"/>
  <c r="N10" i="31"/>
  <c r="D46" i="10"/>
  <c r="D44" i="12"/>
  <c r="D24" i="39"/>
  <c r="D40" i="39"/>
  <c r="D20" i="38"/>
  <c r="E44" i="38"/>
  <c r="E28" i="38"/>
  <c r="G48" i="18"/>
  <c r="L37" i="11"/>
  <c r="L21" i="11"/>
  <c r="H45" i="16"/>
  <c r="H43" i="2"/>
  <c r="H31" i="11"/>
  <c r="H27" i="2"/>
  <c r="H15" i="11"/>
  <c r="H10" i="2"/>
  <c r="D43" i="11"/>
  <c r="D39" i="11"/>
  <c r="D35" i="11"/>
  <c r="D31" i="11"/>
  <c r="D27" i="11"/>
  <c r="D23" i="11"/>
  <c r="D19" i="11"/>
  <c r="D15" i="11"/>
  <c r="D10" i="11"/>
  <c r="H11" i="32"/>
  <c r="L45" i="32"/>
  <c r="L41" i="32"/>
  <c r="L37" i="32"/>
  <c r="L33" i="32"/>
  <c r="L25" i="32"/>
  <c r="L17" i="32"/>
  <c r="E31" i="32"/>
  <c r="E44" i="16"/>
  <c r="E42" i="16"/>
  <c r="E40" i="16"/>
  <c r="E36" i="16"/>
  <c r="E34" i="16"/>
  <c r="E32" i="16"/>
  <c r="E28" i="16"/>
  <c r="E26" i="16"/>
  <c r="E24" i="16"/>
  <c r="E20" i="16"/>
  <c r="E18" i="16"/>
  <c r="E16" i="16"/>
  <c r="E12" i="16"/>
  <c r="C48" i="53"/>
  <c r="C42" i="52"/>
  <c r="C34" i="52"/>
  <c r="C45" i="58"/>
  <c r="C37" i="58"/>
  <c r="C29" i="58"/>
  <c r="O48" i="53"/>
  <c r="L48" i="53"/>
  <c r="C12" i="58"/>
  <c r="C15" i="58"/>
  <c r="C48" i="40"/>
  <c r="F48" i="42" s="1"/>
  <c r="E35" i="51"/>
  <c r="E21" i="52"/>
  <c r="E19" i="51"/>
  <c r="V9" i="3"/>
  <c r="AI45" i="3"/>
  <c r="V44" i="3"/>
  <c r="AI41" i="3"/>
  <c r="V40" i="3"/>
  <c r="I48" i="50"/>
  <c r="N17" i="51"/>
  <c r="D17" i="57"/>
  <c r="C11" i="31"/>
  <c r="C39" i="31"/>
  <c r="C19" i="31"/>
  <c r="J48" i="59"/>
  <c r="G9" i="31"/>
  <c r="G46" i="32"/>
  <c r="F44" i="31"/>
  <c r="F40" i="32"/>
  <c r="F36" i="31"/>
  <c r="F32" i="32"/>
  <c r="F28" i="31"/>
  <c r="F24" i="32"/>
  <c r="F20" i="31"/>
  <c r="F16" i="32"/>
  <c r="F12" i="31"/>
  <c r="D40" i="31"/>
  <c r="E9" i="2"/>
  <c r="E11" i="11"/>
  <c r="G40" i="2"/>
  <c r="G32" i="2"/>
  <c r="G24" i="2"/>
  <c r="G16" i="2"/>
  <c r="E46" i="2"/>
  <c r="E40" i="11"/>
  <c r="E30" i="2"/>
  <c r="E24" i="11"/>
  <c r="E14" i="2"/>
  <c r="D26" i="11"/>
  <c r="O46" i="11"/>
  <c r="O42" i="11"/>
  <c r="O38" i="11"/>
  <c r="O34" i="11"/>
  <c r="O30" i="11"/>
  <c r="O26" i="11"/>
  <c r="O22" i="11"/>
  <c r="O18" i="11"/>
  <c r="O14" i="11"/>
  <c r="N46" i="11"/>
  <c r="N42" i="11"/>
  <c r="N38" i="11"/>
  <c r="N34" i="11"/>
  <c r="N30" i="11"/>
  <c r="N26" i="11"/>
  <c r="N22" i="11"/>
  <c r="N18" i="11"/>
  <c r="N14" i="11"/>
  <c r="M46" i="11"/>
  <c r="M42" i="11"/>
  <c r="M38" i="11"/>
  <c r="M34" i="11"/>
  <c r="M30" i="11"/>
  <c r="M26" i="11"/>
  <c r="M22" i="11"/>
  <c r="M18" i="11"/>
  <c r="M48" i="40"/>
  <c r="I48" i="40"/>
  <c r="D18" i="16"/>
  <c r="L48" i="44"/>
  <c r="G31" i="51"/>
  <c r="G48" i="50"/>
  <c r="L46" i="52"/>
  <c r="L44" i="52"/>
  <c r="L42" i="52"/>
  <c r="L38" i="52"/>
  <c r="L36" i="52"/>
  <c r="L30" i="52"/>
  <c r="L28" i="52"/>
  <c r="L22" i="52"/>
  <c r="L20" i="52"/>
  <c r="L16" i="52"/>
  <c r="L14" i="52"/>
  <c r="L12" i="51"/>
  <c r="E40" i="57"/>
  <c r="E20" i="58"/>
  <c r="K9" i="58"/>
  <c r="L41" i="11"/>
  <c r="L33" i="11"/>
  <c r="L25" i="11"/>
  <c r="L17" i="11"/>
  <c r="H43" i="11"/>
  <c r="H39" i="2"/>
  <c r="H37" i="16"/>
  <c r="H35" i="11"/>
  <c r="H31" i="2"/>
  <c r="H27" i="11"/>
  <c r="H23" i="2"/>
  <c r="H19" i="11"/>
  <c r="H15" i="2"/>
  <c r="H10" i="11"/>
  <c r="U40" i="3"/>
  <c r="U24" i="3"/>
  <c r="I48" i="53"/>
  <c r="D22" i="16"/>
  <c r="D38" i="16"/>
  <c r="D34" i="16"/>
  <c r="N48" i="59"/>
  <c r="V10" i="3"/>
  <c r="C24" i="58"/>
  <c r="I48" i="44"/>
  <c r="D48" i="56"/>
  <c r="AE36" i="3"/>
  <c r="E48" i="53"/>
  <c r="M48" i="53"/>
  <c r="D20" i="16"/>
  <c r="O48" i="59"/>
  <c r="F16" i="16"/>
  <c r="F20" i="16"/>
  <c r="F24" i="16"/>
  <c r="F28" i="16"/>
  <c r="F36" i="16"/>
  <c r="F40" i="16"/>
  <c r="E48" i="50"/>
  <c r="J48" i="53"/>
  <c r="F12" i="16"/>
  <c r="T12" i="16" s="1"/>
  <c r="N48" i="53"/>
  <c r="D48" i="53"/>
  <c r="D45" i="2"/>
  <c r="L18" i="52"/>
  <c r="L24" i="52"/>
  <c r="L26" i="52"/>
  <c r="L32" i="52"/>
  <c r="L34" i="52"/>
  <c r="L40" i="52"/>
  <c r="E14" i="16"/>
  <c r="E22" i="16"/>
  <c r="E30" i="16"/>
  <c r="E38" i="16"/>
  <c r="E46" i="16"/>
  <c r="D48" i="44"/>
  <c r="I38" i="52"/>
  <c r="J38" i="52"/>
  <c r="K36" i="52"/>
  <c r="H16" i="57"/>
  <c r="H24" i="58"/>
  <c r="H12" i="58"/>
  <c r="I18" i="57"/>
  <c r="O11" i="52"/>
  <c r="O45" i="52"/>
  <c r="O39" i="52"/>
  <c r="O37" i="52"/>
  <c r="O31" i="52"/>
  <c r="O29" i="52"/>
  <c r="O23" i="52"/>
  <c r="O21" i="52"/>
  <c r="O15" i="52"/>
  <c r="O13" i="51"/>
  <c r="E9" i="58"/>
  <c r="E44" i="58"/>
  <c r="E36" i="58"/>
  <c r="E32" i="57"/>
  <c r="E28" i="58"/>
  <c r="E24" i="57"/>
  <c r="E16" i="57"/>
  <c r="E12" i="58"/>
  <c r="D26" i="2"/>
  <c r="D46" i="11"/>
  <c r="D16" i="32"/>
  <c r="D24" i="32"/>
  <c r="D32" i="32"/>
  <c r="D40" i="32"/>
  <c r="D12" i="31"/>
  <c r="D22" i="31"/>
  <c r="D30" i="31"/>
  <c r="F9" i="58"/>
  <c r="E42" i="2"/>
  <c r="E38" i="2"/>
  <c r="E34" i="2"/>
  <c r="E26" i="2"/>
  <c r="E22" i="2"/>
  <c r="E18" i="2"/>
  <c r="E32" i="11"/>
  <c r="E16" i="11"/>
  <c r="G9" i="58"/>
  <c r="H39" i="57"/>
  <c r="G30" i="32"/>
  <c r="G14" i="32"/>
  <c r="G38" i="31"/>
  <c r="G22" i="31"/>
  <c r="K9" i="57"/>
  <c r="K15" i="58"/>
  <c r="J45" i="58"/>
  <c r="J43" i="58"/>
  <c r="J41" i="58"/>
  <c r="J33" i="57"/>
  <c r="J29" i="58"/>
  <c r="J21" i="58"/>
  <c r="J13" i="58"/>
  <c r="M46" i="58"/>
  <c r="M34" i="58"/>
  <c r="M30" i="58"/>
  <c r="M18" i="58"/>
  <c r="M14" i="58"/>
  <c r="M46" i="2"/>
  <c r="M42" i="2"/>
  <c r="M38" i="2"/>
  <c r="M34" i="2"/>
  <c r="M30" i="2"/>
  <c r="M26" i="2"/>
  <c r="M22" i="2"/>
  <c r="M18" i="2"/>
  <c r="M14" i="2"/>
  <c r="N46" i="57"/>
  <c r="N44" i="57"/>
  <c r="N42" i="57"/>
  <c r="N40" i="57"/>
  <c r="N38" i="57"/>
  <c r="N36" i="57"/>
  <c r="N32" i="57"/>
  <c r="N30" i="57"/>
  <c r="N28" i="57"/>
  <c r="N26" i="57"/>
  <c r="N24" i="57"/>
  <c r="N22" i="57"/>
  <c r="N20" i="57"/>
  <c r="N16" i="57"/>
  <c r="N14" i="57"/>
  <c r="N12" i="57"/>
  <c r="N46" i="2"/>
  <c r="N42" i="2"/>
  <c r="N38" i="2"/>
  <c r="N34" i="2"/>
  <c r="N30" i="2"/>
  <c r="N26" i="2"/>
  <c r="N22" i="2"/>
  <c r="N18" i="2"/>
  <c r="N14" i="2"/>
  <c r="O9" i="58"/>
  <c r="O42" i="57"/>
  <c r="O40" i="57"/>
  <c r="O30" i="58"/>
  <c r="O20" i="58"/>
  <c r="O14" i="58"/>
  <c r="O46" i="2"/>
  <c r="O42" i="2"/>
  <c r="O38" i="2"/>
  <c r="O34" i="2"/>
  <c r="O30" i="2"/>
  <c r="O26" i="2"/>
  <c r="O22" i="2"/>
  <c r="O18" i="2"/>
  <c r="O14" i="2"/>
  <c r="D46" i="2"/>
  <c r="D44" i="11"/>
  <c r="D42" i="11"/>
  <c r="D40" i="2"/>
  <c r="D38" i="11"/>
  <c r="D34" i="11"/>
  <c r="D32" i="11"/>
  <c r="D30" i="11"/>
  <c r="D24" i="11"/>
  <c r="D22" i="11"/>
  <c r="D20" i="11"/>
  <c r="D18" i="2"/>
  <c r="D16" i="11"/>
  <c r="D14" i="2"/>
  <c r="D12" i="11"/>
  <c r="G9" i="32"/>
  <c r="E9" i="31"/>
  <c r="G11" i="31"/>
  <c r="E11" i="31"/>
  <c r="D12" i="10"/>
  <c r="D16" i="10"/>
  <c r="D20" i="10"/>
  <c r="D24" i="10"/>
  <c r="D28" i="10"/>
  <c r="D32" i="10"/>
  <c r="D36" i="10"/>
  <c r="D40" i="10"/>
  <c r="D36" i="39"/>
  <c r="D44" i="39"/>
  <c r="E11" i="2"/>
  <c r="E32" i="38"/>
  <c r="E24" i="38"/>
  <c r="G44" i="11"/>
  <c r="G40" i="11"/>
  <c r="G36" i="11"/>
  <c r="G32" i="11"/>
  <c r="G28" i="11"/>
  <c r="G24" i="11"/>
  <c r="G20" i="11"/>
  <c r="G16" i="11"/>
  <c r="G12" i="11"/>
  <c r="S27" i="3"/>
  <c r="M9" i="52"/>
  <c r="O46" i="32"/>
  <c r="O42" i="31"/>
  <c r="O38" i="31"/>
  <c r="O34" i="32"/>
  <c r="O30" i="32"/>
  <c r="O28" i="32"/>
  <c r="O26" i="32"/>
  <c r="O20" i="32"/>
  <c r="O18" i="32"/>
  <c r="O14" i="32"/>
  <c r="O12" i="32"/>
  <c r="G44" i="31"/>
  <c r="G42" i="31"/>
  <c r="G40" i="31"/>
  <c r="G36" i="31"/>
  <c r="G34" i="31"/>
  <c r="G32" i="31"/>
  <c r="G28" i="31"/>
  <c r="G26" i="31"/>
  <c r="G24" i="31"/>
  <c r="G20" i="31"/>
  <c r="G18" i="31"/>
  <c r="G16" i="31"/>
  <c r="G12" i="31"/>
  <c r="F46" i="31"/>
  <c r="F42" i="31"/>
  <c r="F38" i="31"/>
  <c r="F34" i="31"/>
  <c r="F30" i="31"/>
  <c r="F26" i="31"/>
  <c r="F22" i="31"/>
  <c r="F18" i="31"/>
  <c r="F14" i="31"/>
  <c r="D46" i="31"/>
  <c r="D42" i="31"/>
  <c r="D38" i="31"/>
  <c r="D34" i="31"/>
  <c r="D32" i="31"/>
  <c r="D30" i="32"/>
  <c r="D28" i="31"/>
  <c r="D26" i="32"/>
  <c r="D24" i="31"/>
  <c r="D22" i="32"/>
  <c r="D20" i="31"/>
  <c r="D18" i="32"/>
  <c r="D16" i="31"/>
  <c r="D14" i="31"/>
  <c r="D14" i="39"/>
  <c r="D18" i="39"/>
  <c r="D22" i="39"/>
  <c r="D26" i="39"/>
  <c r="D30" i="39"/>
  <c r="E46" i="11"/>
  <c r="E42" i="11"/>
  <c r="E38" i="11"/>
  <c r="E34" i="11"/>
  <c r="E30" i="11"/>
  <c r="E26" i="11"/>
  <c r="E22" i="11"/>
  <c r="E18" i="11"/>
  <c r="E14" i="11"/>
  <c r="E46" i="39"/>
  <c r="E42" i="39"/>
  <c r="E38" i="39"/>
  <c r="E34" i="38"/>
  <c r="E30" i="38"/>
  <c r="E26" i="38"/>
  <c r="E22" i="38"/>
  <c r="E18" i="38"/>
  <c r="E14" i="38"/>
  <c r="F12" i="10"/>
  <c r="H48" i="24"/>
  <c r="H48" i="23"/>
  <c r="D48" i="37"/>
  <c r="K48" i="27"/>
  <c r="D48" i="27"/>
  <c r="F48" i="27"/>
  <c r="H48" i="27"/>
  <c r="J48" i="27"/>
  <c r="L48" i="27"/>
  <c r="N48" i="27"/>
  <c r="G48" i="24"/>
  <c r="G48" i="23"/>
  <c r="S32" i="3"/>
  <c r="S30" i="3"/>
  <c r="M32" i="51"/>
  <c r="M30" i="52"/>
  <c r="O45" i="51"/>
  <c r="J18" i="58"/>
  <c r="M10" i="52"/>
  <c r="D16" i="58"/>
  <c r="D12" i="2"/>
  <c r="D20" i="2"/>
  <c r="D32" i="2"/>
  <c r="D42" i="2"/>
  <c r="D14" i="11"/>
  <c r="D40" i="11"/>
  <c r="E11" i="32"/>
  <c r="G42" i="32"/>
  <c r="G34" i="32"/>
  <c r="G26" i="32"/>
  <c r="G18" i="32"/>
  <c r="G11" i="32"/>
  <c r="AH9" i="3"/>
  <c r="AI46" i="3"/>
  <c r="V45" i="3"/>
  <c r="AI44" i="3"/>
  <c r="V43" i="3"/>
  <c r="AI42" i="3"/>
  <c r="V41" i="3"/>
  <c r="AI40" i="3"/>
  <c r="V39" i="3"/>
  <c r="AI38" i="3"/>
  <c r="V37" i="3"/>
  <c r="AI36" i="3"/>
  <c r="V35" i="3"/>
  <c r="AI34" i="3"/>
  <c r="V33" i="3"/>
  <c r="AI32" i="3"/>
  <c r="V31" i="3"/>
  <c r="AI30" i="3"/>
  <c r="V29" i="3"/>
  <c r="AI28" i="3"/>
  <c r="V27" i="3"/>
  <c r="AI26" i="3"/>
  <c r="V25" i="3"/>
  <c r="AI24" i="3"/>
  <c r="V23" i="3"/>
  <c r="AI22" i="3"/>
  <c r="V21" i="3"/>
  <c r="AI20" i="3"/>
  <c r="V19" i="3"/>
  <c r="AI18" i="3"/>
  <c r="V17" i="3"/>
  <c r="AI16" i="3"/>
  <c r="V15" i="3"/>
  <c r="AI14" i="3"/>
  <c r="V13" i="3"/>
  <c r="AI12" i="3"/>
  <c r="V11" i="3"/>
  <c r="AI9" i="3"/>
  <c r="U44" i="3"/>
  <c r="U36" i="3"/>
  <c r="U28" i="3"/>
  <c r="U39" i="3"/>
  <c r="AI10" i="3"/>
  <c r="AH13" i="3"/>
  <c r="AH17" i="3"/>
  <c r="AH21" i="3"/>
  <c r="AH25" i="3"/>
  <c r="AH29" i="3"/>
  <c r="AH33" i="3"/>
  <c r="AH37" i="3"/>
  <c r="AH41" i="3"/>
  <c r="AH45" i="3"/>
  <c r="F48" i="24"/>
  <c r="F48" i="23"/>
  <c r="G42" i="10"/>
  <c r="G34" i="12"/>
  <c r="G32" i="12"/>
  <c r="G30" i="12"/>
  <c r="G28" i="10"/>
  <c r="G24" i="10"/>
  <c r="G22" i="10"/>
  <c r="G20" i="10"/>
  <c r="G18" i="12"/>
  <c r="G16" i="10"/>
  <c r="G14" i="10"/>
  <c r="F40" i="12"/>
  <c r="F32" i="12"/>
  <c r="F28" i="12"/>
  <c r="F24" i="12"/>
  <c r="F16" i="12"/>
  <c r="F10" i="10"/>
  <c r="R41" i="42"/>
  <c r="Q20" i="42"/>
  <c r="R32" i="42"/>
  <c r="R40" i="42"/>
  <c r="T9" i="3"/>
  <c r="S11" i="3"/>
  <c r="AE21" i="3"/>
  <c r="AE23" i="3"/>
  <c r="AE39" i="3"/>
  <c r="L48" i="18"/>
  <c r="N9" i="11"/>
  <c r="AE35" i="3"/>
  <c r="S33" i="3"/>
  <c r="AE27" i="3"/>
  <c r="S19" i="3"/>
  <c r="AE17" i="3"/>
  <c r="S15" i="3"/>
  <c r="AE13" i="3"/>
  <c r="AE10" i="3"/>
  <c r="F48" i="40"/>
  <c r="C37" i="16"/>
  <c r="C21" i="16"/>
  <c r="C13" i="16"/>
  <c r="D43" i="16"/>
  <c r="D35" i="16"/>
  <c r="D27" i="16"/>
  <c r="D10" i="16"/>
  <c r="E48" i="44"/>
  <c r="E11" i="16"/>
  <c r="F46" i="51"/>
  <c r="F38" i="51"/>
  <c r="F30" i="51"/>
  <c r="F22" i="51"/>
  <c r="F14" i="51"/>
  <c r="G42" i="52"/>
  <c r="G26" i="52"/>
  <c r="R44" i="3"/>
  <c r="AH40" i="3"/>
  <c r="I33" i="51"/>
  <c r="I17" i="51"/>
  <c r="D32" i="58"/>
  <c r="O12" i="31"/>
  <c r="L11" i="11"/>
  <c r="G45" i="58"/>
  <c r="G41" i="57"/>
  <c r="G13" i="58"/>
  <c r="L43" i="11"/>
  <c r="L39" i="11"/>
  <c r="L35" i="11"/>
  <c r="L31" i="11"/>
  <c r="L27" i="11"/>
  <c r="L23" i="11"/>
  <c r="L19" i="11"/>
  <c r="L15" i="11"/>
  <c r="I10" i="2"/>
  <c r="H45" i="11"/>
  <c r="H43" i="16"/>
  <c r="H41" i="16"/>
  <c r="H39" i="16"/>
  <c r="H37" i="11"/>
  <c r="H35" i="16"/>
  <c r="H33" i="16"/>
  <c r="H31" i="16"/>
  <c r="H29" i="16"/>
  <c r="H27" i="16"/>
  <c r="H25" i="16"/>
  <c r="H23" i="16"/>
  <c r="H21" i="16"/>
  <c r="H19" i="16"/>
  <c r="H17" i="16"/>
  <c r="H15" i="16"/>
  <c r="H13" i="16"/>
  <c r="H10" i="16"/>
  <c r="C48" i="18"/>
  <c r="T44" i="3"/>
  <c r="T28" i="3"/>
  <c r="E39" i="51"/>
  <c r="E37" i="52"/>
  <c r="E31" i="51"/>
  <c r="E23" i="51"/>
  <c r="E15" i="51"/>
  <c r="H9" i="51"/>
  <c r="N45" i="52"/>
  <c r="N41" i="51"/>
  <c r="N29" i="52"/>
  <c r="N25" i="51"/>
  <c r="N13" i="52"/>
  <c r="O39" i="51"/>
  <c r="O23" i="51"/>
  <c r="F31" i="58"/>
  <c r="F27" i="57"/>
  <c r="O10" i="31"/>
  <c r="G10" i="31"/>
  <c r="F10" i="31"/>
  <c r="N11" i="58"/>
  <c r="G45" i="11"/>
  <c r="G37" i="11"/>
  <c r="G29" i="11"/>
  <c r="G21" i="11"/>
  <c r="G13" i="11"/>
  <c r="F37" i="11"/>
  <c r="F31" i="2"/>
  <c r="F21" i="11"/>
  <c r="F15" i="2"/>
  <c r="E45" i="2"/>
  <c r="E43" i="2"/>
  <c r="E41" i="2"/>
  <c r="E39" i="2"/>
  <c r="E37" i="2"/>
  <c r="E35" i="2"/>
  <c r="E33" i="2"/>
  <c r="E31" i="2"/>
  <c r="E29" i="2"/>
  <c r="E27" i="2"/>
  <c r="E25" i="2"/>
  <c r="E23" i="2"/>
  <c r="E21" i="2"/>
  <c r="E19" i="2"/>
  <c r="E17" i="2"/>
  <c r="E15" i="2"/>
  <c r="E13" i="2"/>
  <c r="N43" i="58"/>
  <c r="N27" i="58"/>
  <c r="AE19" i="3"/>
  <c r="O48" i="34"/>
  <c r="M48" i="34"/>
  <c r="J48" i="40"/>
  <c r="AE33" i="3"/>
  <c r="S13" i="3"/>
  <c r="D48" i="40"/>
  <c r="I48" i="34"/>
  <c r="D19" i="16"/>
  <c r="C29" i="16"/>
  <c r="C45" i="16"/>
  <c r="C10" i="16"/>
  <c r="C12" i="52"/>
  <c r="C26" i="52"/>
  <c r="D48" i="47"/>
  <c r="C48" i="79" s="1"/>
  <c r="C28" i="52"/>
  <c r="C32" i="52"/>
  <c r="C36" i="52"/>
  <c r="C40" i="52"/>
  <c r="C44" i="52"/>
  <c r="C12" i="16"/>
  <c r="C20" i="16"/>
  <c r="C28" i="16"/>
  <c r="C36" i="16"/>
  <c r="C44" i="16"/>
  <c r="R46" i="3"/>
  <c r="R43" i="3"/>
  <c r="R41" i="3"/>
  <c r="R38" i="3"/>
  <c r="R36" i="3"/>
  <c r="R34" i="3"/>
  <c r="R32" i="3"/>
  <c r="R30" i="3"/>
  <c r="R28" i="3"/>
  <c r="R24" i="3"/>
  <c r="R22" i="3"/>
  <c r="T34" i="3"/>
  <c r="AF32" i="3"/>
  <c r="AF30" i="3"/>
  <c r="AF16" i="3"/>
  <c r="T14" i="3"/>
  <c r="D16" i="52"/>
  <c r="F31" i="52"/>
  <c r="G9" i="52"/>
  <c r="M23" i="51"/>
  <c r="D32" i="57"/>
  <c r="D44" i="57"/>
  <c r="D40" i="58"/>
  <c r="G46" i="52"/>
  <c r="G38" i="52"/>
  <c r="G30" i="52"/>
  <c r="G22" i="52"/>
  <c r="G14" i="52"/>
  <c r="H9" i="52"/>
  <c r="H42" i="52"/>
  <c r="H34" i="52"/>
  <c r="H34" i="57"/>
  <c r="I11" i="51"/>
  <c r="I45" i="51"/>
  <c r="I43" i="51"/>
  <c r="I39" i="51"/>
  <c r="I37" i="52"/>
  <c r="I33" i="52"/>
  <c r="I29" i="52"/>
  <c r="I25" i="52"/>
  <c r="I21" i="52"/>
  <c r="I17" i="52"/>
  <c r="I13" i="52"/>
  <c r="N45" i="51"/>
  <c r="N41" i="52"/>
  <c r="N37" i="51"/>
  <c r="N33" i="52"/>
  <c r="N29" i="51"/>
  <c r="N25" i="52"/>
  <c r="N21" i="51"/>
  <c r="N17" i="52"/>
  <c r="N13" i="51"/>
  <c r="M11" i="57"/>
  <c r="D46" i="58"/>
  <c r="D42" i="58"/>
  <c r="D38" i="58"/>
  <c r="D34" i="58"/>
  <c r="D28" i="58"/>
  <c r="D24" i="2"/>
  <c r="D30" i="2"/>
  <c r="D34" i="2"/>
  <c r="D14" i="32"/>
  <c r="D34" i="32"/>
  <c r="D38" i="32"/>
  <c r="D42" i="32"/>
  <c r="D46" i="32"/>
  <c r="F39" i="57"/>
  <c r="F35" i="57"/>
  <c r="F31" i="57"/>
  <c r="F23" i="57"/>
  <c r="F19" i="57"/>
  <c r="F15" i="57"/>
  <c r="E15" i="32"/>
  <c r="E9" i="32"/>
  <c r="E15" i="31"/>
  <c r="G45" i="57"/>
  <c r="G41" i="58"/>
  <c r="G37" i="57"/>
  <c r="G33" i="58"/>
  <c r="G29" i="57"/>
  <c r="G25" i="58"/>
  <c r="G21" i="57"/>
  <c r="G17" i="58"/>
  <c r="G13" i="57"/>
  <c r="F46" i="32"/>
  <c r="F42" i="32"/>
  <c r="F38" i="32"/>
  <c r="F34" i="32"/>
  <c r="F30" i="32"/>
  <c r="F26" i="32"/>
  <c r="F22" i="32"/>
  <c r="F18" i="32"/>
  <c r="F14" i="32"/>
  <c r="H43" i="58"/>
  <c r="H41" i="58"/>
  <c r="H39" i="58"/>
  <c r="H37" i="57"/>
  <c r="H35" i="57"/>
  <c r="H33" i="57"/>
  <c r="H31" i="57"/>
  <c r="H29" i="58"/>
  <c r="H27" i="58"/>
  <c r="H25" i="58"/>
  <c r="H23" i="58"/>
  <c r="H21" i="57"/>
  <c r="H19" i="57"/>
  <c r="H17" i="57"/>
  <c r="H15" i="57"/>
  <c r="H13" i="58"/>
  <c r="H10" i="58"/>
  <c r="G44" i="32"/>
  <c r="G40" i="32"/>
  <c r="G36" i="32"/>
  <c r="G32" i="32"/>
  <c r="G28" i="32"/>
  <c r="G24" i="32"/>
  <c r="G20" i="32"/>
  <c r="G16" i="32"/>
  <c r="G12" i="32"/>
  <c r="AH44" i="3"/>
  <c r="AH36" i="3"/>
  <c r="AH32" i="3"/>
  <c r="AH28" i="3"/>
  <c r="AH24" i="3"/>
  <c r="AH20" i="3"/>
  <c r="AH16" i="3"/>
  <c r="AH12" i="3"/>
  <c r="H45" i="2"/>
  <c r="H41" i="2"/>
  <c r="H37" i="2"/>
  <c r="H33" i="2"/>
  <c r="H29" i="2"/>
  <c r="H25" i="2"/>
  <c r="H21" i="2"/>
  <c r="H17" i="2"/>
  <c r="H13" i="2"/>
  <c r="H41" i="11"/>
  <c r="H33" i="11"/>
  <c r="H29" i="11"/>
  <c r="H25" i="11"/>
  <c r="H21" i="11"/>
  <c r="H17" i="11"/>
  <c r="H13" i="11"/>
  <c r="I48" i="22"/>
  <c r="D43" i="2"/>
  <c r="D41" i="2"/>
  <c r="D39" i="2"/>
  <c r="L9" i="31"/>
  <c r="J9" i="32"/>
  <c r="L11" i="32"/>
  <c r="J11" i="32"/>
  <c r="O10" i="32"/>
  <c r="N45" i="31"/>
  <c r="N43" i="31"/>
  <c r="N41" i="31"/>
  <c r="N39" i="31"/>
  <c r="L39" i="31"/>
  <c r="L31" i="31"/>
  <c r="L23" i="31"/>
  <c r="L15" i="31"/>
  <c r="K10" i="31"/>
  <c r="J45" i="32"/>
  <c r="J43" i="32"/>
  <c r="J39" i="32"/>
  <c r="J37" i="32"/>
  <c r="J35" i="32"/>
  <c r="J33" i="32"/>
  <c r="J31" i="32"/>
  <c r="J29" i="32"/>
  <c r="J17" i="32"/>
  <c r="J15" i="32"/>
  <c r="J13" i="32"/>
  <c r="E39" i="31"/>
  <c r="E23" i="31"/>
  <c r="D10" i="31"/>
  <c r="AE44" i="3"/>
  <c r="D22" i="51"/>
  <c r="G15" i="51"/>
  <c r="L9" i="51"/>
  <c r="K42" i="52"/>
  <c r="K32" i="52"/>
  <c r="K20" i="52"/>
  <c r="K12" i="52"/>
  <c r="J44" i="52"/>
  <c r="J34" i="52"/>
  <c r="J20" i="51"/>
  <c r="M40" i="52"/>
  <c r="M38" i="51"/>
  <c r="AF44" i="3"/>
  <c r="S14" i="3"/>
  <c r="S44" i="3"/>
  <c r="AF42" i="3"/>
  <c r="AF10" i="3"/>
  <c r="AF40" i="3"/>
  <c r="F15" i="52"/>
  <c r="H17" i="51"/>
  <c r="H39" i="52"/>
  <c r="I37" i="51"/>
  <c r="I29" i="51"/>
  <c r="I21" i="51"/>
  <c r="I13" i="51"/>
  <c r="J18" i="52"/>
  <c r="M46" i="51"/>
  <c r="M18" i="52"/>
  <c r="D26" i="52"/>
  <c r="D22" i="52"/>
  <c r="D14" i="51"/>
  <c r="D28" i="57"/>
  <c r="D34" i="57"/>
  <c r="D42" i="57"/>
  <c r="D46" i="57"/>
  <c r="F39" i="58"/>
  <c r="F23" i="58"/>
  <c r="H11" i="51"/>
  <c r="H45" i="52"/>
  <c r="H41" i="52"/>
  <c r="H39" i="51"/>
  <c r="H37" i="52"/>
  <c r="H35" i="51"/>
  <c r="H27" i="52"/>
  <c r="H25" i="52"/>
  <c r="H23" i="51"/>
  <c r="H21" i="52"/>
  <c r="H19" i="51"/>
  <c r="H17" i="52"/>
  <c r="H15" i="51"/>
  <c r="H13" i="52"/>
  <c r="G33" i="57"/>
  <c r="G17" i="57"/>
  <c r="G37" i="58"/>
  <c r="G21" i="58"/>
  <c r="H21" i="58"/>
  <c r="H19" i="58"/>
  <c r="H17" i="58"/>
  <c r="H15" i="58"/>
  <c r="I26" i="57"/>
  <c r="K11" i="52"/>
  <c r="K44" i="52"/>
  <c r="K40" i="52"/>
  <c r="K34" i="52"/>
  <c r="K28" i="52"/>
  <c r="K24" i="52"/>
  <c r="K18" i="52"/>
  <c r="K14" i="52"/>
  <c r="J44" i="51"/>
  <c r="J42" i="51"/>
  <c r="J36" i="52"/>
  <c r="J34" i="51"/>
  <c r="J28" i="52"/>
  <c r="J26" i="51"/>
  <c r="J20" i="52"/>
  <c r="J18" i="51"/>
  <c r="J12" i="52"/>
  <c r="M46" i="57"/>
  <c r="M34" i="57"/>
  <c r="M18" i="57"/>
  <c r="D37" i="51"/>
  <c r="E41" i="51"/>
  <c r="E37" i="51"/>
  <c r="E33" i="51"/>
  <c r="E25" i="51"/>
  <c r="E21" i="51"/>
  <c r="E17" i="51"/>
  <c r="M39" i="51"/>
  <c r="M37" i="51"/>
  <c r="G39" i="51"/>
  <c r="G23" i="51"/>
  <c r="U45" i="3"/>
  <c r="E9" i="57"/>
  <c r="E12" i="57"/>
  <c r="E44" i="57"/>
  <c r="E40" i="58"/>
  <c r="E36" i="57"/>
  <c r="E32" i="58"/>
  <c r="E28" i="57"/>
  <c r="E24" i="58"/>
  <c r="E20" i="57"/>
  <c r="E16" i="58"/>
  <c r="I11" i="31"/>
  <c r="L12" i="31"/>
  <c r="J18" i="31"/>
  <c r="I29" i="32"/>
  <c r="J32" i="32"/>
  <c r="H44" i="31"/>
  <c r="D34" i="51"/>
  <c r="D34" i="52"/>
  <c r="D10" i="52"/>
  <c r="D10" i="51"/>
  <c r="I35" i="52"/>
  <c r="I35" i="51"/>
  <c r="I31" i="52"/>
  <c r="I31" i="51"/>
  <c r="I27" i="52"/>
  <c r="I27" i="51"/>
  <c r="I23" i="52"/>
  <c r="I23" i="51"/>
  <c r="I19" i="52"/>
  <c r="I19" i="51"/>
  <c r="I15" i="52"/>
  <c r="I15" i="51"/>
  <c r="E45" i="52"/>
  <c r="E45" i="51"/>
  <c r="E29" i="52"/>
  <c r="E29" i="51"/>
  <c r="E13" i="52"/>
  <c r="E13" i="51"/>
  <c r="C48" i="25"/>
  <c r="F44" i="51"/>
  <c r="F40" i="51"/>
  <c r="F36" i="51"/>
  <c r="F32" i="51"/>
  <c r="F28" i="51"/>
  <c r="F24" i="51"/>
  <c r="F20" i="51"/>
  <c r="F16" i="51"/>
  <c r="F12" i="51"/>
  <c r="M34" i="51"/>
  <c r="M34" i="52"/>
  <c r="M24" i="51"/>
  <c r="M24" i="52"/>
  <c r="M14" i="51"/>
  <c r="M14" i="52"/>
  <c r="O28" i="52"/>
  <c r="AG45" i="3"/>
  <c r="AG43" i="3"/>
  <c r="AG39" i="3"/>
  <c r="AG37" i="3"/>
  <c r="AG29" i="3"/>
  <c r="AG25" i="3"/>
  <c r="H29" i="51"/>
  <c r="H29" i="52"/>
  <c r="H15" i="52"/>
  <c r="I22" i="52"/>
  <c r="M43" i="51"/>
  <c r="C24" i="52"/>
  <c r="C20" i="52"/>
  <c r="E11" i="52"/>
  <c r="E43" i="52"/>
  <c r="E41" i="52"/>
  <c r="E39" i="52"/>
  <c r="E35" i="52"/>
  <c r="E33" i="52"/>
  <c r="E31" i="52"/>
  <c r="E27" i="52"/>
  <c r="E25" i="52"/>
  <c r="E23" i="52"/>
  <c r="E19" i="52"/>
  <c r="E17" i="52"/>
  <c r="E15" i="52"/>
  <c r="G11" i="52"/>
  <c r="G45" i="52"/>
  <c r="G43" i="52"/>
  <c r="G41" i="52"/>
  <c r="G39" i="52"/>
  <c r="G37" i="52"/>
  <c r="G35" i="52"/>
  <c r="G33" i="52"/>
  <c r="G31" i="52"/>
  <c r="G29" i="52"/>
  <c r="G27" i="52"/>
  <c r="G25" i="52"/>
  <c r="G23" i="52"/>
  <c r="G21" i="52"/>
  <c r="G19" i="52"/>
  <c r="G17" i="52"/>
  <c r="G15" i="52"/>
  <c r="G13" i="52"/>
  <c r="H27" i="57"/>
  <c r="H37" i="58"/>
  <c r="H35" i="58"/>
  <c r="H33" i="58"/>
  <c r="H31" i="58"/>
  <c r="I9" i="51"/>
  <c r="I46" i="51"/>
  <c r="I42" i="51"/>
  <c r="I38" i="51"/>
  <c r="I34" i="51"/>
  <c r="I30" i="51"/>
  <c r="I26" i="51"/>
  <c r="I22" i="51"/>
  <c r="I18" i="51"/>
  <c r="I14" i="51"/>
  <c r="M45" i="51"/>
  <c r="M35" i="51"/>
  <c r="M31" i="51"/>
  <c r="M29" i="51"/>
  <c r="M27" i="51"/>
  <c r="M25" i="51"/>
  <c r="M21" i="51"/>
  <c r="M19" i="51"/>
  <c r="M15" i="51"/>
  <c r="M13" i="51"/>
  <c r="D19" i="58"/>
  <c r="D17" i="58"/>
  <c r="E46" i="58"/>
  <c r="E42" i="58"/>
  <c r="E38" i="58"/>
  <c r="E34" i="58"/>
  <c r="E30" i="58"/>
  <c r="E26" i="58"/>
  <c r="E22" i="58"/>
  <c r="E18" i="58"/>
  <c r="E14" i="58"/>
  <c r="E39" i="32"/>
  <c r="E23" i="32"/>
  <c r="G36" i="39"/>
  <c r="G16" i="39"/>
  <c r="G22" i="39"/>
  <c r="AE40" i="3"/>
  <c r="G24" i="39"/>
  <c r="G20" i="39"/>
  <c r="D48" i="23"/>
  <c r="D48" i="24"/>
  <c r="J48" i="18"/>
  <c r="E48" i="18"/>
  <c r="K48" i="18"/>
  <c r="Q29" i="42"/>
  <c r="T35" i="3"/>
  <c r="T33" i="3"/>
  <c r="T27" i="3"/>
  <c r="T19" i="3"/>
  <c r="T11" i="3"/>
  <c r="L48" i="40"/>
  <c r="N48" i="40"/>
  <c r="H48" i="22"/>
  <c r="H48" i="39" s="1"/>
  <c r="L48" i="22"/>
  <c r="N48" i="22"/>
  <c r="N48" i="38" s="1"/>
  <c r="O48" i="22"/>
  <c r="O48" i="38" s="1"/>
  <c r="N9" i="2"/>
  <c r="M11" i="11"/>
  <c r="Q14" i="42"/>
  <c r="Q16" i="42"/>
  <c r="Q24" i="42"/>
  <c r="R30" i="42"/>
  <c r="R34" i="42"/>
  <c r="R38" i="42"/>
  <c r="R42" i="42"/>
  <c r="R46" i="42"/>
  <c r="C48" i="47"/>
  <c r="G48" i="3"/>
  <c r="F48" i="44"/>
  <c r="G48" i="44"/>
  <c r="D18" i="51"/>
  <c r="U22" i="3"/>
  <c r="J11" i="52"/>
  <c r="L39" i="51"/>
  <c r="L31" i="52"/>
  <c r="L23" i="51"/>
  <c r="L15" i="52"/>
  <c r="K17" i="51"/>
  <c r="K48" i="50"/>
  <c r="J48" i="50"/>
  <c r="O20" i="52"/>
  <c r="O16" i="52"/>
  <c r="K9" i="31"/>
  <c r="M9" i="32"/>
  <c r="I11" i="32"/>
  <c r="K11" i="31"/>
  <c r="M11" i="32"/>
  <c r="L12" i="32"/>
  <c r="I13" i="32"/>
  <c r="H14" i="32"/>
  <c r="N14" i="31"/>
  <c r="C15" i="31"/>
  <c r="I15" i="31"/>
  <c r="K15" i="31"/>
  <c r="M15" i="32"/>
  <c r="H16" i="31"/>
  <c r="J16" i="32"/>
  <c r="I17" i="32"/>
  <c r="M17" i="31"/>
  <c r="O17" i="32"/>
  <c r="H18" i="32"/>
  <c r="J18" i="32"/>
  <c r="I19" i="31"/>
  <c r="H20" i="31"/>
  <c r="J20" i="31"/>
  <c r="N20" i="32"/>
  <c r="I21" i="32"/>
  <c r="K21" i="32"/>
  <c r="O21" i="32"/>
  <c r="H22" i="32"/>
  <c r="C23" i="31"/>
  <c r="I23" i="31"/>
  <c r="M23" i="32"/>
  <c r="H24" i="31"/>
  <c r="L24" i="31"/>
  <c r="I25" i="32"/>
  <c r="M25" i="31"/>
  <c r="O25" i="32"/>
  <c r="H26" i="32"/>
  <c r="C27" i="31"/>
  <c r="I27" i="31"/>
  <c r="H28" i="31"/>
  <c r="K29" i="32"/>
  <c r="O29" i="32"/>
  <c r="H30" i="32"/>
  <c r="C31" i="31"/>
  <c r="I31" i="31"/>
  <c r="K31" i="31"/>
  <c r="M31" i="32"/>
  <c r="H32" i="31"/>
  <c r="J32" i="31"/>
  <c r="I33" i="32"/>
  <c r="M33" i="31"/>
  <c r="H34" i="32"/>
  <c r="J34" i="32"/>
  <c r="I35" i="31"/>
  <c r="H36" i="31"/>
  <c r="I37" i="32"/>
  <c r="K37" i="32"/>
  <c r="I39" i="31"/>
  <c r="K39" i="31"/>
  <c r="M39" i="32"/>
  <c r="H40" i="31"/>
  <c r="J40" i="31"/>
  <c r="L40" i="32"/>
  <c r="I41" i="32"/>
  <c r="M41" i="31"/>
  <c r="H42" i="32"/>
  <c r="N42" i="31"/>
  <c r="C43" i="31"/>
  <c r="I43" i="31"/>
  <c r="I45" i="32"/>
  <c r="K45" i="32"/>
  <c r="H46" i="32"/>
  <c r="L46" i="31"/>
  <c r="L9" i="58"/>
  <c r="J9" i="57"/>
  <c r="K11" i="58"/>
  <c r="L42" i="58"/>
  <c r="L40" i="57"/>
  <c r="L34" i="58"/>
  <c r="L32" i="57"/>
  <c r="L26" i="58"/>
  <c r="L24" i="57"/>
  <c r="L18" i="58"/>
  <c r="L16" i="57"/>
  <c r="K44" i="57"/>
  <c r="K40" i="57"/>
  <c r="K32" i="57"/>
  <c r="K28" i="57"/>
  <c r="K24" i="57"/>
  <c r="K16" i="57"/>
  <c r="K14" i="57"/>
  <c r="K12" i="57"/>
  <c r="J46" i="57"/>
  <c r="J42" i="57"/>
  <c r="J38" i="58"/>
  <c r="J34" i="57"/>
  <c r="J26" i="57"/>
  <c r="J20" i="57"/>
  <c r="J12" i="57"/>
  <c r="I46" i="58"/>
  <c r="I44" i="57"/>
  <c r="I42" i="58"/>
  <c r="I40" i="57"/>
  <c r="I38" i="58"/>
  <c r="I36" i="57"/>
  <c r="I34" i="58"/>
  <c r="I32" i="57"/>
  <c r="I30" i="58"/>
  <c r="I22" i="58"/>
  <c r="I14" i="58"/>
  <c r="H44" i="57"/>
  <c r="H42" i="58"/>
  <c r="H36" i="57"/>
  <c r="H32" i="57"/>
  <c r="H28" i="57"/>
  <c r="G45" i="2"/>
  <c r="G41" i="2"/>
  <c r="G37" i="2"/>
  <c r="G33" i="2"/>
  <c r="G29" i="2"/>
  <c r="G25" i="2"/>
  <c r="G17" i="2"/>
  <c r="G13" i="2"/>
  <c r="F45" i="2"/>
  <c r="F39" i="11"/>
  <c r="F37" i="2"/>
  <c r="F31" i="11"/>
  <c r="F29" i="2"/>
  <c r="F23" i="11"/>
  <c r="F21" i="2"/>
  <c r="F15" i="11"/>
  <c r="F13" i="2"/>
  <c r="E45" i="11"/>
  <c r="E43" i="11"/>
  <c r="E41" i="11"/>
  <c r="E39" i="11"/>
  <c r="E37" i="11"/>
  <c r="E35" i="11"/>
  <c r="E33" i="11"/>
  <c r="E31" i="11"/>
  <c r="E29" i="11"/>
  <c r="E27" i="11"/>
  <c r="E25" i="11"/>
  <c r="E23" i="11"/>
  <c r="E21" i="11"/>
  <c r="E19" i="11"/>
  <c r="E17" i="11"/>
  <c r="E15" i="11"/>
  <c r="E13" i="11"/>
  <c r="O41" i="57"/>
  <c r="O39" i="57"/>
  <c r="O37" i="57"/>
  <c r="O33" i="57"/>
  <c r="O31" i="57"/>
  <c r="O29" i="57"/>
  <c r="O23" i="57"/>
  <c r="O21" i="57"/>
  <c r="O17" i="57"/>
  <c r="O15" i="57"/>
  <c r="O13" i="57"/>
  <c r="M45" i="57"/>
  <c r="M43" i="58"/>
  <c r="M35" i="57"/>
  <c r="M29" i="57"/>
  <c r="M23" i="58"/>
  <c r="M21" i="57"/>
  <c r="M19" i="57"/>
  <c r="M13" i="57"/>
  <c r="C10" i="58"/>
  <c r="O28" i="31"/>
  <c r="AF46" i="3"/>
  <c r="S46" i="3"/>
  <c r="AE46" i="3"/>
  <c r="S41" i="3"/>
  <c r="AE41" i="3"/>
  <c r="AF36" i="3"/>
  <c r="S36" i="3"/>
  <c r="AF28" i="3"/>
  <c r="S28" i="3"/>
  <c r="AF24" i="3"/>
  <c r="T24" i="3"/>
  <c r="AF18" i="3"/>
  <c r="T18" i="3"/>
  <c r="E48" i="3"/>
  <c r="T41" i="3"/>
  <c r="AF38" i="3"/>
  <c r="S38" i="3"/>
  <c r="AF26" i="3"/>
  <c r="S26" i="3"/>
  <c r="AF22" i="3"/>
  <c r="T22" i="3"/>
  <c r="AF20" i="3"/>
  <c r="AE20" i="3"/>
  <c r="S20" i="3"/>
  <c r="AF12" i="3"/>
  <c r="T12" i="3"/>
  <c r="F48" i="3"/>
  <c r="T43" i="3"/>
  <c r="S24" i="3"/>
  <c r="S40" i="3"/>
  <c r="AE43" i="3"/>
  <c r="AE12" i="3"/>
  <c r="T38" i="3"/>
  <c r="S43" i="3"/>
  <c r="AE16" i="3"/>
  <c r="R40" i="3"/>
  <c r="G11" i="2"/>
  <c r="G11" i="11"/>
  <c r="G11" i="58"/>
  <c r="G11" i="57"/>
  <c r="K11" i="11"/>
  <c r="K11" i="2"/>
  <c r="H11" i="16"/>
  <c r="I11" i="11"/>
  <c r="I11" i="2"/>
  <c r="L46" i="58"/>
  <c r="L46" i="57"/>
  <c r="L44" i="57"/>
  <c r="L44" i="58"/>
  <c r="L38" i="58"/>
  <c r="L38" i="57"/>
  <c r="L36" i="57"/>
  <c r="L36" i="58"/>
  <c r="L30" i="58"/>
  <c r="L30" i="57"/>
  <c r="L28" i="57"/>
  <c r="L28" i="58"/>
  <c r="L22" i="58"/>
  <c r="L22" i="57"/>
  <c r="L20" i="57"/>
  <c r="L20" i="58"/>
  <c r="L14" i="58"/>
  <c r="L14" i="57"/>
  <c r="L12" i="57"/>
  <c r="L12" i="58"/>
  <c r="J44" i="58"/>
  <c r="J44" i="57"/>
  <c r="J36" i="58"/>
  <c r="J36" i="57"/>
  <c r="J30" i="57"/>
  <c r="J30" i="58"/>
  <c r="J22" i="58"/>
  <c r="J22" i="57"/>
  <c r="J14" i="57"/>
  <c r="J14" i="58"/>
  <c r="I28" i="58"/>
  <c r="I28" i="57"/>
  <c r="I24" i="58"/>
  <c r="I24" i="57"/>
  <c r="I20" i="58"/>
  <c r="I20" i="57"/>
  <c r="I16" i="58"/>
  <c r="I16" i="57"/>
  <c r="I12" i="58"/>
  <c r="I12" i="57"/>
  <c r="G40" i="16"/>
  <c r="H40" i="57"/>
  <c r="G26" i="16"/>
  <c r="H26" i="58"/>
  <c r="H26" i="57"/>
  <c r="G46" i="11"/>
  <c r="G46" i="2"/>
  <c r="G42" i="11"/>
  <c r="G42" i="2"/>
  <c r="G38" i="11"/>
  <c r="G38" i="2"/>
  <c r="G34" i="11"/>
  <c r="G34" i="2"/>
  <c r="G30" i="11"/>
  <c r="G30" i="2"/>
  <c r="G26" i="11"/>
  <c r="G26" i="2"/>
  <c r="G22" i="11"/>
  <c r="G22" i="2"/>
  <c r="G18" i="11"/>
  <c r="G18" i="2"/>
  <c r="G14" i="11"/>
  <c r="G14" i="2"/>
  <c r="L46" i="11"/>
  <c r="L46" i="2"/>
  <c r="L44" i="11"/>
  <c r="L44" i="2"/>
  <c r="L42" i="11"/>
  <c r="L42" i="2"/>
  <c r="L40" i="11"/>
  <c r="L40" i="2"/>
  <c r="L36" i="11"/>
  <c r="L36" i="2"/>
  <c r="L34" i="11"/>
  <c r="L34" i="2"/>
  <c r="L32" i="11"/>
  <c r="L32" i="2"/>
  <c r="L30" i="11"/>
  <c r="L30" i="2"/>
  <c r="L28" i="11"/>
  <c r="L28" i="2"/>
  <c r="L26" i="11"/>
  <c r="L26" i="2"/>
  <c r="L24" i="11"/>
  <c r="L24" i="2"/>
  <c r="L20" i="11"/>
  <c r="L20" i="2"/>
  <c r="L18" i="11"/>
  <c r="L18" i="2"/>
  <c r="L16" i="11"/>
  <c r="L16" i="2"/>
  <c r="L14" i="11"/>
  <c r="L14" i="2"/>
  <c r="L12" i="11"/>
  <c r="L12" i="2"/>
  <c r="K46" i="11"/>
  <c r="K46" i="2"/>
  <c r="K44" i="2"/>
  <c r="K44" i="11"/>
  <c r="K42" i="11"/>
  <c r="K42" i="2"/>
  <c r="K38" i="11"/>
  <c r="K38" i="2"/>
  <c r="K36" i="2"/>
  <c r="K36" i="11"/>
  <c r="K32" i="2"/>
  <c r="K32" i="11"/>
  <c r="K30" i="11"/>
  <c r="K30" i="2"/>
  <c r="K28" i="2"/>
  <c r="K28" i="11"/>
  <c r="K26" i="11"/>
  <c r="K26" i="2"/>
  <c r="K22" i="11"/>
  <c r="K22" i="2"/>
  <c r="K20" i="2"/>
  <c r="K20" i="11"/>
  <c r="K16" i="2"/>
  <c r="K16" i="11"/>
  <c r="K14" i="11"/>
  <c r="K14" i="2"/>
  <c r="K12" i="2"/>
  <c r="K12" i="11"/>
  <c r="J46" i="11"/>
  <c r="J46" i="2"/>
  <c r="J42" i="11"/>
  <c r="J42" i="2"/>
  <c r="J40" i="2"/>
  <c r="J40" i="11"/>
  <c r="J36" i="2"/>
  <c r="J36" i="11"/>
  <c r="J34" i="11"/>
  <c r="J34" i="2"/>
  <c r="J32" i="2"/>
  <c r="J32" i="11"/>
  <c r="J30" i="11"/>
  <c r="J30" i="2"/>
  <c r="J26" i="11"/>
  <c r="J26" i="2"/>
  <c r="J24" i="2"/>
  <c r="J24" i="11"/>
  <c r="J20" i="2"/>
  <c r="J20" i="11"/>
  <c r="J18" i="11"/>
  <c r="J18" i="2"/>
  <c r="J16" i="2"/>
  <c r="J16" i="11"/>
  <c r="J14" i="11"/>
  <c r="J14" i="2"/>
  <c r="I46" i="2"/>
  <c r="I46" i="11"/>
  <c r="I44" i="2"/>
  <c r="I44" i="11"/>
  <c r="I42" i="11"/>
  <c r="I42" i="2"/>
  <c r="I38" i="2"/>
  <c r="I38" i="11"/>
  <c r="I36" i="2"/>
  <c r="I36" i="11"/>
  <c r="I30" i="2"/>
  <c r="I30" i="11"/>
  <c r="I28" i="2"/>
  <c r="I28" i="11"/>
  <c r="I26" i="11"/>
  <c r="I26" i="2"/>
  <c r="I22" i="2"/>
  <c r="I22" i="11"/>
  <c r="I20" i="2"/>
  <c r="I20" i="11"/>
  <c r="I14" i="2"/>
  <c r="I14" i="11"/>
  <c r="I12" i="2"/>
  <c r="I12" i="11"/>
  <c r="H46" i="10"/>
  <c r="H46" i="16"/>
  <c r="H46" i="11"/>
  <c r="H44" i="16"/>
  <c r="H44" i="11"/>
  <c r="H42" i="16"/>
  <c r="H42" i="11"/>
  <c r="H38" i="12"/>
  <c r="H38" i="16"/>
  <c r="H38" i="11"/>
  <c r="H36" i="16"/>
  <c r="H36" i="11"/>
  <c r="H34" i="16"/>
  <c r="H34" i="11"/>
  <c r="H28" i="16"/>
  <c r="H28" i="11"/>
  <c r="H24" i="16"/>
  <c r="H24" i="11"/>
  <c r="H20" i="16"/>
  <c r="H20" i="11"/>
  <c r="H16" i="16"/>
  <c r="H16" i="11"/>
  <c r="H14" i="10"/>
  <c r="H14" i="11"/>
  <c r="H12" i="16"/>
  <c r="U12" i="16" s="1"/>
  <c r="H12" i="11"/>
  <c r="F9" i="31"/>
  <c r="F9" i="32"/>
  <c r="D9" i="39"/>
  <c r="D9" i="38"/>
  <c r="D9" i="31"/>
  <c r="D9" i="32"/>
  <c r="F11" i="39"/>
  <c r="F11" i="31"/>
  <c r="D11" i="38"/>
  <c r="D11" i="39"/>
  <c r="G45" i="39"/>
  <c r="G45" i="31"/>
  <c r="G45" i="32"/>
  <c r="G43" i="39"/>
  <c r="G43" i="31"/>
  <c r="G43" i="32"/>
  <c r="G41" i="39"/>
  <c r="G41" i="31"/>
  <c r="G41" i="32"/>
  <c r="G39" i="39"/>
  <c r="G39" i="31"/>
  <c r="G39" i="32"/>
  <c r="G37" i="39"/>
  <c r="G37" i="31"/>
  <c r="G37" i="32"/>
  <c r="G35" i="39"/>
  <c r="G35" i="31"/>
  <c r="G35" i="32"/>
  <c r="G33" i="39"/>
  <c r="G33" i="31"/>
  <c r="G33" i="32"/>
  <c r="G31" i="31"/>
  <c r="G31" i="32"/>
  <c r="G29" i="31"/>
  <c r="G29" i="32"/>
  <c r="G27" i="39"/>
  <c r="G27" i="31"/>
  <c r="G27" i="32"/>
  <c r="G25" i="39"/>
  <c r="G25" i="31"/>
  <c r="G25" i="32"/>
  <c r="G23" i="39"/>
  <c r="G23" i="31"/>
  <c r="G23" i="32"/>
  <c r="G21" i="38"/>
  <c r="G21" i="31"/>
  <c r="G21" i="32"/>
  <c r="G19" i="39"/>
  <c r="G19" i="31"/>
  <c r="G19" i="32"/>
  <c r="G17" i="38"/>
  <c r="G17" i="31"/>
  <c r="G17" i="32"/>
  <c r="G15" i="38"/>
  <c r="G15" i="31"/>
  <c r="G15" i="32"/>
  <c r="G13" i="39"/>
  <c r="G13" i="31"/>
  <c r="G13" i="32"/>
  <c r="G10" i="39"/>
  <c r="G10" i="32"/>
  <c r="F45" i="39"/>
  <c r="F45" i="38"/>
  <c r="F45" i="31"/>
  <c r="F45" i="32"/>
  <c r="F43" i="38"/>
  <c r="F43" i="31"/>
  <c r="F43" i="32"/>
  <c r="F41" i="39"/>
  <c r="F41" i="31"/>
  <c r="F41" i="32"/>
  <c r="F39" i="39"/>
  <c r="F39" i="31"/>
  <c r="F39" i="32"/>
  <c r="F37" i="39"/>
  <c r="F37" i="31"/>
  <c r="F37" i="32"/>
  <c r="F35" i="38"/>
  <c r="F35" i="31"/>
  <c r="F35" i="32"/>
  <c r="F33" i="39"/>
  <c r="F33" i="31"/>
  <c r="F33" i="32"/>
  <c r="F31" i="39"/>
  <c r="F31" i="31"/>
  <c r="F31" i="32"/>
  <c r="F29" i="31"/>
  <c r="F29" i="32"/>
  <c r="F27" i="38"/>
  <c r="F27" i="31"/>
  <c r="F27" i="32"/>
  <c r="F25" i="39"/>
  <c r="F25" i="31"/>
  <c r="F25" i="32"/>
  <c r="F23" i="39"/>
  <c r="F23" i="31"/>
  <c r="F23" i="32"/>
  <c r="F21" i="39"/>
  <c r="F21" i="31"/>
  <c r="F21" i="32"/>
  <c r="F19" i="38"/>
  <c r="F19" i="31"/>
  <c r="F19" i="32"/>
  <c r="F17" i="31"/>
  <c r="F17" i="32"/>
  <c r="F15" i="31"/>
  <c r="F15" i="32"/>
  <c r="F13" i="38"/>
  <c r="F13" i="31"/>
  <c r="F13" i="32"/>
  <c r="F10" i="39"/>
  <c r="F10" i="32"/>
  <c r="E45" i="38"/>
  <c r="E45" i="31"/>
  <c r="E45" i="32"/>
  <c r="E43" i="38"/>
  <c r="E43" i="31"/>
  <c r="E43" i="32"/>
  <c r="E41" i="38"/>
  <c r="E41" i="31"/>
  <c r="E41" i="32"/>
  <c r="E37" i="38"/>
  <c r="E37" i="31"/>
  <c r="E37" i="32"/>
  <c r="E35" i="38"/>
  <c r="E35" i="31"/>
  <c r="E35" i="32"/>
  <c r="E33" i="38"/>
  <c r="E33" i="31"/>
  <c r="E33" i="32"/>
  <c r="E29" i="38"/>
  <c r="E29" i="31"/>
  <c r="E29" i="32"/>
  <c r="E27" i="38"/>
  <c r="E27" i="31"/>
  <c r="E27" i="32"/>
  <c r="E25" i="38"/>
  <c r="E25" i="31"/>
  <c r="E25" i="32"/>
  <c r="E21" i="38"/>
  <c r="E21" i="31"/>
  <c r="E21" i="32"/>
  <c r="E19" i="38"/>
  <c r="E19" i="31"/>
  <c r="E19" i="32"/>
  <c r="E17" i="38"/>
  <c r="E17" i="31"/>
  <c r="E17" i="32"/>
  <c r="E13" i="38"/>
  <c r="E13" i="31"/>
  <c r="E13" i="32"/>
  <c r="E10" i="38"/>
  <c r="E10" i="31"/>
  <c r="E10" i="32"/>
  <c r="D45" i="38"/>
  <c r="D45" i="39"/>
  <c r="D45" i="32"/>
  <c r="D43" i="38"/>
  <c r="D43" i="39"/>
  <c r="D43" i="32"/>
  <c r="D41" i="38"/>
  <c r="D41" i="39"/>
  <c r="D41" i="32"/>
  <c r="D39" i="38"/>
  <c r="D39" i="39"/>
  <c r="D37" i="38"/>
  <c r="D37" i="39"/>
  <c r="D35" i="38"/>
  <c r="D35" i="39"/>
  <c r="D35" i="32"/>
  <c r="D33" i="38"/>
  <c r="D33" i="39"/>
  <c r="D33" i="32"/>
  <c r="D31" i="38"/>
  <c r="D31" i="39"/>
  <c r="D31" i="32"/>
  <c r="D29" i="38"/>
  <c r="D29" i="39"/>
  <c r="D29" i="32"/>
  <c r="D27" i="38"/>
  <c r="D27" i="39"/>
  <c r="D27" i="32"/>
  <c r="D25" i="38"/>
  <c r="D25" i="39"/>
  <c r="D25" i="32"/>
  <c r="D23" i="38"/>
  <c r="D23" i="39"/>
  <c r="D21" i="38"/>
  <c r="D21" i="39"/>
  <c r="D19" i="38"/>
  <c r="D19" i="39"/>
  <c r="D19" i="32"/>
  <c r="D17" i="38"/>
  <c r="D17" i="39"/>
  <c r="D17" i="32"/>
  <c r="D15" i="38"/>
  <c r="D15" i="39"/>
  <c r="D15" i="32"/>
  <c r="D13" i="38"/>
  <c r="D13" i="39"/>
  <c r="D13" i="32"/>
  <c r="F9" i="10"/>
  <c r="F9" i="12"/>
  <c r="D9" i="12"/>
  <c r="D9" i="10"/>
  <c r="D9" i="2"/>
  <c r="M9" i="11"/>
  <c r="M9" i="2"/>
  <c r="F11" i="12"/>
  <c r="F11" i="11"/>
  <c r="F11" i="2"/>
  <c r="D11" i="12"/>
  <c r="D11" i="10"/>
  <c r="D11" i="11"/>
  <c r="D11" i="2"/>
  <c r="N11" i="11"/>
  <c r="N11" i="2"/>
  <c r="N11" i="57"/>
  <c r="G43" i="2"/>
  <c r="G43" i="11"/>
  <c r="G39" i="2"/>
  <c r="G39" i="11"/>
  <c r="G35" i="2"/>
  <c r="G35" i="11"/>
  <c r="G31" i="2"/>
  <c r="G31" i="11"/>
  <c r="G27" i="2"/>
  <c r="G27" i="11"/>
  <c r="G23" i="2"/>
  <c r="G23" i="11"/>
  <c r="G21" i="10"/>
  <c r="G21" i="2"/>
  <c r="G19" i="2"/>
  <c r="G19" i="11"/>
  <c r="G15" i="2"/>
  <c r="G15" i="11"/>
  <c r="G10" i="11"/>
  <c r="G10" i="2"/>
  <c r="F43" i="11"/>
  <c r="F43" i="2"/>
  <c r="F41" i="2"/>
  <c r="F41" i="11"/>
  <c r="F35" i="11"/>
  <c r="F35" i="2"/>
  <c r="F33" i="2"/>
  <c r="F33" i="11"/>
  <c r="F27" i="11"/>
  <c r="F27" i="2"/>
  <c r="F25" i="2"/>
  <c r="F25" i="11"/>
  <c r="F19" i="11"/>
  <c r="F19" i="2"/>
  <c r="F17" i="2"/>
  <c r="F17" i="11"/>
  <c r="F10" i="12"/>
  <c r="F10" i="2"/>
  <c r="F10" i="11"/>
  <c r="E10" i="12"/>
  <c r="E10" i="11"/>
  <c r="E10" i="2"/>
  <c r="D45" i="12"/>
  <c r="D45" i="10"/>
  <c r="D43" i="12"/>
  <c r="D43" i="10"/>
  <c r="D41" i="12"/>
  <c r="D41" i="10"/>
  <c r="D39" i="12"/>
  <c r="D39" i="10"/>
  <c r="D37" i="12"/>
  <c r="D37" i="10"/>
  <c r="D37" i="2"/>
  <c r="D35" i="12"/>
  <c r="D35" i="10"/>
  <c r="D35" i="2"/>
  <c r="D33" i="12"/>
  <c r="D33" i="10"/>
  <c r="D33" i="2"/>
  <c r="D31" i="12"/>
  <c r="D31" i="10"/>
  <c r="D31" i="2"/>
  <c r="D29" i="12"/>
  <c r="D29" i="10"/>
  <c r="D29" i="2"/>
  <c r="D27" i="12"/>
  <c r="D27" i="10"/>
  <c r="D27" i="2"/>
  <c r="D25" i="12"/>
  <c r="D25" i="10"/>
  <c r="D25" i="2"/>
  <c r="D23" i="12"/>
  <c r="D23" i="10"/>
  <c r="D23" i="2"/>
  <c r="D21" i="12"/>
  <c r="D21" i="10"/>
  <c r="D21" i="2"/>
  <c r="D19" i="12"/>
  <c r="D19" i="10"/>
  <c r="D19" i="2"/>
  <c r="D17" i="12"/>
  <c r="D17" i="10"/>
  <c r="D17" i="2"/>
  <c r="D15" i="12"/>
  <c r="D15" i="10"/>
  <c r="D13" i="12"/>
  <c r="D13" i="10"/>
  <c r="D10" i="10"/>
  <c r="D10" i="12"/>
  <c r="N45" i="2"/>
  <c r="N45" i="58"/>
  <c r="N45" i="57"/>
  <c r="N43" i="2"/>
  <c r="N43" i="57"/>
  <c r="N41" i="2"/>
  <c r="N41" i="58"/>
  <c r="N41" i="57"/>
  <c r="N39" i="2"/>
  <c r="N39" i="57"/>
  <c r="N39" i="58"/>
  <c r="N37" i="2"/>
  <c r="N37" i="58"/>
  <c r="N37" i="57"/>
  <c r="N35" i="2"/>
  <c r="N35" i="57"/>
  <c r="N33" i="2"/>
  <c r="N33" i="58"/>
  <c r="N33" i="57"/>
  <c r="N31" i="2"/>
  <c r="N31" i="57"/>
  <c r="N31" i="58"/>
  <c r="N29" i="2"/>
  <c r="N29" i="58"/>
  <c r="N29" i="57"/>
  <c r="N27" i="2"/>
  <c r="N27" i="57"/>
  <c r="N25" i="2"/>
  <c r="N25" i="58"/>
  <c r="N25" i="57"/>
  <c r="N23" i="2"/>
  <c r="N23" i="57"/>
  <c r="N23" i="58"/>
  <c r="N21" i="2"/>
  <c r="N21" i="58"/>
  <c r="N21" i="57"/>
  <c r="N19" i="2"/>
  <c r="N19" i="57"/>
  <c r="N17" i="2"/>
  <c r="N17" i="58"/>
  <c r="N17" i="57"/>
  <c r="N15" i="2"/>
  <c r="N15" i="57"/>
  <c r="N15" i="58"/>
  <c r="N13" i="2"/>
  <c r="N13" i="58"/>
  <c r="N13" i="57"/>
  <c r="N10" i="11"/>
  <c r="N10" i="58"/>
  <c r="N10" i="57"/>
  <c r="M39" i="58"/>
  <c r="M39" i="57"/>
  <c r="M31" i="58"/>
  <c r="M31" i="57"/>
  <c r="M27" i="58"/>
  <c r="M27" i="57"/>
  <c r="M15" i="58"/>
  <c r="M15" i="57"/>
  <c r="O10" i="2"/>
  <c r="O10" i="11"/>
  <c r="M45" i="2"/>
  <c r="M45" i="11"/>
  <c r="M43" i="2"/>
  <c r="M43" i="11"/>
  <c r="M41" i="2"/>
  <c r="M41" i="11"/>
  <c r="M39" i="2"/>
  <c r="M39" i="11"/>
  <c r="M37" i="2"/>
  <c r="M37" i="11"/>
  <c r="M35" i="2"/>
  <c r="M35" i="11"/>
  <c r="M33" i="2"/>
  <c r="M33" i="11"/>
  <c r="M31" i="2"/>
  <c r="M31" i="11"/>
  <c r="M29" i="2"/>
  <c r="M29" i="11"/>
  <c r="M27" i="2"/>
  <c r="M27" i="11"/>
  <c r="M25" i="2"/>
  <c r="M25" i="11"/>
  <c r="M23" i="2"/>
  <c r="M23" i="11"/>
  <c r="M21" i="2"/>
  <c r="M21" i="11"/>
  <c r="M19" i="2"/>
  <c r="M19" i="11"/>
  <c r="M17" i="2"/>
  <c r="M17" i="11"/>
  <c r="M15" i="2"/>
  <c r="M15" i="11"/>
  <c r="M13" i="2"/>
  <c r="M13" i="11"/>
  <c r="G30" i="16"/>
  <c r="G22" i="16"/>
  <c r="G18" i="16"/>
  <c r="G14" i="16"/>
  <c r="L38" i="11"/>
  <c r="L22" i="11"/>
  <c r="K40" i="2"/>
  <c r="K34" i="11"/>
  <c r="K24" i="2"/>
  <c r="K18" i="11"/>
  <c r="J44" i="2"/>
  <c r="J38" i="11"/>
  <c r="J28" i="2"/>
  <c r="J22" i="11"/>
  <c r="J12" i="2"/>
  <c r="I40" i="2"/>
  <c r="I34" i="11"/>
  <c r="I32" i="2"/>
  <c r="I24" i="2"/>
  <c r="I18" i="11"/>
  <c r="I16" i="2"/>
  <c r="H40" i="11"/>
  <c r="H32" i="11"/>
  <c r="H30" i="11"/>
  <c r="H26" i="11"/>
  <c r="H22" i="11"/>
  <c r="H18" i="11"/>
  <c r="N45" i="11"/>
  <c r="N43" i="11"/>
  <c r="N41" i="11"/>
  <c r="N39" i="11"/>
  <c r="N37" i="11"/>
  <c r="N35" i="11"/>
  <c r="N33" i="11"/>
  <c r="N31" i="11"/>
  <c r="N29" i="11"/>
  <c r="N27" i="11"/>
  <c r="N25" i="11"/>
  <c r="N23" i="11"/>
  <c r="N21" i="11"/>
  <c r="N19" i="11"/>
  <c r="N17" i="11"/>
  <c r="N15" i="11"/>
  <c r="N13" i="11"/>
  <c r="N10" i="2"/>
  <c r="M10" i="2"/>
  <c r="K17" i="52"/>
  <c r="H35" i="42"/>
  <c r="H23" i="42"/>
  <c r="F45" i="58"/>
  <c r="F45" i="57"/>
  <c r="F41" i="58"/>
  <c r="F41" i="57"/>
  <c r="F37" i="58"/>
  <c r="F37" i="57"/>
  <c r="F33" i="58"/>
  <c r="F33" i="57"/>
  <c r="F29" i="58"/>
  <c r="F29" i="57"/>
  <c r="F25" i="58"/>
  <c r="F25" i="57"/>
  <c r="F21" i="58"/>
  <c r="F21" i="57"/>
  <c r="F17" i="58"/>
  <c r="F17" i="57"/>
  <c r="F13" i="58"/>
  <c r="F13" i="57"/>
  <c r="J31" i="58"/>
  <c r="J31" i="51"/>
  <c r="J23" i="58"/>
  <c r="J23" i="51"/>
  <c r="J15" i="58"/>
  <c r="J15" i="51"/>
  <c r="O46" i="57"/>
  <c r="O46" i="58"/>
  <c r="O44" i="58"/>
  <c r="O44" i="57"/>
  <c r="O38" i="58"/>
  <c r="O38" i="57"/>
  <c r="O36" i="58"/>
  <c r="O36" i="52"/>
  <c r="O34" i="58"/>
  <c r="O34" i="57"/>
  <c r="O28" i="58"/>
  <c r="O28" i="57"/>
  <c r="O26" i="57"/>
  <c r="O26" i="58"/>
  <c r="O22" i="58"/>
  <c r="O22" i="57"/>
  <c r="O18" i="58"/>
  <c r="O18" i="57"/>
  <c r="O12" i="58"/>
  <c r="O12" i="57"/>
  <c r="I9" i="31"/>
  <c r="I9" i="32"/>
  <c r="K48" i="22"/>
  <c r="K13" i="32"/>
  <c r="J14" i="31"/>
  <c r="J14" i="32"/>
  <c r="L16" i="31"/>
  <c r="L16" i="32"/>
  <c r="L20" i="32"/>
  <c r="L20" i="31"/>
  <c r="J22" i="32"/>
  <c r="J22" i="31"/>
  <c r="J24" i="31"/>
  <c r="J24" i="32"/>
  <c r="J26" i="32"/>
  <c r="J26" i="31"/>
  <c r="J28" i="31"/>
  <c r="J28" i="32"/>
  <c r="J30" i="31"/>
  <c r="J30" i="32"/>
  <c r="L32" i="32"/>
  <c r="L32" i="31"/>
  <c r="L34" i="31"/>
  <c r="L34" i="32"/>
  <c r="J36" i="31"/>
  <c r="J36" i="32"/>
  <c r="L36" i="32"/>
  <c r="L36" i="31"/>
  <c r="J38" i="31"/>
  <c r="J38" i="32"/>
  <c r="L38" i="31"/>
  <c r="L38" i="32"/>
  <c r="J42" i="32"/>
  <c r="J42" i="31"/>
  <c r="L42" i="31"/>
  <c r="L42" i="32"/>
  <c r="J44" i="31"/>
  <c r="J44" i="32"/>
  <c r="L44" i="32"/>
  <c r="L44" i="31"/>
  <c r="J46" i="31"/>
  <c r="J46" i="32"/>
  <c r="H9" i="58"/>
  <c r="H9" i="57"/>
  <c r="L9" i="11"/>
  <c r="L9" i="2"/>
  <c r="J9" i="11"/>
  <c r="J9" i="2"/>
  <c r="H9" i="16"/>
  <c r="H9" i="11"/>
  <c r="H26" i="51"/>
  <c r="H26" i="52"/>
  <c r="H18" i="51"/>
  <c r="H18" i="52"/>
  <c r="D43" i="57"/>
  <c r="D43" i="58"/>
  <c r="D43" i="51"/>
  <c r="D41" i="57"/>
  <c r="D41" i="58"/>
  <c r="D39" i="57"/>
  <c r="D39" i="58"/>
  <c r="D29" i="57"/>
  <c r="D29" i="51"/>
  <c r="D23" i="58"/>
  <c r="D23" i="57"/>
  <c r="D12" i="58"/>
  <c r="D12" i="57"/>
  <c r="F43" i="42"/>
  <c r="T43" i="42" s="1"/>
  <c r="F38" i="42"/>
  <c r="F34" i="42"/>
  <c r="F30" i="42"/>
  <c r="F26" i="42"/>
  <c r="F22" i="42"/>
  <c r="F18" i="42"/>
  <c r="F13" i="42"/>
  <c r="F9" i="42"/>
  <c r="G43" i="58"/>
  <c r="G43" i="57"/>
  <c r="G39" i="58"/>
  <c r="G39" i="57"/>
  <c r="G35" i="58"/>
  <c r="G35" i="57"/>
  <c r="G31" i="58"/>
  <c r="G31" i="57"/>
  <c r="G27" i="58"/>
  <c r="G27" i="57"/>
  <c r="G23" i="58"/>
  <c r="G23" i="57"/>
  <c r="G19" i="58"/>
  <c r="G19" i="57"/>
  <c r="G15" i="58"/>
  <c r="G15" i="57"/>
  <c r="M33" i="32"/>
  <c r="M10" i="32"/>
  <c r="M10" i="31"/>
  <c r="K27" i="32"/>
  <c r="K23" i="32"/>
  <c r="J41" i="32"/>
  <c r="J19" i="31"/>
  <c r="J19" i="32"/>
  <c r="I35" i="32"/>
  <c r="I19" i="32"/>
  <c r="I10" i="31"/>
  <c r="I10" i="32"/>
  <c r="D37" i="32"/>
  <c r="D27" i="31"/>
  <c r="D19" i="31"/>
  <c r="F11" i="52"/>
  <c r="F43" i="52"/>
  <c r="F35" i="52"/>
  <c r="F27" i="52"/>
  <c r="F19" i="52"/>
  <c r="K33" i="51"/>
  <c r="I48" i="18"/>
  <c r="H48" i="18"/>
  <c r="U43" i="3"/>
  <c r="G48" i="40"/>
  <c r="M48" i="18"/>
  <c r="O13" i="32"/>
  <c r="C48" i="50"/>
  <c r="C20" i="58"/>
  <c r="O48" i="50"/>
  <c r="F48" i="18"/>
  <c r="D11" i="16"/>
  <c r="K48" i="34"/>
  <c r="N48" i="18"/>
  <c r="H10" i="39"/>
  <c r="H18" i="39"/>
  <c r="H26" i="39"/>
  <c r="H34" i="39"/>
  <c r="H42" i="39"/>
  <c r="H16" i="39"/>
  <c r="H24" i="39"/>
  <c r="H32" i="39"/>
  <c r="H40" i="39"/>
  <c r="N10" i="32"/>
  <c r="H10" i="32"/>
  <c r="C21" i="58"/>
  <c r="C25" i="58"/>
  <c r="C27" i="58"/>
  <c r="C31" i="58"/>
  <c r="C35" i="58"/>
  <c r="C39" i="58"/>
  <c r="C43" i="58"/>
  <c r="L10" i="31"/>
  <c r="D13" i="16"/>
  <c r="D17" i="16"/>
  <c r="D21" i="16"/>
  <c r="D25" i="16"/>
  <c r="D29" i="16"/>
  <c r="D33" i="16"/>
  <c r="D37" i="16"/>
  <c r="D41" i="16"/>
  <c r="D45" i="16"/>
  <c r="C11" i="16"/>
  <c r="C15" i="16"/>
  <c r="C19" i="16"/>
  <c r="C23" i="16"/>
  <c r="C27" i="16"/>
  <c r="C31" i="16"/>
  <c r="C35" i="16"/>
  <c r="C39" i="16"/>
  <c r="C43" i="16"/>
  <c r="C9" i="16"/>
  <c r="K48" i="44"/>
  <c r="H48" i="34"/>
  <c r="C14" i="52"/>
  <c r="O48" i="40"/>
  <c r="D9" i="16"/>
  <c r="C14" i="16"/>
  <c r="C18" i="16"/>
  <c r="C22" i="16"/>
  <c r="C26" i="16"/>
  <c r="C30" i="16"/>
  <c r="C34" i="16"/>
  <c r="C38" i="16"/>
  <c r="C42" i="16"/>
  <c r="C46" i="16"/>
  <c r="S15" i="42"/>
  <c r="AF11" i="3"/>
  <c r="AF45" i="3"/>
  <c r="AF39" i="3"/>
  <c r="AF35" i="3"/>
  <c r="AF33" i="3"/>
  <c r="AF27" i="3"/>
  <c r="AF23" i="3"/>
  <c r="AF19" i="3"/>
  <c r="AF15" i="3"/>
  <c r="AF13" i="3"/>
  <c r="F39" i="52"/>
  <c r="F23" i="52"/>
  <c r="G43" i="51"/>
  <c r="G35" i="51"/>
  <c r="G27" i="51"/>
  <c r="G19" i="51"/>
  <c r="G11" i="51"/>
  <c r="J45" i="51"/>
  <c r="O42" i="51"/>
  <c r="O34" i="51"/>
  <c r="O26" i="51"/>
  <c r="O18" i="51"/>
  <c r="O44" i="52"/>
  <c r="F43" i="58"/>
  <c r="F35" i="58"/>
  <c r="F27" i="58"/>
  <c r="F19" i="58"/>
  <c r="F11" i="58"/>
  <c r="J9" i="58"/>
  <c r="K11" i="57"/>
  <c r="O30" i="57"/>
  <c r="O20" i="57"/>
  <c r="G45" i="51"/>
  <c r="G41" i="51"/>
  <c r="G37" i="51"/>
  <c r="G33" i="51"/>
  <c r="G29" i="51"/>
  <c r="G25" i="51"/>
  <c r="G21" i="51"/>
  <c r="G17" i="51"/>
  <c r="G13" i="51"/>
  <c r="I46" i="52"/>
  <c r="I30" i="52"/>
  <c r="I14" i="52"/>
  <c r="H46" i="2"/>
  <c r="H44" i="2"/>
  <c r="H42" i="2"/>
  <c r="H40" i="2"/>
  <c r="H38" i="2"/>
  <c r="H36" i="2"/>
  <c r="H34" i="2"/>
  <c r="H32" i="2"/>
  <c r="H30" i="2"/>
  <c r="H28" i="2"/>
  <c r="H26" i="2"/>
  <c r="H24" i="2"/>
  <c r="H22" i="2"/>
  <c r="H20" i="2"/>
  <c r="H18" i="2"/>
  <c r="H16" i="2"/>
  <c r="H14" i="2"/>
  <c r="H12" i="2"/>
  <c r="H9" i="2"/>
  <c r="I40" i="11"/>
  <c r="I24" i="11"/>
  <c r="I34" i="2"/>
  <c r="J22" i="2"/>
  <c r="J28" i="11"/>
  <c r="J40" i="32"/>
  <c r="J20" i="32"/>
  <c r="J34" i="31"/>
  <c r="K34" i="2"/>
  <c r="K40" i="11"/>
  <c r="L38" i="2"/>
  <c r="L46" i="32"/>
  <c r="L40" i="31"/>
  <c r="F11" i="32"/>
  <c r="O45" i="31"/>
  <c r="O43" i="31"/>
  <c r="O41" i="31"/>
  <c r="O39" i="31"/>
  <c r="O37" i="31"/>
  <c r="O35" i="31"/>
  <c r="O33" i="31"/>
  <c r="O31" i="31"/>
  <c r="O27" i="31"/>
  <c r="O23" i="31"/>
  <c r="O19" i="31"/>
  <c r="O15" i="32"/>
  <c r="M45" i="32"/>
  <c r="M43" i="31"/>
  <c r="M41" i="32"/>
  <c r="M39" i="31"/>
  <c r="M37" i="32"/>
  <c r="M35" i="31"/>
  <c r="M31" i="31"/>
  <c r="M29" i="32"/>
  <c r="M27" i="32"/>
  <c r="M21" i="31"/>
  <c r="M19" i="32"/>
  <c r="M13" i="31"/>
  <c r="K45" i="31"/>
  <c r="K43" i="32"/>
  <c r="K41" i="31"/>
  <c r="K39" i="32"/>
  <c r="K37" i="31"/>
  <c r="K35" i="32"/>
  <c r="K33" i="31"/>
  <c r="K31" i="32"/>
  <c r="K29" i="31"/>
  <c r="K25" i="31"/>
  <c r="K19" i="31"/>
  <c r="K17" i="32"/>
  <c r="I45" i="31"/>
  <c r="I43" i="32"/>
  <c r="I41" i="31"/>
  <c r="I39" i="32"/>
  <c r="I37" i="31"/>
  <c r="I33" i="31"/>
  <c r="I31" i="32"/>
  <c r="I29" i="31"/>
  <c r="I27" i="32"/>
  <c r="I25" i="31"/>
  <c r="I23" i="32"/>
  <c r="I21" i="31"/>
  <c r="I17" i="31"/>
  <c r="I15" i="32"/>
  <c r="I13" i="31"/>
  <c r="H10" i="31"/>
  <c r="D43" i="31"/>
  <c r="D35" i="31"/>
  <c r="D31" i="31"/>
  <c r="D21" i="32"/>
  <c r="D15" i="31"/>
  <c r="M9" i="58"/>
  <c r="M9" i="57"/>
  <c r="M42" i="58"/>
  <c r="M42" i="57"/>
  <c r="M38" i="58"/>
  <c r="M38" i="57"/>
  <c r="M26" i="58"/>
  <c r="M26" i="57"/>
  <c r="M22" i="58"/>
  <c r="M22" i="57"/>
  <c r="AG46" i="3"/>
  <c r="AG44" i="3"/>
  <c r="AG42" i="3"/>
  <c r="AG40" i="3"/>
  <c r="AG38" i="3"/>
  <c r="AG36" i="3"/>
  <c r="AG34" i="3"/>
  <c r="AG32" i="3"/>
  <c r="AG30" i="3"/>
  <c r="AG28" i="3"/>
  <c r="AG26" i="3"/>
  <c r="AG24" i="3"/>
  <c r="AG22" i="3"/>
  <c r="AG18" i="3"/>
  <c r="AG10" i="3"/>
  <c r="D21" i="51"/>
  <c r="D23" i="51"/>
  <c r="D15" i="52"/>
  <c r="F9" i="16"/>
  <c r="L39" i="52"/>
  <c r="L31" i="51"/>
  <c r="L23" i="52"/>
  <c r="L15" i="51"/>
  <c r="O46" i="51"/>
  <c r="O42" i="52"/>
  <c r="O38" i="51"/>
  <c r="O30" i="51"/>
  <c r="O26" i="52"/>
  <c r="O22" i="51"/>
  <c r="O14" i="51"/>
  <c r="G46" i="58"/>
  <c r="G44" i="58"/>
  <c r="G42" i="58"/>
  <c r="G40" i="58"/>
  <c r="G38" i="58"/>
  <c r="G36" i="58"/>
  <c r="G34" i="58"/>
  <c r="G32" i="58"/>
  <c r="G30" i="58"/>
  <c r="G28" i="58"/>
  <c r="G26" i="58"/>
  <c r="G24" i="58"/>
  <c r="G22" i="58"/>
  <c r="G20" i="58"/>
  <c r="G18" i="58"/>
  <c r="G16" i="58"/>
  <c r="G14" i="58"/>
  <c r="G12" i="58"/>
  <c r="I11" i="58"/>
  <c r="K44" i="58"/>
  <c r="K40" i="58"/>
  <c r="K36" i="58"/>
  <c r="K32" i="58"/>
  <c r="K28" i="58"/>
  <c r="K24" i="58"/>
  <c r="K20" i="58"/>
  <c r="K16" i="58"/>
  <c r="J28" i="58"/>
  <c r="J20" i="58"/>
  <c r="J12" i="58"/>
  <c r="M45" i="58"/>
  <c r="M37" i="58"/>
  <c r="M29" i="58"/>
  <c r="M21" i="58"/>
  <c r="M13" i="58"/>
  <c r="O45" i="58"/>
  <c r="O41" i="58"/>
  <c r="O37" i="58"/>
  <c r="O33" i="58"/>
  <c r="O29" i="58"/>
  <c r="O25" i="58"/>
  <c r="O21" i="58"/>
  <c r="O17" i="58"/>
  <c r="O13" i="58"/>
  <c r="N36" i="32"/>
  <c r="N30" i="31"/>
  <c r="H31" i="42"/>
  <c r="AH10" i="3"/>
  <c r="AH46" i="3"/>
  <c r="K41" i="32"/>
  <c r="K33" i="32"/>
  <c r="K25" i="32"/>
  <c r="K10" i="32"/>
  <c r="K43" i="31"/>
  <c r="K35" i="31"/>
  <c r="K27" i="31"/>
  <c r="M43" i="32"/>
  <c r="M35" i="32"/>
  <c r="M45" i="31"/>
  <c r="M37" i="31"/>
  <c r="M29" i="31"/>
  <c r="C46" i="38"/>
  <c r="C44" i="38"/>
  <c r="C42" i="38"/>
  <c r="C40" i="38"/>
  <c r="C38" i="38"/>
  <c r="C36" i="38"/>
  <c r="C34" i="38"/>
  <c r="C32" i="38"/>
  <c r="C30" i="38"/>
  <c r="C28" i="38"/>
  <c r="C26" i="38"/>
  <c r="C24" i="38"/>
  <c r="C22" i="38"/>
  <c r="C20" i="38"/>
  <c r="C18" i="38"/>
  <c r="C16" i="38"/>
  <c r="C14" i="38"/>
  <c r="C12" i="38"/>
  <c r="C9" i="38"/>
  <c r="C11" i="38"/>
  <c r="C21" i="38"/>
  <c r="C19" i="38"/>
  <c r="C17" i="38"/>
  <c r="C15" i="38"/>
  <c r="C13" i="38"/>
  <c r="C45" i="38"/>
  <c r="C43" i="38"/>
  <c r="C41" i="38"/>
  <c r="C39" i="38"/>
  <c r="C37" i="38"/>
  <c r="C35" i="38"/>
  <c r="C33" i="38"/>
  <c r="C31" i="38"/>
  <c r="C29" i="38"/>
  <c r="C27" i="38"/>
  <c r="C25" i="38"/>
  <c r="C23" i="38"/>
  <c r="C10" i="38"/>
  <c r="G44" i="42"/>
  <c r="G46" i="42"/>
  <c r="G42" i="42"/>
  <c r="G40" i="42"/>
  <c r="G36" i="42"/>
  <c r="G34" i="42"/>
  <c r="G32" i="42"/>
  <c r="U32" i="42" s="1"/>
  <c r="G28" i="42"/>
  <c r="G30" i="42"/>
  <c r="G21" i="42"/>
  <c r="G19" i="42"/>
  <c r="G20" i="42"/>
  <c r="V20" i="42" s="1"/>
  <c r="G26" i="42"/>
  <c r="G22" i="42"/>
  <c r="G16" i="42"/>
  <c r="G14" i="42"/>
  <c r="G12" i="42"/>
  <c r="G10" i="42"/>
  <c r="H11" i="42"/>
  <c r="H45" i="42"/>
  <c r="H41" i="42"/>
  <c r="H39" i="42"/>
  <c r="H37" i="42"/>
  <c r="H33" i="42"/>
  <c r="H27" i="42"/>
  <c r="Y27" i="42" s="1"/>
  <c r="H25" i="42"/>
  <c r="H21" i="42"/>
  <c r="H19" i="42"/>
  <c r="H17" i="42"/>
  <c r="Z17" i="42" s="1"/>
  <c r="H13" i="42"/>
  <c r="X13" i="42" s="1"/>
  <c r="H10" i="42"/>
  <c r="I13" i="42"/>
  <c r="J39" i="42"/>
  <c r="J25" i="42"/>
  <c r="F45" i="42"/>
  <c r="F42" i="42"/>
  <c r="F39" i="42"/>
  <c r="F35" i="42"/>
  <c r="S35" i="42" s="1"/>
  <c r="F40" i="42"/>
  <c r="F33" i="42"/>
  <c r="F29" i="42"/>
  <c r="F27" i="42"/>
  <c r="F31" i="42"/>
  <c r="F37" i="42"/>
  <c r="F25" i="42"/>
  <c r="F21" i="42"/>
  <c r="F19" i="42"/>
  <c r="S19" i="42" s="1"/>
  <c r="F23" i="42"/>
  <c r="F17" i="42"/>
  <c r="F16" i="42"/>
  <c r="F14" i="42"/>
  <c r="F12" i="42"/>
  <c r="F10" i="42"/>
  <c r="S10" i="42" s="1"/>
  <c r="H9" i="42"/>
  <c r="Y9" i="42" s="1"/>
  <c r="H46" i="42"/>
  <c r="Y46" i="42" s="1"/>
  <c r="H44" i="42"/>
  <c r="Z44" i="42" s="1"/>
  <c r="H42" i="42"/>
  <c r="H40" i="42"/>
  <c r="H38" i="42"/>
  <c r="Z38" i="42" s="1"/>
  <c r="H36" i="42"/>
  <c r="Y36" i="42" s="1"/>
  <c r="H34" i="42"/>
  <c r="H32" i="42"/>
  <c r="H30" i="42"/>
  <c r="Z30" i="42" s="1"/>
  <c r="H28" i="42"/>
  <c r="Z28" i="42" s="1"/>
  <c r="H26" i="42"/>
  <c r="H24" i="42"/>
  <c r="H22" i="42"/>
  <c r="H20" i="42"/>
  <c r="Y20" i="42" s="1"/>
  <c r="H18" i="42"/>
  <c r="H16" i="42"/>
  <c r="H14" i="42"/>
  <c r="Y14" i="42" s="1"/>
  <c r="H12" i="42"/>
  <c r="Y12" i="42" s="1"/>
  <c r="C29" i="12"/>
  <c r="K29" i="42"/>
  <c r="C25" i="12"/>
  <c r="K25" i="42"/>
  <c r="C19" i="12"/>
  <c r="K19" i="42"/>
  <c r="C16" i="12"/>
  <c r="K16" i="42"/>
  <c r="C36" i="12"/>
  <c r="K36" i="42"/>
  <c r="C30" i="12"/>
  <c r="K30" i="42"/>
  <c r="C14" i="12"/>
  <c r="K14" i="42"/>
  <c r="C38" i="12"/>
  <c r="K38" i="42"/>
  <c r="C41" i="12"/>
  <c r="K41" i="42"/>
  <c r="C9" i="12"/>
  <c r="K9" i="42"/>
  <c r="C27" i="12"/>
  <c r="K27" i="42"/>
  <c r="C42" i="12"/>
  <c r="K42" i="42"/>
  <c r="C21" i="12"/>
  <c r="K21" i="42"/>
  <c r="C32" i="12"/>
  <c r="K32" i="42"/>
  <c r="C39" i="12"/>
  <c r="K39" i="42"/>
  <c r="Q26" i="42"/>
  <c r="C45" i="12"/>
  <c r="K45" i="42"/>
  <c r="C13" i="12"/>
  <c r="K13" i="42"/>
  <c r="C37" i="12"/>
  <c r="K37" i="42"/>
  <c r="C18" i="12"/>
  <c r="K18" i="42"/>
  <c r="C22" i="12"/>
  <c r="K22" i="42"/>
  <c r="C44" i="12"/>
  <c r="K44" i="42"/>
  <c r="C26" i="12"/>
  <c r="K26" i="42"/>
  <c r="C17" i="12"/>
  <c r="K17" i="42"/>
  <c r="C12" i="12"/>
  <c r="K12" i="42"/>
  <c r="C46" i="12"/>
  <c r="K46" i="42"/>
  <c r="C20" i="12"/>
  <c r="K20" i="42"/>
  <c r="C33" i="12"/>
  <c r="K33" i="42"/>
  <c r="C35" i="12"/>
  <c r="K35" i="42"/>
  <c r="C10" i="12"/>
  <c r="K10" i="42"/>
  <c r="C43" i="12"/>
  <c r="K43" i="42"/>
  <c r="C31" i="12"/>
  <c r="K31" i="42"/>
  <c r="C24" i="12"/>
  <c r="K24" i="42"/>
  <c r="C23" i="12"/>
  <c r="K23" i="42"/>
  <c r="C15" i="12"/>
  <c r="K15" i="42"/>
  <c r="C11" i="12"/>
  <c r="K11" i="42"/>
  <c r="C28" i="12"/>
  <c r="K28" i="42"/>
  <c r="C34" i="12"/>
  <c r="K34" i="42"/>
  <c r="C40" i="12"/>
  <c r="K40" i="42"/>
  <c r="AA23" i="42"/>
  <c r="O9" i="39"/>
  <c r="O9" i="38"/>
  <c r="O11" i="39"/>
  <c r="O11" i="38"/>
  <c r="O13" i="39"/>
  <c r="O13" i="38"/>
  <c r="O15" i="39"/>
  <c r="O15" i="38"/>
  <c r="O17" i="39"/>
  <c r="O17" i="38"/>
  <c r="O19" i="39"/>
  <c r="O19" i="38"/>
  <c r="O21" i="39"/>
  <c r="O21" i="38"/>
  <c r="O23" i="39"/>
  <c r="O23" i="38"/>
  <c r="O25" i="39"/>
  <c r="O25" i="38"/>
  <c r="O27" i="39"/>
  <c r="O27" i="38"/>
  <c r="O29" i="39"/>
  <c r="O29" i="38"/>
  <c r="O31" i="39"/>
  <c r="O31" i="38"/>
  <c r="O33" i="39"/>
  <c r="O33" i="38"/>
  <c r="O35" i="39"/>
  <c r="O35" i="38"/>
  <c r="O37" i="39"/>
  <c r="O37" i="38"/>
  <c r="O39" i="39"/>
  <c r="O39" i="38"/>
  <c r="O41" i="39"/>
  <c r="O41" i="38"/>
  <c r="O43" i="39"/>
  <c r="O43" i="38"/>
  <c r="O45" i="39"/>
  <c r="O45" i="38"/>
  <c r="O9" i="12"/>
  <c r="O9" i="10"/>
  <c r="O11" i="12"/>
  <c r="O11" i="10"/>
  <c r="O45" i="12"/>
  <c r="O45" i="10"/>
  <c r="O43" i="12"/>
  <c r="O43" i="10"/>
  <c r="O41" i="12"/>
  <c r="O41" i="10"/>
  <c r="O39" i="12"/>
  <c r="O39" i="10"/>
  <c r="O37" i="12"/>
  <c r="O37" i="10"/>
  <c r="O35" i="12"/>
  <c r="O35" i="10"/>
  <c r="O33" i="12"/>
  <c r="O33" i="10"/>
  <c r="O31" i="12"/>
  <c r="O31" i="10"/>
  <c r="O29" i="12"/>
  <c r="O29" i="10"/>
  <c r="O27" i="12"/>
  <c r="O27" i="10"/>
  <c r="O25" i="12"/>
  <c r="O25" i="10"/>
  <c r="O23" i="12"/>
  <c r="O23" i="10"/>
  <c r="O21" i="12"/>
  <c r="O21" i="10"/>
  <c r="O19" i="12"/>
  <c r="O19" i="10"/>
  <c r="O17" i="12"/>
  <c r="O17" i="10"/>
  <c r="O15" i="12"/>
  <c r="O15" i="10"/>
  <c r="O13" i="12"/>
  <c r="O13" i="10"/>
  <c r="O10" i="10"/>
  <c r="O10" i="12"/>
  <c r="O10" i="38"/>
  <c r="O10" i="39"/>
  <c r="O12" i="38"/>
  <c r="O12" i="39"/>
  <c r="O14" i="38"/>
  <c r="O14" i="39"/>
  <c r="O16" i="38"/>
  <c r="O16" i="39"/>
  <c r="O18" i="38"/>
  <c r="O18" i="39"/>
  <c r="O20" i="38"/>
  <c r="O20" i="39"/>
  <c r="O22" i="38"/>
  <c r="O22" i="39"/>
  <c r="O24" i="38"/>
  <c r="O24" i="39"/>
  <c r="O26" i="38"/>
  <c r="O26" i="39"/>
  <c r="O28" i="38"/>
  <c r="O28" i="39"/>
  <c r="O30" i="38"/>
  <c r="O30" i="39"/>
  <c r="O32" i="38"/>
  <c r="O32" i="39"/>
  <c r="O34" i="38"/>
  <c r="O34" i="39"/>
  <c r="O36" i="38"/>
  <c r="O36" i="39"/>
  <c r="O38" i="38"/>
  <c r="O38" i="39"/>
  <c r="O40" i="38"/>
  <c r="O40" i="39"/>
  <c r="O42" i="38"/>
  <c r="O42" i="39"/>
  <c r="O44" i="38"/>
  <c r="O44" i="39"/>
  <c r="O46" i="38"/>
  <c r="O46" i="39"/>
  <c r="O46" i="10"/>
  <c r="O46" i="12"/>
  <c r="O44" i="10"/>
  <c r="O44" i="12"/>
  <c r="O42" i="10"/>
  <c r="O42" i="12"/>
  <c r="O40" i="10"/>
  <c r="O40" i="12"/>
  <c r="O38" i="10"/>
  <c r="O38" i="12"/>
  <c r="O36" i="10"/>
  <c r="O36" i="12"/>
  <c r="O34" i="10"/>
  <c r="O34" i="12"/>
  <c r="O32" i="10"/>
  <c r="O32" i="12"/>
  <c r="O30" i="10"/>
  <c r="O30" i="12"/>
  <c r="O28" i="10"/>
  <c r="O28" i="12"/>
  <c r="O26" i="10"/>
  <c r="O26" i="12"/>
  <c r="O24" i="10"/>
  <c r="O24" i="12"/>
  <c r="O22" i="10"/>
  <c r="O22" i="12"/>
  <c r="O20" i="10"/>
  <c r="O20" i="12"/>
  <c r="O18" i="10"/>
  <c r="O18" i="12"/>
  <c r="O16" i="10"/>
  <c r="O16" i="12"/>
  <c r="O14" i="10"/>
  <c r="O14" i="12"/>
  <c r="O12" i="10"/>
  <c r="O12" i="12"/>
  <c r="AH42" i="3"/>
  <c r="AH38" i="3"/>
  <c r="AH34" i="3"/>
  <c r="Q17" i="42"/>
  <c r="Q33" i="42"/>
  <c r="T16" i="3"/>
  <c r="T30" i="3"/>
  <c r="AH30" i="3"/>
  <c r="AH26" i="3"/>
  <c r="AH22" i="3"/>
  <c r="AH18" i="3"/>
  <c r="AH14" i="3"/>
  <c r="D12" i="52"/>
  <c r="E9" i="51"/>
  <c r="E44" i="51"/>
  <c r="E40" i="51"/>
  <c r="E36" i="51"/>
  <c r="E32" i="51"/>
  <c r="E28" i="51"/>
  <c r="E24" i="51"/>
  <c r="E20" i="51"/>
  <c r="E16" i="51"/>
  <c r="E12" i="51"/>
  <c r="H11" i="52"/>
  <c r="H45" i="51"/>
  <c r="H21" i="51"/>
  <c r="S16" i="3"/>
  <c r="T20" i="3"/>
  <c r="T26" i="3"/>
  <c r="T32" i="3"/>
  <c r="U25" i="3"/>
  <c r="AG33" i="3"/>
  <c r="U33" i="3"/>
  <c r="D42" i="51"/>
  <c r="D42" i="52"/>
  <c r="D33" i="51"/>
  <c r="D41" i="51"/>
  <c r="D29" i="52"/>
  <c r="E46" i="51"/>
  <c r="E42" i="51"/>
  <c r="E38" i="51"/>
  <c r="E34" i="51"/>
  <c r="E30" i="51"/>
  <c r="E26" i="51"/>
  <c r="E22" i="51"/>
  <c r="E18" i="51"/>
  <c r="E14" i="51"/>
  <c r="F45" i="51"/>
  <c r="F41" i="51"/>
  <c r="F37" i="51"/>
  <c r="F33" i="51"/>
  <c r="F29" i="51"/>
  <c r="F25" i="51"/>
  <c r="F21" i="51"/>
  <c r="F17" i="51"/>
  <c r="F13" i="51"/>
  <c r="G46" i="51"/>
  <c r="G44" i="51"/>
  <c r="G42" i="51"/>
  <c r="G40" i="51"/>
  <c r="G38" i="51"/>
  <c r="G36" i="51"/>
  <c r="G34" i="51"/>
  <c r="G32" i="51"/>
  <c r="G30" i="51"/>
  <c r="G28" i="51"/>
  <c r="G26" i="51"/>
  <c r="G24" i="51"/>
  <c r="G22" i="51"/>
  <c r="G20" i="51"/>
  <c r="G18" i="51"/>
  <c r="G16" i="51"/>
  <c r="G14" i="51"/>
  <c r="G12" i="51"/>
  <c r="G9" i="51"/>
  <c r="G44" i="52"/>
  <c r="G40" i="52"/>
  <c r="G36" i="52"/>
  <c r="G32" i="52"/>
  <c r="G28" i="52"/>
  <c r="G24" i="52"/>
  <c r="G20" i="52"/>
  <c r="G16" i="52"/>
  <c r="G12" i="52"/>
  <c r="H33" i="51"/>
  <c r="H13" i="51"/>
  <c r="H43" i="52"/>
  <c r="H33" i="52"/>
  <c r="I42" i="52"/>
  <c r="I34" i="52"/>
  <c r="I26" i="52"/>
  <c r="I18" i="52"/>
  <c r="I9" i="52"/>
  <c r="J39" i="51"/>
  <c r="K41" i="51"/>
  <c r="K25" i="51"/>
  <c r="K10" i="51"/>
  <c r="O37" i="51"/>
  <c r="O31" i="51"/>
  <c r="O21" i="51"/>
  <c r="O15" i="51"/>
  <c r="O11" i="51"/>
  <c r="C11" i="52"/>
  <c r="D20" i="52"/>
  <c r="D12" i="51"/>
  <c r="D16" i="57"/>
  <c r="D21" i="57"/>
  <c r="D25" i="57"/>
  <c r="D33" i="57"/>
  <c r="D11" i="58"/>
  <c r="D29" i="58"/>
  <c r="E9" i="52"/>
  <c r="E46" i="52"/>
  <c r="E44" i="52"/>
  <c r="E42" i="52"/>
  <c r="E40" i="52"/>
  <c r="E38" i="52"/>
  <c r="E36" i="52"/>
  <c r="E34" i="52"/>
  <c r="E32" i="52"/>
  <c r="E30" i="52"/>
  <c r="E28" i="52"/>
  <c r="E26" i="52"/>
  <c r="E24" i="52"/>
  <c r="E22" i="52"/>
  <c r="E20" i="52"/>
  <c r="E18" i="52"/>
  <c r="E16" i="52"/>
  <c r="E14" i="52"/>
  <c r="E12" i="52"/>
  <c r="E46" i="57"/>
  <c r="E42" i="57"/>
  <c r="E38" i="57"/>
  <c r="E34" i="57"/>
  <c r="E30" i="57"/>
  <c r="E26" i="57"/>
  <c r="E22" i="57"/>
  <c r="E18" i="57"/>
  <c r="E14" i="57"/>
  <c r="F9" i="52"/>
  <c r="F46" i="52"/>
  <c r="F44" i="52"/>
  <c r="F42" i="52"/>
  <c r="F40" i="52"/>
  <c r="F38" i="52"/>
  <c r="F36" i="52"/>
  <c r="F34" i="52"/>
  <c r="F32" i="52"/>
  <c r="F30" i="52"/>
  <c r="F28" i="52"/>
  <c r="F26" i="52"/>
  <c r="F24" i="52"/>
  <c r="F22" i="52"/>
  <c r="F20" i="52"/>
  <c r="F18" i="52"/>
  <c r="F16" i="52"/>
  <c r="F14" i="52"/>
  <c r="F12" i="52"/>
  <c r="G46" i="57"/>
  <c r="G44" i="57"/>
  <c r="G42" i="57"/>
  <c r="G40" i="57"/>
  <c r="G38" i="57"/>
  <c r="G36" i="57"/>
  <c r="G34" i="57"/>
  <c r="G32" i="57"/>
  <c r="G30" i="57"/>
  <c r="G28" i="57"/>
  <c r="G26" i="57"/>
  <c r="G24" i="57"/>
  <c r="G22" i="57"/>
  <c r="G20" i="57"/>
  <c r="G18" i="57"/>
  <c r="G16" i="57"/>
  <c r="G14" i="57"/>
  <c r="G12" i="57"/>
  <c r="H23" i="57"/>
  <c r="H13" i="57"/>
  <c r="H10" i="57"/>
  <c r="I11" i="52"/>
  <c r="I45" i="52"/>
  <c r="I43" i="52"/>
  <c r="I39" i="52"/>
  <c r="E48" i="30"/>
  <c r="N9" i="12"/>
  <c r="N11" i="12"/>
  <c r="N15" i="12"/>
  <c r="N17" i="12"/>
  <c r="N19" i="12"/>
  <c r="N21" i="12"/>
  <c r="N23" i="12"/>
  <c r="N25" i="12"/>
  <c r="N27" i="12"/>
  <c r="N29" i="12"/>
  <c r="N31" i="12"/>
  <c r="N33" i="12"/>
  <c r="N35" i="12"/>
  <c r="N37" i="12"/>
  <c r="N39" i="12"/>
  <c r="N41" i="12"/>
  <c r="N43" i="12"/>
  <c r="N45" i="12"/>
  <c r="E9" i="38"/>
  <c r="F16" i="39"/>
  <c r="F26" i="39"/>
  <c r="D34" i="38"/>
  <c r="D38" i="38"/>
  <c r="D42" i="38"/>
  <c r="F42" i="39"/>
  <c r="D46" i="38"/>
  <c r="N10" i="39"/>
  <c r="N12" i="39"/>
  <c r="N14" i="39"/>
  <c r="N16" i="39"/>
  <c r="N18" i="39"/>
  <c r="N20" i="39"/>
  <c r="N22" i="39"/>
  <c r="N24" i="39"/>
  <c r="N26" i="39"/>
  <c r="N28" i="39"/>
  <c r="N30" i="39"/>
  <c r="N32" i="39"/>
  <c r="N34" i="39"/>
  <c r="N36" i="39"/>
  <c r="N38" i="39"/>
  <c r="N40" i="39"/>
  <c r="N42" i="39"/>
  <c r="N44" i="39"/>
  <c r="E10" i="10"/>
  <c r="G17" i="12"/>
  <c r="F36" i="12"/>
  <c r="F36" i="10"/>
  <c r="F20" i="12"/>
  <c r="F20" i="10"/>
  <c r="N13" i="12"/>
  <c r="N48" i="6"/>
  <c r="J38" i="3"/>
  <c r="E25" i="39"/>
  <c r="F29" i="39"/>
  <c r="F29" i="38"/>
  <c r="G31" i="12"/>
  <c r="G31" i="10"/>
  <c r="I41" i="42"/>
  <c r="I45" i="42"/>
  <c r="F28" i="10"/>
  <c r="E12" i="12"/>
  <c r="E14" i="10"/>
  <c r="E16" i="12"/>
  <c r="E18" i="10"/>
  <c r="E20" i="12"/>
  <c r="E22" i="10"/>
  <c r="E24" i="12"/>
  <c r="E26" i="10"/>
  <c r="E28" i="12"/>
  <c r="E30" i="10"/>
  <c r="E32" i="12"/>
  <c r="E34" i="10"/>
  <c r="E36" i="12"/>
  <c r="E38" i="10"/>
  <c r="E40" i="12"/>
  <c r="E42" i="10"/>
  <c r="E44" i="12"/>
  <c r="E46" i="10"/>
  <c r="G46" i="12"/>
  <c r="N46" i="39"/>
  <c r="I9" i="38"/>
  <c r="M9" i="38"/>
  <c r="H10" i="38"/>
  <c r="I11" i="38"/>
  <c r="M11" i="38"/>
  <c r="H12" i="38"/>
  <c r="M13" i="38"/>
  <c r="H14" i="38"/>
  <c r="I15" i="38"/>
  <c r="M15" i="38"/>
  <c r="H16" i="38"/>
  <c r="I17" i="38"/>
  <c r="M17" i="38"/>
  <c r="H18" i="38"/>
  <c r="I19" i="38"/>
  <c r="M19" i="38"/>
  <c r="H20" i="38"/>
  <c r="I21" i="38"/>
  <c r="M21" i="38"/>
  <c r="H22" i="38"/>
  <c r="I23" i="38"/>
  <c r="M23" i="38"/>
  <c r="H24" i="38"/>
  <c r="I25" i="38"/>
  <c r="M25" i="38"/>
  <c r="H26" i="38"/>
  <c r="I27" i="38"/>
  <c r="M27" i="38"/>
  <c r="H28" i="38"/>
  <c r="I29" i="38"/>
  <c r="M29" i="38"/>
  <c r="H30" i="38"/>
  <c r="I31" i="38"/>
  <c r="M31" i="38"/>
  <c r="H32" i="38"/>
  <c r="I33" i="38"/>
  <c r="M33" i="38"/>
  <c r="H34" i="38"/>
  <c r="I35" i="38"/>
  <c r="M35" i="38"/>
  <c r="H36" i="38"/>
  <c r="I37" i="38"/>
  <c r="M37" i="38"/>
  <c r="H38" i="38"/>
  <c r="I39" i="38"/>
  <c r="M39" i="38"/>
  <c r="H40" i="38"/>
  <c r="I41" i="38"/>
  <c r="M41" i="38"/>
  <c r="H42" i="38"/>
  <c r="I43" i="38"/>
  <c r="M43" i="38"/>
  <c r="H44" i="38"/>
  <c r="I45" i="38"/>
  <c r="M45" i="38"/>
  <c r="H46" i="38"/>
  <c r="I9" i="10"/>
  <c r="I45" i="10"/>
  <c r="I43" i="10"/>
  <c r="I41" i="10"/>
  <c r="I39" i="10"/>
  <c r="I37" i="10"/>
  <c r="I35" i="10"/>
  <c r="I33" i="10"/>
  <c r="I31" i="10"/>
  <c r="I29" i="10"/>
  <c r="I27" i="10"/>
  <c r="I25" i="10"/>
  <c r="I23" i="10"/>
  <c r="I21" i="10"/>
  <c r="I19" i="10"/>
  <c r="I17" i="10"/>
  <c r="I15" i="10"/>
  <c r="G45" i="12"/>
  <c r="G43" i="12"/>
  <c r="G41" i="12"/>
  <c r="M45" i="10"/>
  <c r="M41" i="10"/>
  <c r="M37" i="10"/>
  <c r="M33" i="10"/>
  <c r="M29" i="10"/>
  <c r="M25" i="10"/>
  <c r="M21" i="10"/>
  <c r="M17" i="10"/>
  <c r="M13" i="10"/>
  <c r="N10" i="10"/>
  <c r="N12" i="10"/>
  <c r="N14" i="10"/>
  <c r="N16" i="10"/>
  <c r="N18" i="10"/>
  <c r="N20" i="10"/>
  <c r="N22" i="10"/>
  <c r="N24" i="10"/>
  <c r="N26" i="10"/>
  <c r="N28" i="10"/>
  <c r="N30" i="10"/>
  <c r="N32" i="10"/>
  <c r="N34" i="10"/>
  <c r="N36" i="10"/>
  <c r="N38" i="10"/>
  <c r="N40" i="10"/>
  <c r="N42" i="10"/>
  <c r="N44" i="10"/>
  <c r="N46" i="10"/>
  <c r="N9" i="38"/>
  <c r="N11" i="38"/>
  <c r="N13" i="38"/>
  <c r="N15" i="38"/>
  <c r="N17" i="38"/>
  <c r="N19" i="38"/>
  <c r="N21" i="38"/>
  <c r="N23" i="38"/>
  <c r="N25" i="38"/>
  <c r="N27" i="38"/>
  <c r="N29" i="38"/>
  <c r="N31" i="38"/>
  <c r="N33" i="38"/>
  <c r="N35" i="38"/>
  <c r="N37" i="38"/>
  <c r="N39" i="38"/>
  <c r="N41" i="38"/>
  <c r="N43" i="38"/>
  <c r="N45" i="38"/>
  <c r="AE38" i="3"/>
  <c r="AE30" i="3"/>
  <c r="AE26" i="3"/>
  <c r="AE22" i="3"/>
  <c r="AF14" i="3"/>
  <c r="G24" i="12"/>
  <c r="N45" i="10"/>
  <c r="N43" i="10"/>
  <c r="N41" i="10"/>
  <c r="N39" i="10"/>
  <c r="N37" i="10"/>
  <c r="N35" i="10"/>
  <c r="N33" i="10"/>
  <c r="N31" i="10"/>
  <c r="N29" i="10"/>
  <c r="N27" i="10"/>
  <c r="N25" i="10"/>
  <c r="N23" i="10"/>
  <c r="N21" i="10"/>
  <c r="N19" i="10"/>
  <c r="N17" i="10"/>
  <c r="N15" i="10"/>
  <c r="N13" i="10"/>
  <c r="N11" i="10"/>
  <c r="N9" i="10"/>
  <c r="N46" i="12"/>
  <c r="N44" i="12"/>
  <c r="N42" i="12"/>
  <c r="N40" i="12"/>
  <c r="N38" i="12"/>
  <c r="N36" i="12"/>
  <c r="N34" i="12"/>
  <c r="N32" i="12"/>
  <c r="N30" i="12"/>
  <c r="N28" i="12"/>
  <c r="N26" i="12"/>
  <c r="N24" i="12"/>
  <c r="N22" i="12"/>
  <c r="N20" i="12"/>
  <c r="N18" i="12"/>
  <c r="N16" i="12"/>
  <c r="N14" i="12"/>
  <c r="N12" i="12"/>
  <c r="N10" i="12"/>
  <c r="N45" i="39"/>
  <c r="N43" i="39"/>
  <c r="N41" i="39"/>
  <c r="N39" i="39"/>
  <c r="N37" i="39"/>
  <c r="N35" i="39"/>
  <c r="N33" i="39"/>
  <c r="N31" i="39"/>
  <c r="N29" i="39"/>
  <c r="N27" i="39"/>
  <c r="N25" i="39"/>
  <c r="N23" i="39"/>
  <c r="N21" i="39"/>
  <c r="N19" i="39"/>
  <c r="N17" i="39"/>
  <c r="N15" i="39"/>
  <c r="N13" i="39"/>
  <c r="N11" i="39"/>
  <c r="N9" i="39"/>
  <c r="N46" i="38"/>
  <c r="N44" i="38"/>
  <c r="N42" i="38"/>
  <c r="N40" i="38"/>
  <c r="N38" i="38"/>
  <c r="N36" i="38"/>
  <c r="N34" i="38"/>
  <c r="N32" i="38"/>
  <c r="N30" i="38"/>
  <c r="N28" i="38"/>
  <c r="N26" i="38"/>
  <c r="N24" i="38"/>
  <c r="N22" i="38"/>
  <c r="N20" i="38"/>
  <c r="N18" i="38"/>
  <c r="N16" i="38"/>
  <c r="N14" i="38"/>
  <c r="N12" i="38"/>
  <c r="N10" i="38"/>
  <c r="J26" i="3"/>
  <c r="W26" i="3" s="1"/>
  <c r="O18" i="31"/>
  <c r="I15" i="42"/>
  <c r="I19" i="42"/>
  <c r="J21" i="42"/>
  <c r="AA21" i="42" s="1"/>
  <c r="J27" i="42"/>
  <c r="I33" i="42"/>
  <c r="I37" i="42"/>
  <c r="I39" i="42"/>
  <c r="J45" i="42"/>
  <c r="C48" i="22"/>
  <c r="E33" i="39"/>
  <c r="E17" i="39"/>
  <c r="I10" i="12"/>
  <c r="H37" i="12"/>
  <c r="H33" i="12"/>
  <c r="H25" i="10"/>
  <c r="F40" i="10"/>
  <c r="F32" i="10"/>
  <c r="F24" i="10"/>
  <c r="F16" i="10"/>
  <c r="F37" i="38"/>
  <c r="F21" i="38"/>
  <c r="F45" i="12"/>
  <c r="F43" i="12"/>
  <c r="F41" i="12"/>
  <c r="F39" i="12"/>
  <c r="F37" i="12"/>
  <c r="F35" i="12"/>
  <c r="F33" i="12"/>
  <c r="F31" i="12"/>
  <c r="F29" i="12"/>
  <c r="F27" i="12"/>
  <c r="F25" i="12"/>
  <c r="F23" i="12"/>
  <c r="F21" i="12"/>
  <c r="O41" i="32"/>
  <c r="J48" i="6"/>
  <c r="L48" i="6"/>
  <c r="O27" i="32"/>
  <c r="G30" i="39"/>
  <c r="I48" i="6"/>
  <c r="M48" i="6"/>
  <c r="K9" i="32"/>
  <c r="J10" i="31"/>
  <c r="K11" i="32"/>
  <c r="N12" i="32"/>
  <c r="K13" i="31"/>
  <c r="L14" i="31"/>
  <c r="K15" i="32"/>
  <c r="K17" i="31"/>
  <c r="L18" i="31"/>
  <c r="K19" i="32"/>
  <c r="O19" i="32"/>
  <c r="K21" i="31"/>
  <c r="L22" i="31"/>
  <c r="N22" i="31"/>
  <c r="L28" i="31"/>
  <c r="N28" i="32"/>
  <c r="O35" i="32"/>
  <c r="N38" i="31"/>
  <c r="O43" i="32"/>
  <c r="N44" i="32"/>
  <c r="N46" i="31"/>
  <c r="U29" i="3"/>
  <c r="U37" i="3"/>
  <c r="F11" i="16"/>
  <c r="F39" i="16"/>
  <c r="F37" i="16"/>
  <c r="F33" i="16"/>
  <c r="F31" i="16"/>
  <c r="F29" i="16"/>
  <c r="F23" i="16"/>
  <c r="F21" i="16"/>
  <c r="F17" i="16"/>
  <c r="F15" i="16"/>
  <c r="F13" i="16"/>
  <c r="J10" i="32"/>
  <c r="L28" i="32"/>
  <c r="L22" i="32"/>
  <c r="L18" i="32"/>
  <c r="L14" i="32"/>
  <c r="M25" i="32"/>
  <c r="M21" i="32"/>
  <c r="M17" i="32"/>
  <c r="M13" i="32"/>
  <c r="M48" i="22"/>
  <c r="M27" i="31"/>
  <c r="M23" i="31"/>
  <c r="M19" i="31"/>
  <c r="M15" i="31"/>
  <c r="M11" i="31"/>
  <c r="O9" i="31"/>
  <c r="M9" i="31"/>
  <c r="O11" i="31"/>
  <c r="N46" i="32"/>
  <c r="N44" i="31"/>
  <c r="N42" i="32"/>
  <c r="N40" i="31"/>
  <c r="N38" i="32"/>
  <c r="N36" i="31"/>
  <c r="N34" i="32"/>
  <c r="N32" i="31"/>
  <c r="N30" i="32"/>
  <c r="N28" i="31"/>
  <c r="N26" i="32"/>
  <c r="N24" i="31"/>
  <c r="N22" i="32"/>
  <c r="N20" i="31"/>
  <c r="N18" i="32"/>
  <c r="N16" i="31"/>
  <c r="N14" i="32"/>
  <c r="N12" i="31"/>
  <c r="H46" i="31"/>
  <c r="H42" i="31"/>
  <c r="H38" i="31"/>
  <c r="H34" i="31"/>
  <c r="H30" i="31"/>
  <c r="H26" i="31"/>
  <c r="H22" i="31"/>
  <c r="H18" i="31"/>
  <c r="H14" i="31"/>
  <c r="H12" i="32"/>
  <c r="I18" i="42"/>
  <c r="J20" i="42"/>
  <c r="I26" i="42"/>
  <c r="J28" i="42"/>
  <c r="J30" i="42"/>
  <c r="AA30" i="42" s="1"/>
  <c r="I34" i="42"/>
  <c r="J36" i="42"/>
  <c r="D10" i="39"/>
  <c r="E29" i="39"/>
  <c r="E21" i="39"/>
  <c r="E13" i="39"/>
  <c r="F41" i="38"/>
  <c r="F33" i="38"/>
  <c r="F25" i="38"/>
  <c r="G21" i="39"/>
  <c r="S10" i="3"/>
  <c r="AE45" i="3"/>
  <c r="AE24" i="3"/>
  <c r="T40" i="3"/>
  <c r="T10" i="3"/>
  <c r="S45" i="3"/>
  <c r="AE9" i="3"/>
  <c r="S23" i="3"/>
  <c r="S39" i="3"/>
  <c r="S22" i="3"/>
  <c r="T13" i="3"/>
  <c r="T42" i="3"/>
  <c r="T45" i="3"/>
  <c r="S18" i="3"/>
  <c r="AE18" i="3"/>
  <c r="R12" i="3"/>
  <c r="S12" i="3"/>
  <c r="AF37" i="3"/>
  <c r="T37" i="3"/>
  <c r="S37" i="3"/>
  <c r="AF31" i="3"/>
  <c r="S31" i="3"/>
  <c r="AF29" i="3"/>
  <c r="T29" i="3"/>
  <c r="S29" i="3"/>
  <c r="AF25" i="3"/>
  <c r="T25" i="3"/>
  <c r="S25" i="3"/>
  <c r="AF21" i="3"/>
  <c r="T21" i="3"/>
  <c r="S21" i="3"/>
  <c r="AF17" i="3"/>
  <c r="S17" i="3"/>
  <c r="S9" i="3"/>
  <c r="AE29" i="3"/>
  <c r="AE25" i="3"/>
  <c r="M9" i="12"/>
  <c r="M11" i="12"/>
  <c r="M13" i="12"/>
  <c r="M15" i="12"/>
  <c r="M17" i="12"/>
  <c r="M19" i="12"/>
  <c r="M21" i="12"/>
  <c r="M23" i="12"/>
  <c r="M25" i="12"/>
  <c r="M27" i="12"/>
  <c r="M29" i="12"/>
  <c r="M31" i="12"/>
  <c r="M33" i="12"/>
  <c r="M35" i="12"/>
  <c r="M37" i="12"/>
  <c r="M39" i="12"/>
  <c r="M41" i="12"/>
  <c r="M43" i="12"/>
  <c r="M45" i="12"/>
  <c r="M43" i="10"/>
  <c r="M39" i="10"/>
  <c r="M35" i="10"/>
  <c r="M31" i="10"/>
  <c r="M27" i="10"/>
  <c r="M23" i="10"/>
  <c r="M19" i="10"/>
  <c r="M15" i="10"/>
  <c r="M10" i="38"/>
  <c r="M12" i="38"/>
  <c r="M14" i="38"/>
  <c r="M16" i="38"/>
  <c r="M18" i="38"/>
  <c r="M20" i="38"/>
  <c r="M22" i="38"/>
  <c r="M24" i="38"/>
  <c r="M26" i="38"/>
  <c r="M28" i="38"/>
  <c r="M30" i="38"/>
  <c r="M32" i="38"/>
  <c r="M34" i="38"/>
  <c r="M36" i="38"/>
  <c r="M38" i="38"/>
  <c r="M40" i="38"/>
  <c r="M42" i="38"/>
  <c r="M44" i="38"/>
  <c r="M46" i="38"/>
  <c r="M10" i="10"/>
  <c r="M12" i="10"/>
  <c r="M14" i="10"/>
  <c r="M16" i="10"/>
  <c r="M18" i="10"/>
  <c r="M20" i="10"/>
  <c r="M22" i="10"/>
  <c r="M24" i="10"/>
  <c r="M26" i="10"/>
  <c r="M28" i="10"/>
  <c r="M30" i="10"/>
  <c r="M32" i="10"/>
  <c r="M34" i="10"/>
  <c r="M36" i="10"/>
  <c r="M38" i="10"/>
  <c r="M40" i="10"/>
  <c r="M42" i="10"/>
  <c r="M44" i="10"/>
  <c r="M46" i="10"/>
  <c r="M9" i="39"/>
  <c r="M11" i="39"/>
  <c r="M13" i="39"/>
  <c r="M15" i="39"/>
  <c r="M17" i="39"/>
  <c r="M19" i="39"/>
  <c r="M21" i="39"/>
  <c r="M23" i="39"/>
  <c r="M25" i="39"/>
  <c r="M27" i="39"/>
  <c r="M29" i="39"/>
  <c r="M31" i="39"/>
  <c r="M33" i="39"/>
  <c r="M35" i="39"/>
  <c r="M37" i="39"/>
  <c r="M39" i="39"/>
  <c r="M41" i="39"/>
  <c r="M43" i="39"/>
  <c r="M45" i="39"/>
  <c r="M11" i="10"/>
  <c r="M9" i="10"/>
  <c r="M46" i="12"/>
  <c r="M44" i="12"/>
  <c r="M42" i="12"/>
  <c r="M40" i="12"/>
  <c r="M38" i="12"/>
  <c r="M36" i="12"/>
  <c r="M34" i="12"/>
  <c r="M32" i="12"/>
  <c r="M30" i="12"/>
  <c r="M28" i="12"/>
  <c r="M26" i="12"/>
  <c r="M24" i="12"/>
  <c r="M22" i="12"/>
  <c r="M20" i="12"/>
  <c r="M18" i="12"/>
  <c r="M16" i="12"/>
  <c r="M14" i="12"/>
  <c r="M12" i="12"/>
  <c r="M10" i="12"/>
  <c r="M46" i="39"/>
  <c r="M44" i="39"/>
  <c r="M42" i="39"/>
  <c r="M40" i="39"/>
  <c r="M38" i="39"/>
  <c r="M36" i="39"/>
  <c r="M34" i="39"/>
  <c r="M32" i="39"/>
  <c r="M30" i="39"/>
  <c r="M28" i="39"/>
  <c r="M26" i="39"/>
  <c r="M24" i="39"/>
  <c r="M22" i="39"/>
  <c r="M20" i="39"/>
  <c r="M18" i="39"/>
  <c r="M16" i="39"/>
  <c r="M14" i="39"/>
  <c r="M12" i="39"/>
  <c r="M10" i="39"/>
  <c r="J48" i="34"/>
  <c r="O9" i="32"/>
  <c r="O46" i="31"/>
  <c r="AG14" i="3"/>
  <c r="U14" i="3"/>
  <c r="H31" i="52"/>
  <c r="H31" i="51"/>
  <c r="K45" i="52"/>
  <c r="K45" i="51"/>
  <c r="K37" i="52"/>
  <c r="K37" i="51"/>
  <c r="K29" i="52"/>
  <c r="K29" i="51"/>
  <c r="K21" i="52"/>
  <c r="K21" i="51"/>
  <c r="K13" i="52"/>
  <c r="K13" i="51"/>
  <c r="J43" i="52"/>
  <c r="J43" i="51"/>
  <c r="J37" i="52"/>
  <c r="J37" i="51"/>
  <c r="J29" i="52"/>
  <c r="J29" i="51"/>
  <c r="J27" i="52"/>
  <c r="J27" i="51"/>
  <c r="J21" i="52"/>
  <c r="J21" i="51"/>
  <c r="J10" i="51"/>
  <c r="J10" i="52"/>
  <c r="D39" i="52"/>
  <c r="D39" i="51"/>
  <c r="D35" i="58"/>
  <c r="D35" i="51"/>
  <c r="D31" i="58"/>
  <c r="D31" i="52"/>
  <c r="D31" i="51"/>
  <c r="D24" i="57"/>
  <c r="D24" i="52"/>
  <c r="D26" i="58"/>
  <c r="D26" i="57"/>
  <c r="D26" i="51"/>
  <c r="D22" i="58"/>
  <c r="D22" i="57"/>
  <c r="D14" i="58"/>
  <c r="D14" i="57"/>
  <c r="D14" i="52"/>
  <c r="D46" i="51"/>
  <c r="D46" i="52"/>
  <c r="D28" i="51"/>
  <c r="D28" i="52"/>
  <c r="I44" i="52"/>
  <c r="I44" i="51"/>
  <c r="I40" i="52"/>
  <c r="I40" i="51"/>
  <c r="I36" i="52"/>
  <c r="I36" i="51"/>
  <c r="I32" i="52"/>
  <c r="I32" i="51"/>
  <c r="I28" i="52"/>
  <c r="I28" i="51"/>
  <c r="I24" i="52"/>
  <c r="I24" i="51"/>
  <c r="I20" i="52"/>
  <c r="I20" i="51"/>
  <c r="I16" i="52"/>
  <c r="I16" i="51"/>
  <c r="I12" i="52"/>
  <c r="I12" i="51"/>
  <c r="L11" i="52"/>
  <c r="L11" i="51"/>
  <c r="L43" i="52"/>
  <c r="L43" i="51"/>
  <c r="L35" i="52"/>
  <c r="L35" i="51"/>
  <c r="L27" i="52"/>
  <c r="L27" i="51"/>
  <c r="L19" i="52"/>
  <c r="L19" i="51"/>
  <c r="N11" i="52"/>
  <c r="N11" i="51"/>
  <c r="N43" i="52"/>
  <c r="N43" i="51"/>
  <c r="N39" i="52"/>
  <c r="N39" i="51"/>
  <c r="N35" i="52"/>
  <c r="N35" i="51"/>
  <c r="N31" i="52"/>
  <c r="N31" i="51"/>
  <c r="N27" i="52"/>
  <c r="N27" i="51"/>
  <c r="N23" i="52"/>
  <c r="N23" i="51"/>
  <c r="N19" i="52"/>
  <c r="N19" i="51"/>
  <c r="N15" i="52"/>
  <c r="N15" i="51"/>
  <c r="O9" i="52"/>
  <c r="O9" i="51"/>
  <c r="O44" i="51"/>
  <c r="O40" i="51"/>
  <c r="O36" i="51"/>
  <c r="O34" i="52"/>
  <c r="O32" i="51"/>
  <c r="O28" i="51"/>
  <c r="O24" i="51"/>
  <c r="O20" i="51"/>
  <c r="O18" i="52"/>
  <c r="O16" i="51"/>
  <c r="O12" i="52"/>
  <c r="O12" i="51"/>
  <c r="C25" i="52"/>
  <c r="D33" i="52"/>
  <c r="C18" i="52"/>
  <c r="C13" i="52"/>
  <c r="O34" i="31"/>
  <c r="H48" i="40"/>
  <c r="C41" i="52"/>
  <c r="G32" i="39"/>
  <c r="G28" i="39"/>
  <c r="K48" i="30"/>
  <c r="J10" i="3"/>
  <c r="W10" i="3" s="1"/>
  <c r="F39" i="38"/>
  <c r="F31" i="38"/>
  <c r="F23" i="38"/>
  <c r="E11" i="58"/>
  <c r="E11" i="57"/>
  <c r="E45" i="58"/>
  <c r="E45" i="57"/>
  <c r="E43" i="58"/>
  <c r="E43" i="57"/>
  <c r="E41" i="58"/>
  <c r="E41" i="57"/>
  <c r="E39" i="58"/>
  <c r="E39" i="57"/>
  <c r="E37" i="58"/>
  <c r="E37" i="57"/>
  <c r="E35" i="58"/>
  <c r="E35" i="57"/>
  <c r="E33" i="58"/>
  <c r="E33" i="57"/>
  <c r="E31" i="58"/>
  <c r="E31" i="57"/>
  <c r="E29" i="58"/>
  <c r="E29" i="57"/>
  <c r="E27" i="58"/>
  <c r="E27" i="57"/>
  <c r="E25" i="58"/>
  <c r="E25" i="57"/>
  <c r="E23" i="58"/>
  <c r="E23" i="57"/>
  <c r="E21" i="58"/>
  <c r="E21" i="57"/>
  <c r="E19" i="58"/>
  <c r="E19" i="57"/>
  <c r="E17" i="58"/>
  <c r="E17" i="57"/>
  <c r="E15" i="58"/>
  <c r="E15" i="57"/>
  <c r="E13" i="58"/>
  <c r="E13" i="57"/>
  <c r="F45" i="16"/>
  <c r="H45" i="58"/>
  <c r="H45" i="57"/>
  <c r="D11" i="51"/>
  <c r="D13" i="51"/>
  <c r="D15" i="51"/>
  <c r="D32" i="51"/>
  <c r="D11" i="52"/>
  <c r="D18" i="52"/>
  <c r="D44" i="52"/>
  <c r="U10" i="3"/>
  <c r="U18" i="3"/>
  <c r="H42" i="51"/>
  <c r="H34" i="51"/>
  <c r="I41" i="52"/>
  <c r="J36" i="51"/>
  <c r="J42" i="52"/>
  <c r="K11" i="51"/>
  <c r="D36" i="16"/>
  <c r="D16" i="16"/>
  <c r="M42" i="51"/>
  <c r="M26" i="51"/>
  <c r="M22" i="51"/>
  <c r="M16" i="51"/>
  <c r="M12" i="51"/>
  <c r="C39" i="52"/>
  <c r="C31" i="52"/>
  <c r="E45" i="16"/>
  <c r="E41" i="16"/>
  <c r="E39" i="16"/>
  <c r="E37" i="16"/>
  <c r="E31" i="16"/>
  <c r="E29" i="16"/>
  <c r="E23" i="16"/>
  <c r="E21" i="16"/>
  <c r="E17" i="16"/>
  <c r="E15" i="16"/>
  <c r="E13" i="16"/>
  <c r="H43" i="57"/>
  <c r="C46" i="58"/>
  <c r="E9" i="39"/>
  <c r="E11" i="39"/>
  <c r="F20" i="38"/>
  <c r="F24" i="38"/>
  <c r="F26" i="38"/>
  <c r="F28" i="38"/>
  <c r="F32" i="38"/>
  <c r="F34" i="38"/>
  <c r="F36" i="38"/>
  <c r="F40" i="38"/>
  <c r="F42" i="38"/>
  <c r="F44" i="38"/>
  <c r="J16" i="3"/>
  <c r="J32" i="3"/>
  <c r="W32" i="3" s="1"/>
  <c r="G21" i="12"/>
  <c r="G23" i="12"/>
  <c r="G25" i="12"/>
  <c r="G35" i="12"/>
  <c r="G42" i="12"/>
  <c r="G46" i="10"/>
  <c r="F46" i="12"/>
  <c r="F46" i="10"/>
  <c r="F42" i="12"/>
  <c r="F42" i="10"/>
  <c r="F38" i="12"/>
  <c r="F38" i="10"/>
  <c r="F34" i="12"/>
  <c r="F34" i="10"/>
  <c r="F30" i="12"/>
  <c r="F30" i="10"/>
  <c r="F26" i="12"/>
  <c r="F26" i="10"/>
  <c r="F22" i="12"/>
  <c r="F22" i="10"/>
  <c r="F18" i="12"/>
  <c r="F18" i="10"/>
  <c r="F14" i="12"/>
  <c r="F14" i="10"/>
  <c r="E9" i="12"/>
  <c r="E9" i="10"/>
  <c r="E11" i="12"/>
  <c r="E11" i="10"/>
  <c r="E13" i="12"/>
  <c r="E13" i="10"/>
  <c r="E15" i="12"/>
  <c r="E15" i="10"/>
  <c r="E17" i="12"/>
  <c r="E17" i="10"/>
  <c r="E19" i="12"/>
  <c r="E19" i="10"/>
  <c r="E21" i="12"/>
  <c r="E21" i="10"/>
  <c r="E23" i="12"/>
  <c r="E23" i="10"/>
  <c r="E25" i="12"/>
  <c r="E25" i="10"/>
  <c r="E27" i="12"/>
  <c r="E27" i="10"/>
  <c r="E29" i="12"/>
  <c r="E29" i="10"/>
  <c r="E31" i="12"/>
  <c r="E31" i="10"/>
  <c r="E33" i="12"/>
  <c r="E33" i="10"/>
  <c r="E35" i="12"/>
  <c r="E35" i="10"/>
  <c r="E37" i="12"/>
  <c r="E37" i="10"/>
  <c r="E39" i="12"/>
  <c r="E39" i="10"/>
  <c r="E41" i="12"/>
  <c r="E41" i="10"/>
  <c r="E43" i="12"/>
  <c r="E43" i="10"/>
  <c r="E45" i="12"/>
  <c r="E45" i="10"/>
  <c r="F11" i="38"/>
  <c r="J40" i="3"/>
  <c r="J34" i="3"/>
  <c r="J28" i="3"/>
  <c r="J22" i="3"/>
  <c r="J14" i="3"/>
  <c r="AJ14" i="3" s="1"/>
  <c r="G11" i="10"/>
  <c r="G14" i="12"/>
  <c r="G18" i="10"/>
  <c r="G26" i="10"/>
  <c r="G36" i="10"/>
  <c r="G38" i="10"/>
  <c r="F9" i="38"/>
  <c r="F9" i="39"/>
  <c r="F17" i="38"/>
  <c r="F17" i="39"/>
  <c r="F15" i="38"/>
  <c r="F15" i="39"/>
  <c r="F22" i="38"/>
  <c r="F22" i="39"/>
  <c r="F30" i="38"/>
  <c r="F30" i="39"/>
  <c r="F38" i="38"/>
  <c r="F38" i="39"/>
  <c r="F46" i="38"/>
  <c r="F46" i="39"/>
  <c r="N40" i="32"/>
  <c r="N32" i="32"/>
  <c r="N24" i="32"/>
  <c r="N16" i="32"/>
  <c r="N34" i="31"/>
  <c r="N26" i="31"/>
  <c r="N18" i="31"/>
  <c r="O42" i="32"/>
  <c r="O38" i="32"/>
  <c r="O11" i="32"/>
  <c r="O30" i="31"/>
  <c r="O20" i="31"/>
  <c r="O14" i="31"/>
  <c r="J9" i="42"/>
  <c r="J14" i="42"/>
  <c r="J22" i="42"/>
  <c r="I24" i="42"/>
  <c r="AA24" i="42" s="1"/>
  <c r="J38" i="42"/>
  <c r="I40" i="42"/>
  <c r="I42" i="42"/>
  <c r="J46" i="42"/>
  <c r="E15" i="39"/>
  <c r="E19" i="39"/>
  <c r="E23" i="39"/>
  <c r="E27" i="39"/>
  <c r="G29" i="39"/>
  <c r="E31" i="39"/>
  <c r="G31" i="39"/>
  <c r="E35" i="39"/>
  <c r="E37" i="39"/>
  <c r="E39" i="39"/>
  <c r="E41" i="39"/>
  <c r="E43" i="39"/>
  <c r="E45" i="39"/>
  <c r="I11" i="10"/>
  <c r="I46" i="12"/>
  <c r="I44" i="12"/>
  <c r="I42" i="12"/>
  <c r="I40" i="12"/>
  <c r="I38" i="12"/>
  <c r="I36" i="12"/>
  <c r="I34" i="12"/>
  <c r="I32" i="12"/>
  <c r="I30" i="12"/>
  <c r="I28" i="12"/>
  <c r="I26" i="12"/>
  <c r="I24" i="12"/>
  <c r="I22" i="12"/>
  <c r="I20" i="12"/>
  <c r="I18" i="12"/>
  <c r="I16" i="12"/>
  <c r="I14" i="12"/>
  <c r="I12" i="12"/>
  <c r="G9" i="38"/>
  <c r="G11" i="38"/>
  <c r="F44" i="39"/>
  <c r="F40" i="39"/>
  <c r="F36" i="39"/>
  <c r="F32" i="39"/>
  <c r="F28" i="39"/>
  <c r="F24" i="39"/>
  <c r="F18" i="38"/>
  <c r="F16" i="38"/>
  <c r="F12" i="38"/>
  <c r="G44" i="12"/>
  <c r="G40" i="12"/>
  <c r="G37" i="10"/>
  <c r="G35" i="10"/>
  <c r="G33" i="12"/>
  <c r="G29" i="12"/>
  <c r="G27" i="10"/>
  <c r="G25" i="10"/>
  <c r="G23" i="10"/>
  <c r="G19" i="10"/>
  <c r="I9" i="16"/>
  <c r="I10" i="16"/>
  <c r="I11" i="16"/>
  <c r="I12" i="16"/>
  <c r="I13" i="16"/>
  <c r="I14" i="16"/>
  <c r="I15" i="16"/>
  <c r="I16" i="16"/>
  <c r="I17" i="16"/>
  <c r="I18" i="16"/>
  <c r="I19" i="16"/>
  <c r="I20" i="16"/>
  <c r="I21" i="16"/>
  <c r="I22" i="16"/>
  <c r="I23" i="16"/>
  <c r="I24" i="16"/>
  <c r="I25" i="16"/>
  <c r="I26" i="16"/>
  <c r="I27" i="16"/>
  <c r="I28" i="16"/>
  <c r="I29" i="16"/>
  <c r="I30" i="16"/>
  <c r="I31" i="16"/>
  <c r="I32" i="16"/>
  <c r="I33" i="16"/>
  <c r="I34" i="16"/>
  <c r="I35" i="16"/>
  <c r="I36" i="16"/>
  <c r="I37" i="16"/>
  <c r="I38" i="16"/>
  <c r="I39" i="16"/>
  <c r="I40" i="16"/>
  <c r="I41" i="16"/>
  <c r="I42" i="16"/>
  <c r="I43" i="16"/>
  <c r="I44" i="16"/>
  <c r="I45" i="16"/>
  <c r="I46" i="16"/>
  <c r="R29" i="42"/>
  <c r="R25" i="42"/>
  <c r="R21" i="42"/>
  <c r="R17" i="42"/>
  <c r="G44" i="39"/>
  <c r="L9" i="12"/>
  <c r="L11" i="12"/>
  <c r="L13" i="12"/>
  <c r="L15" i="12"/>
  <c r="L17" i="12"/>
  <c r="L19" i="12"/>
  <c r="L21" i="12"/>
  <c r="L23" i="12"/>
  <c r="L25" i="12"/>
  <c r="L27" i="12"/>
  <c r="L29" i="12"/>
  <c r="L31" i="12"/>
  <c r="L33" i="12"/>
  <c r="L35" i="12"/>
  <c r="L37" i="12"/>
  <c r="L39" i="12"/>
  <c r="L41" i="12"/>
  <c r="L43" i="12"/>
  <c r="L45" i="12"/>
  <c r="L10" i="39"/>
  <c r="L12" i="39"/>
  <c r="L14" i="39"/>
  <c r="L16" i="39"/>
  <c r="L18" i="39"/>
  <c r="L20" i="39"/>
  <c r="L22" i="39"/>
  <c r="L24" i="39"/>
  <c r="L26" i="39"/>
  <c r="L28" i="39"/>
  <c r="L30" i="39"/>
  <c r="L32" i="39"/>
  <c r="L34" i="39"/>
  <c r="L36" i="39"/>
  <c r="L38" i="39"/>
  <c r="L40" i="39"/>
  <c r="L42" i="39"/>
  <c r="L44" i="39"/>
  <c r="L46" i="39"/>
  <c r="G46" i="39"/>
  <c r="G46" i="38"/>
  <c r="L10" i="10"/>
  <c r="L12" i="10"/>
  <c r="L14" i="10"/>
  <c r="L16" i="10"/>
  <c r="L18" i="10"/>
  <c r="L20" i="10"/>
  <c r="L22" i="10"/>
  <c r="L24" i="10"/>
  <c r="L26" i="10"/>
  <c r="L28" i="10"/>
  <c r="L30" i="10"/>
  <c r="L32" i="10"/>
  <c r="L34" i="10"/>
  <c r="L36" i="10"/>
  <c r="L38" i="10"/>
  <c r="L40" i="10"/>
  <c r="L42" i="10"/>
  <c r="L44" i="10"/>
  <c r="L46" i="10"/>
  <c r="L9" i="38"/>
  <c r="L11" i="38"/>
  <c r="L13" i="38"/>
  <c r="L15" i="38"/>
  <c r="L17" i="38"/>
  <c r="L19" i="38"/>
  <c r="L21" i="38"/>
  <c r="L23" i="38"/>
  <c r="L25" i="38"/>
  <c r="L27" i="38"/>
  <c r="L29" i="38"/>
  <c r="L31" i="38"/>
  <c r="L33" i="38"/>
  <c r="L35" i="38"/>
  <c r="L37" i="38"/>
  <c r="L39" i="38"/>
  <c r="L41" i="38"/>
  <c r="L43" i="38"/>
  <c r="L45" i="38"/>
  <c r="L45" i="10"/>
  <c r="L43" i="10"/>
  <c r="L41" i="10"/>
  <c r="L39" i="10"/>
  <c r="L37" i="10"/>
  <c r="L35" i="10"/>
  <c r="L33" i="10"/>
  <c r="L31" i="10"/>
  <c r="L29" i="10"/>
  <c r="L27" i="10"/>
  <c r="L25" i="10"/>
  <c r="L23" i="10"/>
  <c r="L21" i="10"/>
  <c r="L19" i="10"/>
  <c r="L17" i="10"/>
  <c r="L15" i="10"/>
  <c r="L13" i="10"/>
  <c r="L11" i="10"/>
  <c r="L9" i="10"/>
  <c r="L46" i="12"/>
  <c r="L44" i="12"/>
  <c r="L42" i="12"/>
  <c r="L40" i="12"/>
  <c r="L38" i="12"/>
  <c r="L36" i="12"/>
  <c r="L34" i="12"/>
  <c r="L32" i="12"/>
  <c r="L30" i="12"/>
  <c r="L28" i="12"/>
  <c r="L26" i="12"/>
  <c r="L24" i="12"/>
  <c r="L22" i="12"/>
  <c r="L20" i="12"/>
  <c r="L18" i="12"/>
  <c r="L16" i="12"/>
  <c r="L14" i="12"/>
  <c r="L12" i="12"/>
  <c r="L10" i="12"/>
  <c r="L45" i="39"/>
  <c r="L43" i="39"/>
  <c r="L41" i="39"/>
  <c r="L39" i="39"/>
  <c r="L37" i="39"/>
  <c r="L35" i="39"/>
  <c r="L33" i="39"/>
  <c r="L31" i="39"/>
  <c r="L29" i="39"/>
  <c r="L27" i="39"/>
  <c r="L25" i="39"/>
  <c r="L23" i="39"/>
  <c r="L21" i="39"/>
  <c r="L19" i="39"/>
  <c r="L17" i="39"/>
  <c r="L15" i="39"/>
  <c r="L13" i="39"/>
  <c r="L11" i="39"/>
  <c r="L9" i="39"/>
  <c r="L46" i="38"/>
  <c r="L44" i="38"/>
  <c r="L42" i="38"/>
  <c r="L40" i="38"/>
  <c r="L38" i="38"/>
  <c r="L36" i="38"/>
  <c r="L34" i="38"/>
  <c r="L32" i="38"/>
  <c r="L30" i="38"/>
  <c r="L28" i="38"/>
  <c r="L26" i="38"/>
  <c r="L24" i="38"/>
  <c r="L22" i="38"/>
  <c r="L20" i="38"/>
  <c r="L18" i="38"/>
  <c r="L16" i="38"/>
  <c r="L14" i="38"/>
  <c r="L12" i="38"/>
  <c r="L10" i="38"/>
  <c r="Q22" i="42"/>
  <c r="C48" i="34"/>
  <c r="N48" i="44"/>
  <c r="G40" i="39"/>
  <c r="G38" i="38"/>
  <c r="K10" i="10"/>
  <c r="K12" i="10"/>
  <c r="K14" i="10"/>
  <c r="K16" i="10"/>
  <c r="K18" i="10"/>
  <c r="K20" i="10"/>
  <c r="K22" i="10"/>
  <c r="K24" i="10"/>
  <c r="K26" i="10"/>
  <c r="K28" i="10"/>
  <c r="K30" i="10"/>
  <c r="K32" i="10"/>
  <c r="K34" i="10"/>
  <c r="K36" i="10"/>
  <c r="K38" i="10"/>
  <c r="K40" i="10"/>
  <c r="K42" i="10"/>
  <c r="K44" i="10"/>
  <c r="K46" i="10"/>
  <c r="K10" i="39"/>
  <c r="K12" i="39"/>
  <c r="K14" i="39"/>
  <c r="K16" i="39"/>
  <c r="K18" i="39"/>
  <c r="K20" i="39"/>
  <c r="K22" i="39"/>
  <c r="K24" i="39"/>
  <c r="K26" i="39"/>
  <c r="K28" i="39"/>
  <c r="K30" i="39"/>
  <c r="K32" i="39"/>
  <c r="K34" i="39"/>
  <c r="K36" i="39"/>
  <c r="K38" i="39"/>
  <c r="K40" i="39"/>
  <c r="K42" i="39"/>
  <c r="K44" i="39"/>
  <c r="K46" i="39"/>
  <c r="C48" i="27"/>
  <c r="K9" i="12"/>
  <c r="K11" i="12"/>
  <c r="K13" i="12"/>
  <c r="K15" i="12"/>
  <c r="K17" i="12"/>
  <c r="K19" i="12"/>
  <c r="K21" i="12"/>
  <c r="K23" i="12"/>
  <c r="K25" i="12"/>
  <c r="K27" i="12"/>
  <c r="K29" i="12"/>
  <c r="K31" i="12"/>
  <c r="K33" i="12"/>
  <c r="K35" i="12"/>
  <c r="K37" i="12"/>
  <c r="K39" i="12"/>
  <c r="K41" i="12"/>
  <c r="K43" i="12"/>
  <c r="K45" i="12"/>
  <c r="K9" i="38"/>
  <c r="K11" i="38"/>
  <c r="K13" i="38"/>
  <c r="K15" i="38"/>
  <c r="K17" i="38"/>
  <c r="K19" i="38"/>
  <c r="K21" i="38"/>
  <c r="K23" i="38"/>
  <c r="K25" i="38"/>
  <c r="K27" i="38"/>
  <c r="K29" i="38"/>
  <c r="K31" i="38"/>
  <c r="K33" i="38"/>
  <c r="K35" i="38"/>
  <c r="K37" i="38"/>
  <c r="K39" i="38"/>
  <c r="K41" i="38"/>
  <c r="K43" i="38"/>
  <c r="K45" i="38"/>
  <c r="K48" i="6"/>
  <c r="K45" i="10"/>
  <c r="K43" i="10"/>
  <c r="K41" i="10"/>
  <c r="K39" i="10"/>
  <c r="K37" i="10"/>
  <c r="K35" i="10"/>
  <c r="K33" i="10"/>
  <c r="K31" i="10"/>
  <c r="K29" i="10"/>
  <c r="K27" i="10"/>
  <c r="K25" i="10"/>
  <c r="K23" i="10"/>
  <c r="K21" i="10"/>
  <c r="K19" i="10"/>
  <c r="K17" i="10"/>
  <c r="K15" i="10"/>
  <c r="K13" i="10"/>
  <c r="K11" i="10"/>
  <c r="K9" i="10"/>
  <c r="K46" i="12"/>
  <c r="K44" i="12"/>
  <c r="K42" i="12"/>
  <c r="K40" i="12"/>
  <c r="K38" i="12"/>
  <c r="K36" i="12"/>
  <c r="K34" i="12"/>
  <c r="K32" i="12"/>
  <c r="K30" i="12"/>
  <c r="K28" i="12"/>
  <c r="K26" i="12"/>
  <c r="K24" i="12"/>
  <c r="K22" i="12"/>
  <c r="K20" i="12"/>
  <c r="K18" i="12"/>
  <c r="K16" i="12"/>
  <c r="K14" i="12"/>
  <c r="K12" i="12"/>
  <c r="K10" i="12"/>
  <c r="K45" i="39"/>
  <c r="K43" i="39"/>
  <c r="K41" i="39"/>
  <c r="K39" i="39"/>
  <c r="K37" i="39"/>
  <c r="K35" i="39"/>
  <c r="K33" i="39"/>
  <c r="K31" i="39"/>
  <c r="K29" i="39"/>
  <c r="K27" i="39"/>
  <c r="K25" i="39"/>
  <c r="K23" i="39"/>
  <c r="K21" i="39"/>
  <c r="K19" i="39"/>
  <c r="K17" i="39"/>
  <c r="K15" i="39"/>
  <c r="K13" i="39"/>
  <c r="K11" i="39"/>
  <c r="K9" i="39"/>
  <c r="K46" i="38"/>
  <c r="K44" i="38"/>
  <c r="K42" i="38"/>
  <c r="K40" i="38"/>
  <c r="K38" i="38"/>
  <c r="K36" i="38"/>
  <c r="K34" i="38"/>
  <c r="K32" i="38"/>
  <c r="K30" i="38"/>
  <c r="K28" i="38"/>
  <c r="K26" i="38"/>
  <c r="K24" i="38"/>
  <c r="K22" i="38"/>
  <c r="K20" i="38"/>
  <c r="K18" i="38"/>
  <c r="K16" i="38"/>
  <c r="K14" i="38"/>
  <c r="K12" i="38"/>
  <c r="K10" i="38"/>
  <c r="D24" i="16"/>
  <c r="Q25" i="42"/>
  <c r="S34" i="3"/>
  <c r="AE14" i="3"/>
  <c r="AE28" i="3"/>
  <c r="AF34" i="3"/>
  <c r="F48" i="22"/>
  <c r="F20" i="39"/>
  <c r="F12" i="39"/>
  <c r="G44" i="10"/>
  <c r="G40" i="10"/>
  <c r="G33" i="10"/>
  <c r="G29" i="10"/>
  <c r="G19" i="12"/>
  <c r="G42" i="39"/>
  <c r="G34" i="39"/>
  <c r="G26" i="39"/>
  <c r="G18" i="39"/>
  <c r="O39" i="32"/>
  <c r="O37" i="32"/>
  <c r="O33" i="32"/>
  <c r="O23" i="32"/>
  <c r="S11" i="42"/>
  <c r="E48" i="56"/>
  <c r="R14" i="42"/>
  <c r="R16" i="42"/>
  <c r="Q30" i="42"/>
  <c r="G48" i="34"/>
  <c r="E48" i="40"/>
  <c r="J9" i="12"/>
  <c r="J11" i="12"/>
  <c r="J13" i="12"/>
  <c r="J15" i="12"/>
  <c r="J17" i="12"/>
  <c r="J19" i="12"/>
  <c r="J21" i="12"/>
  <c r="J23" i="12"/>
  <c r="J25" i="12"/>
  <c r="J27" i="12"/>
  <c r="J29" i="12"/>
  <c r="J31" i="12"/>
  <c r="J33" i="12"/>
  <c r="J35" i="12"/>
  <c r="J37" i="12"/>
  <c r="J39" i="12"/>
  <c r="J41" i="12"/>
  <c r="J43" i="12"/>
  <c r="J45" i="12"/>
  <c r="J10" i="39"/>
  <c r="J12" i="39"/>
  <c r="J14" i="39"/>
  <c r="J16" i="39"/>
  <c r="J18" i="39"/>
  <c r="J20" i="39"/>
  <c r="J22" i="39"/>
  <c r="J24" i="39"/>
  <c r="J26" i="39"/>
  <c r="J28" i="39"/>
  <c r="J30" i="39"/>
  <c r="J32" i="39"/>
  <c r="J34" i="39"/>
  <c r="J36" i="39"/>
  <c r="J38" i="39"/>
  <c r="J40" i="39"/>
  <c r="J42" i="39"/>
  <c r="J44" i="39"/>
  <c r="J46" i="39"/>
  <c r="O45" i="32"/>
  <c r="O31" i="32"/>
  <c r="O26" i="31"/>
  <c r="J10" i="10"/>
  <c r="J12" i="10"/>
  <c r="J14" i="10"/>
  <c r="J16" i="10"/>
  <c r="J18" i="10"/>
  <c r="J20" i="10"/>
  <c r="J22" i="10"/>
  <c r="J24" i="10"/>
  <c r="J26" i="10"/>
  <c r="J28" i="10"/>
  <c r="J30" i="10"/>
  <c r="J32" i="10"/>
  <c r="J34" i="10"/>
  <c r="J36" i="10"/>
  <c r="J38" i="10"/>
  <c r="J40" i="10"/>
  <c r="J42" i="10"/>
  <c r="J44" i="10"/>
  <c r="J46" i="10"/>
  <c r="J9" i="38"/>
  <c r="J11" i="38"/>
  <c r="J13" i="38"/>
  <c r="J15" i="38"/>
  <c r="J17" i="38"/>
  <c r="J19" i="38"/>
  <c r="J21" i="38"/>
  <c r="J23" i="38"/>
  <c r="J25" i="38"/>
  <c r="J27" i="38"/>
  <c r="J29" i="38"/>
  <c r="J31" i="38"/>
  <c r="J33" i="38"/>
  <c r="J35" i="38"/>
  <c r="J37" i="38"/>
  <c r="J39" i="38"/>
  <c r="J41" i="38"/>
  <c r="J43" i="38"/>
  <c r="J45" i="38"/>
  <c r="J45" i="10"/>
  <c r="J43" i="10"/>
  <c r="J41" i="10"/>
  <c r="J39" i="10"/>
  <c r="J37" i="10"/>
  <c r="J35" i="10"/>
  <c r="J33" i="10"/>
  <c r="J31" i="10"/>
  <c r="J29" i="10"/>
  <c r="J27" i="10"/>
  <c r="J25" i="10"/>
  <c r="J23" i="10"/>
  <c r="J21" i="10"/>
  <c r="J19" i="10"/>
  <c r="J17" i="10"/>
  <c r="J15" i="10"/>
  <c r="J13" i="10"/>
  <c r="J11" i="10"/>
  <c r="J9" i="10"/>
  <c r="J46" i="12"/>
  <c r="J44" i="12"/>
  <c r="J42" i="12"/>
  <c r="J40" i="12"/>
  <c r="J38" i="12"/>
  <c r="J36" i="12"/>
  <c r="J34" i="12"/>
  <c r="J32" i="12"/>
  <c r="J30" i="12"/>
  <c r="J28" i="12"/>
  <c r="J26" i="12"/>
  <c r="J24" i="12"/>
  <c r="J22" i="12"/>
  <c r="J20" i="12"/>
  <c r="J18" i="12"/>
  <c r="J16" i="12"/>
  <c r="J14" i="12"/>
  <c r="J12" i="12"/>
  <c r="J10" i="12"/>
  <c r="J45" i="39"/>
  <c r="J43" i="39"/>
  <c r="J41" i="39"/>
  <c r="J39" i="39"/>
  <c r="J37" i="39"/>
  <c r="J35" i="39"/>
  <c r="J33" i="39"/>
  <c r="J31" i="39"/>
  <c r="J29" i="39"/>
  <c r="J27" i="39"/>
  <c r="J25" i="39"/>
  <c r="J23" i="39"/>
  <c r="J21" i="39"/>
  <c r="J19" i="39"/>
  <c r="J17" i="39"/>
  <c r="J15" i="39"/>
  <c r="J13" i="39"/>
  <c r="J11" i="39"/>
  <c r="J9" i="39"/>
  <c r="J46" i="38"/>
  <c r="J44" i="38"/>
  <c r="J42" i="38"/>
  <c r="J40" i="38"/>
  <c r="J38" i="38"/>
  <c r="J36" i="38"/>
  <c r="J34" i="38"/>
  <c r="J32" i="38"/>
  <c r="J30" i="38"/>
  <c r="J28" i="38"/>
  <c r="J26" i="38"/>
  <c r="J24" i="38"/>
  <c r="J22" i="38"/>
  <c r="J20" i="38"/>
  <c r="J18" i="38"/>
  <c r="J16" i="38"/>
  <c r="J14" i="38"/>
  <c r="J12" i="38"/>
  <c r="J10" i="38"/>
  <c r="D48" i="22"/>
  <c r="R18" i="42"/>
  <c r="R20" i="42"/>
  <c r="Q32" i="42"/>
  <c r="R37" i="42"/>
  <c r="Q41" i="42"/>
  <c r="Q45" i="42"/>
  <c r="R13" i="42"/>
  <c r="R12" i="42"/>
  <c r="R24" i="42"/>
  <c r="R26" i="42"/>
  <c r="Q28" i="42"/>
  <c r="R33" i="42"/>
  <c r="Q40" i="42"/>
  <c r="Q42" i="42"/>
  <c r="Q44" i="42"/>
  <c r="C45" i="24"/>
  <c r="D48" i="34"/>
  <c r="C45" i="52"/>
  <c r="C37" i="52"/>
  <c r="D24" i="51"/>
  <c r="G46" i="16"/>
  <c r="G44" i="16"/>
  <c r="G38" i="16"/>
  <c r="G36" i="16"/>
  <c r="G32" i="16"/>
  <c r="E48" i="34"/>
  <c r="C33" i="24"/>
  <c r="C31" i="24"/>
  <c r="F10" i="16"/>
  <c r="C9" i="31"/>
  <c r="O46" i="52"/>
  <c r="O33" i="52"/>
  <c r="O33" i="51"/>
  <c r="O30" i="52"/>
  <c r="O17" i="52"/>
  <c r="O17" i="51"/>
  <c r="C17" i="52"/>
  <c r="O14" i="52"/>
  <c r="D45" i="58"/>
  <c r="D45" i="57"/>
  <c r="D45" i="52"/>
  <c r="D45" i="51"/>
  <c r="M44" i="58"/>
  <c r="M44" i="57"/>
  <c r="M44" i="51"/>
  <c r="M44" i="52"/>
  <c r="M41" i="58"/>
  <c r="M41" i="57"/>
  <c r="M41" i="52"/>
  <c r="M41" i="51"/>
  <c r="M36" i="58"/>
  <c r="M36" i="57"/>
  <c r="M36" i="51"/>
  <c r="M36" i="52"/>
  <c r="M33" i="58"/>
  <c r="M33" i="57"/>
  <c r="M33" i="52"/>
  <c r="M33" i="51"/>
  <c r="M28" i="58"/>
  <c r="M28" i="57"/>
  <c r="M28" i="51"/>
  <c r="C28" i="58"/>
  <c r="M28" i="52"/>
  <c r="M25" i="58"/>
  <c r="M25" i="57"/>
  <c r="M25" i="52"/>
  <c r="M20" i="58"/>
  <c r="M20" i="57"/>
  <c r="M20" i="51"/>
  <c r="M20" i="52"/>
  <c r="M17" i="58"/>
  <c r="M17" i="57"/>
  <c r="M17" i="52"/>
  <c r="M17" i="51"/>
  <c r="N9" i="58"/>
  <c r="N9" i="57"/>
  <c r="N9" i="52"/>
  <c r="N9" i="51"/>
  <c r="N46" i="58"/>
  <c r="N46" i="52"/>
  <c r="N46" i="51"/>
  <c r="N44" i="58"/>
  <c r="N44" i="52"/>
  <c r="N44" i="51"/>
  <c r="C42" i="58"/>
  <c r="N42" i="58"/>
  <c r="N42" i="52"/>
  <c r="N42" i="51"/>
  <c r="N40" i="58"/>
  <c r="N40" i="52"/>
  <c r="N40" i="51"/>
  <c r="N38" i="58"/>
  <c r="N38" i="52"/>
  <c r="N38" i="51"/>
  <c r="N36" i="58"/>
  <c r="N36" i="52"/>
  <c r="N36" i="51"/>
  <c r="N34" i="58"/>
  <c r="N34" i="52"/>
  <c r="N34" i="51"/>
  <c r="N32" i="58"/>
  <c r="N32" i="52"/>
  <c r="N32" i="51"/>
  <c r="N30" i="58"/>
  <c r="N30" i="52"/>
  <c r="N30" i="51"/>
  <c r="N28" i="58"/>
  <c r="N28" i="52"/>
  <c r="N28" i="51"/>
  <c r="C26" i="58"/>
  <c r="N26" i="58"/>
  <c r="N26" i="52"/>
  <c r="N26" i="51"/>
  <c r="N24" i="58"/>
  <c r="N24" i="52"/>
  <c r="N24" i="51"/>
  <c r="N22" i="58"/>
  <c r="N22" i="52"/>
  <c r="N22" i="51"/>
  <c r="N20" i="58"/>
  <c r="N20" i="52"/>
  <c r="N20" i="51"/>
  <c r="N18" i="58"/>
  <c r="N18" i="52"/>
  <c r="N18" i="51"/>
  <c r="C18" i="58"/>
  <c r="N16" i="58"/>
  <c r="N16" i="52"/>
  <c r="N16" i="51"/>
  <c r="N14" i="58"/>
  <c r="N14" i="52"/>
  <c r="N14" i="51"/>
  <c r="N12" i="58"/>
  <c r="N12" i="52"/>
  <c r="N12" i="51"/>
  <c r="O43" i="57"/>
  <c r="O43" i="52"/>
  <c r="O43" i="51"/>
  <c r="O40" i="58"/>
  <c r="O40" i="52"/>
  <c r="O35" i="57"/>
  <c r="O35" i="52"/>
  <c r="O35" i="51"/>
  <c r="O32" i="58"/>
  <c r="O32" i="57"/>
  <c r="O32" i="52"/>
  <c r="O27" i="57"/>
  <c r="O27" i="52"/>
  <c r="O27" i="51"/>
  <c r="O24" i="58"/>
  <c r="O24" i="57"/>
  <c r="O24" i="52"/>
  <c r="O19" i="57"/>
  <c r="O19" i="52"/>
  <c r="O19" i="51"/>
  <c r="O16" i="58"/>
  <c r="O16" i="57"/>
  <c r="O10" i="51"/>
  <c r="O10" i="52"/>
  <c r="C15" i="11"/>
  <c r="D15" i="2"/>
  <c r="D15" i="57"/>
  <c r="D15" i="58"/>
  <c r="C13" i="11"/>
  <c r="D13" i="2"/>
  <c r="D13" i="58"/>
  <c r="D10" i="57"/>
  <c r="D10" i="58"/>
  <c r="C9" i="58"/>
  <c r="I31" i="42"/>
  <c r="I29" i="42"/>
  <c r="I25" i="42"/>
  <c r="I16" i="42"/>
  <c r="C16" i="58"/>
  <c r="C14" i="58"/>
  <c r="C9" i="11"/>
  <c r="F9" i="11"/>
  <c r="F9" i="2"/>
  <c r="F9" i="57"/>
  <c r="C46" i="11"/>
  <c r="F46" i="11"/>
  <c r="F46" i="2"/>
  <c r="F46" i="58"/>
  <c r="F46" i="57"/>
  <c r="F44" i="11"/>
  <c r="F44" i="2"/>
  <c r="F44" i="58"/>
  <c r="F44" i="57"/>
  <c r="F42" i="11"/>
  <c r="F42" i="2"/>
  <c r="F42" i="58"/>
  <c r="F42" i="57"/>
  <c r="F40" i="11"/>
  <c r="F40" i="2"/>
  <c r="F40" i="58"/>
  <c r="F40" i="57"/>
  <c r="F38" i="11"/>
  <c r="F38" i="2"/>
  <c r="F38" i="58"/>
  <c r="F38" i="57"/>
  <c r="C36" i="11"/>
  <c r="F36" i="11"/>
  <c r="F36" i="2"/>
  <c r="F36" i="58"/>
  <c r="F36" i="57"/>
  <c r="F34" i="11"/>
  <c r="F34" i="2"/>
  <c r="F34" i="58"/>
  <c r="F34" i="57"/>
  <c r="F32" i="11"/>
  <c r="F32" i="2"/>
  <c r="F32" i="58"/>
  <c r="F32" i="57"/>
  <c r="F30" i="11"/>
  <c r="F30" i="2"/>
  <c r="C30" i="11"/>
  <c r="F30" i="58"/>
  <c r="F30" i="57"/>
  <c r="F28" i="11"/>
  <c r="F28" i="2"/>
  <c r="C28" i="11"/>
  <c r="F28" i="58"/>
  <c r="F28" i="57"/>
  <c r="F26" i="11"/>
  <c r="F26" i="2"/>
  <c r="F26" i="58"/>
  <c r="F26" i="57"/>
  <c r="F24" i="11"/>
  <c r="F24" i="2"/>
  <c r="F24" i="58"/>
  <c r="F24" i="57"/>
  <c r="F22" i="11"/>
  <c r="F22" i="2"/>
  <c r="F22" i="58"/>
  <c r="F22" i="57"/>
  <c r="C20" i="11"/>
  <c r="F20" i="11"/>
  <c r="F20" i="2"/>
  <c r="F20" i="58"/>
  <c r="F20" i="57"/>
  <c r="F18" i="11"/>
  <c r="F18" i="2"/>
  <c r="F18" i="58"/>
  <c r="F18" i="57"/>
  <c r="F16" i="11"/>
  <c r="F16" i="2"/>
  <c r="F16" i="58"/>
  <c r="F16" i="57"/>
  <c r="F14" i="11"/>
  <c r="F14" i="2"/>
  <c r="F14" i="58"/>
  <c r="F14" i="57"/>
  <c r="C12" i="11"/>
  <c r="F12" i="11"/>
  <c r="F12" i="2"/>
  <c r="F12" i="58"/>
  <c r="F12" i="57"/>
  <c r="K9" i="11"/>
  <c r="K9" i="2"/>
  <c r="G9" i="16"/>
  <c r="I9" i="2"/>
  <c r="I9" i="11"/>
  <c r="I9" i="58"/>
  <c r="G9" i="11"/>
  <c r="G9" i="2"/>
  <c r="G9" i="57"/>
  <c r="L11" i="2"/>
  <c r="L11" i="58"/>
  <c r="L11" i="57"/>
  <c r="J11" i="11"/>
  <c r="J11" i="2"/>
  <c r="J11" i="58"/>
  <c r="J11" i="57"/>
  <c r="C11" i="11"/>
  <c r="H11" i="11"/>
  <c r="H11" i="2"/>
  <c r="G11" i="16"/>
  <c r="H11" i="57"/>
  <c r="L45" i="2"/>
  <c r="L45" i="58"/>
  <c r="L45" i="57"/>
  <c r="L43" i="2"/>
  <c r="L43" i="58"/>
  <c r="L43" i="57"/>
  <c r="L41" i="2"/>
  <c r="L41" i="58"/>
  <c r="L41" i="57"/>
  <c r="L39" i="2"/>
  <c r="L39" i="58"/>
  <c r="L39" i="57"/>
  <c r="L37" i="2"/>
  <c r="L37" i="58"/>
  <c r="L37" i="57"/>
  <c r="L35" i="2"/>
  <c r="L35" i="58"/>
  <c r="L35" i="57"/>
  <c r="L33" i="2"/>
  <c r="L33" i="58"/>
  <c r="L33" i="57"/>
  <c r="L31" i="2"/>
  <c r="L31" i="58"/>
  <c r="L31" i="57"/>
  <c r="L29" i="2"/>
  <c r="L29" i="58"/>
  <c r="L29" i="57"/>
  <c r="L27" i="2"/>
  <c r="L27" i="58"/>
  <c r="L27" i="57"/>
  <c r="L25" i="2"/>
  <c r="L25" i="58"/>
  <c r="L25" i="57"/>
  <c r="L23" i="2"/>
  <c r="L23" i="58"/>
  <c r="L23" i="57"/>
  <c r="L21" i="2"/>
  <c r="L21" i="58"/>
  <c r="L21" i="57"/>
  <c r="L19" i="2"/>
  <c r="L19" i="58"/>
  <c r="L19" i="57"/>
  <c r="L17" i="2"/>
  <c r="L17" i="58"/>
  <c r="L17" i="57"/>
  <c r="L15" i="2"/>
  <c r="L15" i="58"/>
  <c r="L15" i="57"/>
  <c r="L13" i="2"/>
  <c r="L13" i="58"/>
  <c r="L13" i="57"/>
  <c r="L10" i="11"/>
  <c r="L10" i="2"/>
  <c r="L10" i="58"/>
  <c r="L10" i="57"/>
  <c r="K45" i="58"/>
  <c r="K45" i="2"/>
  <c r="K45" i="11"/>
  <c r="K45" i="57"/>
  <c r="K43" i="2"/>
  <c r="K43" i="58"/>
  <c r="K43" i="11"/>
  <c r="K43" i="57"/>
  <c r="K41" i="58"/>
  <c r="K41" i="2"/>
  <c r="K41" i="57"/>
  <c r="K41" i="11"/>
  <c r="K39" i="2"/>
  <c r="K39" i="57"/>
  <c r="K39" i="11"/>
  <c r="K39" i="58"/>
  <c r="K37" i="58"/>
  <c r="K37" i="2"/>
  <c r="K37" i="11"/>
  <c r="K37" i="57"/>
  <c r="K35" i="2"/>
  <c r="K35" i="58"/>
  <c r="K35" i="11"/>
  <c r="K35" i="57"/>
  <c r="K33" i="58"/>
  <c r="K33" i="2"/>
  <c r="K33" i="57"/>
  <c r="K33" i="11"/>
  <c r="K31" i="2"/>
  <c r="K31" i="57"/>
  <c r="K31" i="11"/>
  <c r="K31" i="58"/>
  <c r="K29" i="58"/>
  <c r="K29" i="2"/>
  <c r="K29" i="11"/>
  <c r="K29" i="57"/>
  <c r="K27" i="2"/>
  <c r="K27" i="58"/>
  <c r="K27" i="11"/>
  <c r="K27" i="57"/>
  <c r="K25" i="58"/>
  <c r="K25" i="2"/>
  <c r="K25" i="57"/>
  <c r="K25" i="11"/>
  <c r="K23" i="2"/>
  <c r="K23" i="57"/>
  <c r="K23" i="11"/>
  <c r="K23" i="58"/>
  <c r="K21" i="58"/>
  <c r="K21" i="2"/>
  <c r="K21" i="11"/>
  <c r="K21" i="57"/>
  <c r="K19" i="2"/>
  <c r="K19" i="58"/>
  <c r="K19" i="11"/>
  <c r="K19" i="57"/>
  <c r="K17" i="58"/>
  <c r="K17" i="2"/>
  <c r="K17" i="57"/>
  <c r="K17" i="11"/>
  <c r="K15" i="2"/>
  <c r="K15" i="57"/>
  <c r="K15" i="11"/>
  <c r="K13" i="58"/>
  <c r="K13" i="2"/>
  <c r="K13" i="57"/>
  <c r="K13" i="11"/>
  <c r="K10" i="11"/>
  <c r="K10" i="2"/>
  <c r="K10" i="58"/>
  <c r="K10" i="57"/>
  <c r="J45" i="11"/>
  <c r="J45" i="2"/>
  <c r="J45" i="57"/>
  <c r="J43" i="11"/>
  <c r="J43" i="2"/>
  <c r="J43" i="57"/>
  <c r="J41" i="11"/>
  <c r="J41" i="2"/>
  <c r="J41" i="57"/>
  <c r="J39" i="11"/>
  <c r="J39" i="2"/>
  <c r="J39" i="57"/>
  <c r="J39" i="58"/>
  <c r="J37" i="11"/>
  <c r="J37" i="2"/>
  <c r="J37" i="57"/>
  <c r="J37" i="58"/>
  <c r="J35" i="11"/>
  <c r="J35" i="2"/>
  <c r="J35" i="57"/>
  <c r="J35" i="58"/>
  <c r="J33" i="11"/>
  <c r="J33" i="2"/>
  <c r="J33" i="58"/>
  <c r="J31" i="11"/>
  <c r="J31" i="2"/>
  <c r="J31" i="57"/>
  <c r="J29" i="11"/>
  <c r="J29" i="2"/>
  <c r="J29" i="57"/>
  <c r="J27" i="11"/>
  <c r="J27" i="2"/>
  <c r="J27" i="57"/>
  <c r="J27" i="58"/>
  <c r="J25" i="11"/>
  <c r="J25" i="2"/>
  <c r="J25" i="58"/>
  <c r="J25" i="57"/>
  <c r="J23" i="11"/>
  <c r="J23" i="2"/>
  <c r="J23" i="57"/>
  <c r="J21" i="11"/>
  <c r="J21" i="2"/>
  <c r="J21" i="57"/>
  <c r="J19" i="11"/>
  <c r="J19" i="2"/>
  <c r="J19" i="57"/>
  <c r="J19" i="58"/>
  <c r="J17" i="11"/>
  <c r="J17" i="2"/>
  <c r="J17" i="58"/>
  <c r="J17" i="57"/>
  <c r="J15" i="11"/>
  <c r="J15" i="2"/>
  <c r="J15" i="57"/>
  <c r="J13" i="11"/>
  <c r="J13" i="2"/>
  <c r="J13" i="57"/>
  <c r="J10" i="58"/>
  <c r="J10" i="11"/>
  <c r="J10" i="2"/>
  <c r="J10" i="57"/>
  <c r="G45" i="16"/>
  <c r="I45" i="2"/>
  <c r="I45" i="11"/>
  <c r="I45" i="58"/>
  <c r="G43" i="16"/>
  <c r="I43" i="2"/>
  <c r="I43" i="11"/>
  <c r="I43" i="58"/>
  <c r="G41" i="16"/>
  <c r="I41" i="2"/>
  <c r="I41" i="11"/>
  <c r="I41" i="58"/>
  <c r="G39" i="16"/>
  <c r="I39" i="2"/>
  <c r="I39" i="11"/>
  <c r="I39" i="58"/>
  <c r="G37" i="16"/>
  <c r="I37" i="2"/>
  <c r="I37" i="11"/>
  <c r="I37" i="58"/>
  <c r="G35" i="16"/>
  <c r="C35" i="11"/>
  <c r="I35" i="2"/>
  <c r="I35" i="11"/>
  <c r="I35" i="58"/>
  <c r="G33" i="16"/>
  <c r="I33" i="2"/>
  <c r="I33" i="11"/>
  <c r="I33" i="58"/>
  <c r="G31" i="16"/>
  <c r="I31" i="2"/>
  <c r="C31" i="11"/>
  <c r="I31" i="11"/>
  <c r="I31" i="58"/>
  <c r="G29" i="16"/>
  <c r="I29" i="2"/>
  <c r="C29" i="11"/>
  <c r="I29" i="11"/>
  <c r="I29" i="58"/>
  <c r="I27" i="2"/>
  <c r="G27" i="16"/>
  <c r="I27" i="11"/>
  <c r="I27" i="58"/>
  <c r="G25" i="16"/>
  <c r="I25" i="2"/>
  <c r="I25" i="11"/>
  <c r="I25" i="58"/>
  <c r="G23" i="16"/>
  <c r="I23" i="2"/>
  <c r="I23" i="11"/>
  <c r="I23" i="58"/>
  <c r="I21" i="2"/>
  <c r="G21" i="16"/>
  <c r="I21" i="11"/>
  <c r="I21" i="58"/>
  <c r="C19" i="11"/>
  <c r="G19" i="16"/>
  <c r="I19" i="2"/>
  <c r="I19" i="11"/>
  <c r="I19" i="58"/>
  <c r="G17" i="16"/>
  <c r="I17" i="2"/>
  <c r="I17" i="11"/>
  <c r="I17" i="58"/>
  <c r="G15" i="16"/>
  <c r="I15" i="2"/>
  <c r="I15" i="11"/>
  <c r="I15" i="58"/>
  <c r="I13" i="2"/>
  <c r="G13" i="16"/>
  <c r="I13" i="11"/>
  <c r="I13" i="58"/>
  <c r="G10" i="16"/>
  <c r="I10" i="11"/>
  <c r="I10" i="57"/>
  <c r="M48" i="56"/>
  <c r="M12" i="11"/>
  <c r="M12" i="2"/>
  <c r="M12" i="57"/>
  <c r="S35" i="3"/>
  <c r="Q37" i="42"/>
  <c r="T15" i="42"/>
  <c r="Q36" i="42"/>
  <c r="R26" i="3"/>
  <c r="S42" i="3"/>
  <c r="T46" i="3"/>
  <c r="AE32" i="3"/>
  <c r="AE42" i="3"/>
  <c r="C48" i="37"/>
  <c r="C48" i="48" s="1"/>
  <c r="C13" i="24"/>
  <c r="F48" i="34"/>
  <c r="C35" i="36"/>
  <c r="C43" i="36"/>
  <c r="C30" i="36"/>
  <c r="C28" i="36"/>
  <c r="C26" i="36"/>
  <c r="C24" i="36"/>
  <c r="C22" i="36"/>
  <c r="C20" i="36"/>
  <c r="C18" i="36"/>
  <c r="C16" i="36"/>
  <c r="C14" i="36"/>
  <c r="C12" i="36"/>
  <c r="C29" i="24"/>
  <c r="J33" i="52"/>
  <c r="C33" i="52"/>
  <c r="E33" i="16"/>
  <c r="J33" i="51"/>
  <c r="J30" i="51"/>
  <c r="J30" i="52"/>
  <c r="J25" i="52"/>
  <c r="J25" i="51"/>
  <c r="E25" i="16"/>
  <c r="J22" i="51"/>
  <c r="J22" i="52"/>
  <c r="C13" i="58"/>
  <c r="D13" i="52"/>
  <c r="G45" i="42"/>
  <c r="F44" i="42"/>
  <c r="G38" i="42"/>
  <c r="F35" i="16"/>
  <c r="J35" i="52"/>
  <c r="J35" i="51"/>
  <c r="C32" i="58"/>
  <c r="J32" i="58"/>
  <c r="J32" i="57"/>
  <c r="J32" i="52"/>
  <c r="J32" i="51"/>
  <c r="C35" i="24"/>
  <c r="C9" i="24"/>
  <c r="AG20" i="3"/>
  <c r="U20" i="3"/>
  <c r="AG16" i="3"/>
  <c r="U16" i="3"/>
  <c r="AG12" i="3"/>
  <c r="U12" i="3"/>
  <c r="L48" i="34"/>
  <c r="C9" i="52"/>
  <c r="D43" i="52"/>
  <c r="D41" i="52"/>
  <c r="D38" i="51"/>
  <c r="D36" i="51"/>
  <c r="D36" i="52"/>
  <c r="C27" i="52"/>
  <c r="D25" i="52"/>
  <c r="D25" i="51"/>
  <c r="C19" i="52"/>
  <c r="D19" i="52"/>
  <c r="D19" i="51"/>
  <c r="D21" i="52"/>
  <c r="C21" i="52"/>
  <c r="C23" i="52"/>
  <c r="D23" i="52"/>
  <c r="D17" i="52"/>
  <c r="D17" i="51"/>
  <c r="E43" i="16"/>
  <c r="H43" i="51"/>
  <c r="H40" i="52"/>
  <c r="H40" i="51"/>
  <c r="E35" i="16"/>
  <c r="H35" i="52"/>
  <c r="H32" i="52"/>
  <c r="H32" i="51"/>
  <c r="E27" i="16"/>
  <c r="H27" i="51"/>
  <c r="H24" i="52"/>
  <c r="H24" i="51"/>
  <c r="E19" i="16"/>
  <c r="H19" i="52"/>
  <c r="H16" i="52"/>
  <c r="H16" i="51"/>
  <c r="E10" i="16"/>
  <c r="H10" i="52"/>
  <c r="H10" i="51"/>
  <c r="K9" i="52"/>
  <c r="K9" i="51"/>
  <c r="E9" i="16"/>
  <c r="J46" i="51"/>
  <c r="J46" i="52"/>
  <c r="J41" i="52"/>
  <c r="J41" i="51"/>
  <c r="J38" i="51"/>
  <c r="J17" i="52"/>
  <c r="J14" i="51"/>
  <c r="J14" i="52"/>
  <c r="C30" i="58"/>
  <c r="D30" i="57"/>
  <c r="D30" i="51"/>
  <c r="D30" i="58"/>
  <c r="D30" i="52"/>
  <c r="D27" i="58"/>
  <c r="D27" i="57"/>
  <c r="D27" i="52"/>
  <c r="D27" i="51"/>
  <c r="F41" i="16"/>
  <c r="H41" i="57"/>
  <c r="H41" i="51"/>
  <c r="H38" i="58"/>
  <c r="H38" i="57"/>
  <c r="H38" i="52"/>
  <c r="H38" i="51"/>
  <c r="C38" i="58"/>
  <c r="F25" i="16"/>
  <c r="H25" i="57"/>
  <c r="H25" i="51"/>
  <c r="C22" i="58"/>
  <c r="H22" i="58"/>
  <c r="H22" i="57"/>
  <c r="H22" i="52"/>
  <c r="H22" i="51"/>
  <c r="K46" i="58"/>
  <c r="K46" i="57"/>
  <c r="K46" i="52"/>
  <c r="K43" i="52"/>
  <c r="K43" i="51"/>
  <c r="K38" i="58"/>
  <c r="K38" i="57"/>
  <c r="K38" i="52"/>
  <c r="K35" i="52"/>
  <c r="K35" i="51"/>
  <c r="K30" i="58"/>
  <c r="K30" i="57"/>
  <c r="K30" i="52"/>
  <c r="K27" i="52"/>
  <c r="K27" i="51"/>
  <c r="K22" i="58"/>
  <c r="K22" i="57"/>
  <c r="K22" i="52"/>
  <c r="K19" i="52"/>
  <c r="K19" i="51"/>
  <c r="F19" i="16"/>
  <c r="C19" i="58"/>
  <c r="J19" i="52"/>
  <c r="J19" i="51"/>
  <c r="J16" i="58"/>
  <c r="J16" i="57"/>
  <c r="J16" i="52"/>
  <c r="J16" i="51"/>
  <c r="AG41" i="3"/>
  <c r="U41" i="3"/>
  <c r="AG35" i="3"/>
  <c r="U35" i="3"/>
  <c r="AG31" i="3"/>
  <c r="U31" i="3"/>
  <c r="AG27" i="3"/>
  <c r="U27" i="3"/>
  <c r="AG23" i="3"/>
  <c r="U23" i="3"/>
  <c r="AG21" i="3"/>
  <c r="U21" i="3"/>
  <c r="AG19" i="3"/>
  <c r="U19" i="3"/>
  <c r="AG17" i="3"/>
  <c r="U17" i="3"/>
  <c r="AG15" i="3"/>
  <c r="U15" i="3"/>
  <c r="AG13" i="3"/>
  <c r="U13" i="3"/>
  <c r="AG11" i="3"/>
  <c r="U11" i="3"/>
  <c r="AG9" i="3"/>
  <c r="U9" i="3"/>
  <c r="C35" i="52"/>
  <c r="D35" i="52"/>
  <c r="C16" i="52"/>
  <c r="D16" i="51"/>
  <c r="E10" i="52"/>
  <c r="E10" i="51"/>
  <c r="H44" i="52"/>
  <c r="H44" i="51"/>
  <c r="H36" i="52"/>
  <c r="H36" i="51"/>
  <c r="H28" i="52"/>
  <c r="H28" i="51"/>
  <c r="H20" i="52"/>
  <c r="H20" i="51"/>
  <c r="H12" i="52"/>
  <c r="H12" i="51"/>
  <c r="I10" i="52"/>
  <c r="I10" i="51"/>
  <c r="J9" i="52"/>
  <c r="J9" i="51"/>
  <c r="K39" i="52"/>
  <c r="K39" i="51"/>
  <c r="K31" i="52"/>
  <c r="K31" i="51"/>
  <c r="K23" i="52"/>
  <c r="K23" i="51"/>
  <c r="K15" i="52"/>
  <c r="K15" i="51"/>
  <c r="J13" i="52"/>
  <c r="J48" i="44"/>
  <c r="L45" i="52"/>
  <c r="L45" i="51"/>
  <c r="L41" i="52"/>
  <c r="L41" i="51"/>
  <c r="L37" i="52"/>
  <c r="L37" i="51"/>
  <c r="L33" i="52"/>
  <c r="L33" i="51"/>
  <c r="L29" i="52"/>
  <c r="L29" i="51"/>
  <c r="L25" i="52"/>
  <c r="L25" i="51"/>
  <c r="L21" i="52"/>
  <c r="L21" i="51"/>
  <c r="L17" i="52"/>
  <c r="L17" i="51"/>
  <c r="L13" i="52"/>
  <c r="L13" i="51"/>
  <c r="L10" i="52"/>
  <c r="L10" i="51"/>
  <c r="M11" i="52"/>
  <c r="M45" i="52"/>
  <c r="M43" i="52"/>
  <c r="M39" i="52"/>
  <c r="M37" i="52"/>
  <c r="M35" i="52"/>
  <c r="M31" i="52"/>
  <c r="M29" i="52"/>
  <c r="M27" i="52"/>
  <c r="M23" i="52"/>
  <c r="M21" i="52"/>
  <c r="M19" i="52"/>
  <c r="M15" i="52"/>
  <c r="M13" i="52"/>
  <c r="N10" i="52"/>
  <c r="N10" i="51"/>
  <c r="O41" i="52"/>
  <c r="O41" i="51"/>
  <c r="O38" i="52"/>
  <c r="O25" i="52"/>
  <c r="O25" i="51"/>
  <c r="O22" i="52"/>
  <c r="D9" i="58"/>
  <c r="D9" i="52"/>
  <c r="C40" i="58"/>
  <c r="D40" i="57"/>
  <c r="D40" i="51"/>
  <c r="D37" i="58"/>
  <c r="D37" i="57"/>
  <c r="D37" i="52"/>
  <c r="D20" i="58"/>
  <c r="D20" i="57"/>
  <c r="D20" i="51"/>
  <c r="G24" i="42"/>
  <c r="G18" i="42"/>
  <c r="H43" i="42"/>
  <c r="C43" i="52"/>
  <c r="H29" i="42"/>
  <c r="C29" i="52"/>
  <c r="H15" i="42"/>
  <c r="C15" i="52"/>
  <c r="F10" i="58"/>
  <c r="F10" i="57"/>
  <c r="F10" i="52"/>
  <c r="F10" i="51"/>
  <c r="G10" i="58"/>
  <c r="G10" i="57"/>
  <c r="G10" i="52"/>
  <c r="G10" i="51"/>
  <c r="H46" i="58"/>
  <c r="H46" i="57"/>
  <c r="H46" i="52"/>
  <c r="H46" i="51"/>
  <c r="H30" i="58"/>
  <c r="H30" i="57"/>
  <c r="H30" i="52"/>
  <c r="H30" i="51"/>
  <c r="H14" i="58"/>
  <c r="H14" i="57"/>
  <c r="H14" i="52"/>
  <c r="H14" i="51"/>
  <c r="J40" i="58"/>
  <c r="J40" i="57"/>
  <c r="J40" i="52"/>
  <c r="J40" i="51"/>
  <c r="J24" i="58"/>
  <c r="J24" i="57"/>
  <c r="J24" i="52"/>
  <c r="J24" i="51"/>
  <c r="C44" i="11"/>
  <c r="D44" i="2"/>
  <c r="C38" i="11"/>
  <c r="D38" i="2"/>
  <c r="D38" i="57"/>
  <c r="D40" i="16"/>
  <c r="D32" i="16"/>
  <c r="D12" i="16"/>
  <c r="C10" i="52"/>
  <c r="F43" i="16"/>
  <c r="F27" i="16"/>
  <c r="O13" i="52"/>
  <c r="O48" i="44"/>
  <c r="K42" i="58"/>
  <c r="K42" i="57"/>
  <c r="K34" i="58"/>
  <c r="K34" i="57"/>
  <c r="K26" i="58"/>
  <c r="K26" i="57"/>
  <c r="K18" i="58"/>
  <c r="K18" i="57"/>
  <c r="M40" i="58"/>
  <c r="M40" i="57"/>
  <c r="M32" i="58"/>
  <c r="M32" i="57"/>
  <c r="M24" i="58"/>
  <c r="M24" i="57"/>
  <c r="M16" i="58"/>
  <c r="M16" i="57"/>
  <c r="M10" i="58"/>
  <c r="M10" i="57"/>
  <c r="D28" i="11"/>
  <c r="D28" i="2"/>
  <c r="C22" i="11"/>
  <c r="D22" i="2"/>
  <c r="D11" i="31"/>
  <c r="D11" i="32"/>
  <c r="O44" i="31"/>
  <c r="O44" i="32"/>
  <c r="O36" i="31"/>
  <c r="O36" i="32"/>
  <c r="O24" i="32"/>
  <c r="O24" i="31"/>
  <c r="O22" i="32"/>
  <c r="O22" i="31"/>
  <c r="O15" i="31"/>
  <c r="L30" i="31"/>
  <c r="L30" i="32"/>
  <c r="L26" i="31"/>
  <c r="L26" i="32"/>
  <c r="J27" i="31"/>
  <c r="J27" i="32"/>
  <c r="J25" i="32"/>
  <c r="J23" i="32"/>
  <c r="J21" i="32"/>
  <c r="J16" i="31"/>
  <c r="J12" i="31"/>
  <c r="H44" i="32"/>
  <c r="H40" i="32"/>
  <c r="H36" i="32"/>
  <c r="H32" i="32"/>
  <c r="H28" i="32"/>
  <c r="H24" i="32"/>
  <c r="H20" i="32"/>
  <c r="H16" i="32"/>
  <c r="D39" i="31"/>
  <c r="D39" i="32"/>
  <c r="D23" i="31"/>
  <c r="D23" i="32"/>
  <c r="C11" i="58"/>
  <c r="C44" i="58"/>
  <c r="C36" i="58"/>
  <c r="C34" i="58"/>
  <c r="C33" i="11"/>
  <c r="O40" i="31"/>
  <c r="O40" i="32"/>
  <c r="O32" i="31"/>
  <c r="O32" i="32"/>
  <c r="O16" i="32"/>
  <c r="O16" i="31"/>
  <c r="I11" i="42"/>
  <c r="I32" i="42"/>
  <c r="O9" i="11"/>
  <c r="O9" i="2"/>
  <c r="O11" i="11"/>
  <c r="O11" i="2"/>
  <c r="O45" i="11"/>
  <c r="O45" i="2"/>
  <c r="O43" i="11"/>
  <c r="O43" i="2"/>
  <c r="O43" i="58"/>
  <c r="O41" i="11"/>
  <c r="O41" i="2"/>
  <c r="O39" i="11"/>
  <c r="O39" i="2"/>
  <c r="O39" i="58"/>
  <c r="O37" i="11"/>
  <c r="O37" i="2"/>
  <c r="O35" i="11"/>
  <c r="O35" i="2"/>
  <c r="O35" i="58"/>
  <c r="O33" i="11"/>
  <c r="O33" i="2"/>
  <c r="O31" i="11"/>
  <c r="O31" i="2"/>
  <c r="O31" i="58"/>
  <c r="O29" i="11"/>
  <c r="O29" i="2"/>
  <c r="O27" i="11"/>
  <c r="O27" i="2"/>
  <c r="O27" i="58"/>
  <c r="O25" i="11"/>
  <c r="O25" i="2"/>
  <c r="O23" i="11"/>
  <c r="O23" i="2"/>
  <c r="O23" i="58"/>
  <c r="O21" i="11"/>
  <c r="O21" i="2"/>
  <c r="O19" i="11"/>
  <c r="O19" i="2"/>
  <c r="O19" i="58"/>
  <c r="O17" i="11"/>
  <c r="O17" i="2"/>
  <c r="O15" i="11"/>
  <c r="O15" i="2"/>
  <c r="O15" i="58"/>
  <c r="O13" i="11"/>
  <c r="O13" i="2"/>
  <c r="C43" i="11"/>
  <c r="C37" i="11"/>
  <c r="C27" i="11"/>
  <c r="C21" i="11"/>
  <c r="C14" i="11"/>
  <c r="H48" i="56"/>
  <c r="O10" i="57"/>
  <c r="H9" i="31"/>
  <c r="J9" i="31"/>
  <c r="L9" i="32"/>
  <c r="N9" i="31"/>
  <c r="C10" i="31"/>
  <c r="J11" i="31"/>
  <c r="L11" i="31"/>
  <c r="N11" i="32"/>
  <c r="C12" i="31"/>
  <c r="J13" i="31"/>
  <c r="L13" i="31"/>
  <c r="N13" i="31"/>
  <c r="J15" i="31"/>
  <c r="L15" i="32"/>
  <c r="N15" i="31"/>
  <c r="H17" i="32"/>
  <c r="J17" i="31"/>
  <c r="L17" i="31"/>
  <c r="N17" i="31"/>
  <c r="L19" i="31"/>
  <c r="N19" i="31"/>
  <c r="J21" i="31"/>
  <c r="L21" i="31"/>
  <c r="N21" i="31"/>
  <c r="J23" i="31"/>
  <c r="L23" i="32"/>
  <c r="N23" i="31"/>
  <c r="H25" i="32"/>
  <c r="J25" i="31"/>
  <c r="L25" i="31"/>
  <c r="N25" i="31"/>
  <c r="L27" i="31"/>
  <c r="N27" i="31"/>
  <c r="J29" i="31"/>
  <c r="L29" i="31"/>
  <c r="N29" i="31"/>
  <c r="J31" i="31"/>
  <c r="L31" i="32"/>
  <c r="N31" i="31"/>
  <c r="J33" i="31"/>
  <c r="L33" i="31"/>
  <c r="N33" i="31"/>
  <c r="J35" i="31"/>
  <c r="L35" i="31"/>
  <c r="N35" i="31"/>
  <c r="J37" i="31"/>
  <c r="L37" i="31"/>
  <c r="N37" i="31"/>
  <c r="J39" i="31"/>
  <c r="N39" i="32"/>
  <c r="J41" i="31"/>
  <c r="L41" i="31"/>
  <c r="N41" i="32"/>
  <c r="J43" i="31"/>
  <c r="L43" i="31"/>
  <c r="N43" i="32"/>
  <c r="J45" i="31"/>
  <c r="L45" i="31"/>
  <c r="N45" i="32"/>
  <c r="G10" i="12"/>
  <c r="F19" i="12"/>
  <c r="F17" i="12"/>
  <c r="F15" i="12"/>
  <c r="F13" i="12"/>
  <c r="C48" i="7"/>
  <c r="I46" i="10"/>
  <c r="I44" i="10"/>
  <c r="I42" i="10"/>
  <c r="I40" i="10"/>
  <c r="I38" i="10"/>
  <c r="I36" i="10"/>
  <c r="I34" i="10"/>
  <c r="I32" i="10"/>
  <c r="I30" i="10"/>
  <c r="I28" i="10"/>
  <c r="I26" i="10"/>
  <c r="I24" i="10"/>
  <c r="I22" i="10"/>
  <c r="I20" i="10"/>
  <c r="I18" i="10"/>
  <c r="I16" i="10"/>
  <c r="I14" i="10"/>
  <c r="I12" i="10"/>
  <c r="I10" i="10"/>
  <c r="I45" i="12"/>
  <c r="I43" i="12"/>
  <c r="I41" i="12"/>
  <c r="I39" i="12"/>
  <c r="I37" i="12"/>
  <c r="I35" i="12"/>
  <c r="I33" i="12"/>
  <c r="I31" i="12"/>
  <c r="I29" i="12"/>
  <c r="I27" i="12"/>
  <c r="I25" i="12"/>
  <c r="I23" i="12"/>
  <c r="I21" i="12"/>
  <c r="I19" i="12"/>
  <c r="I17" i="12"/>
  <c r="I15" i="12"/>
  <c r="I13" i="12"/>
  <c r="I11" i="12"/>
  <c r="I9" i="12"/>
  <c r="I48" i="30"/>
  <c r="I45" i="39"/>
  <c r="I43" i="39"/>
  <c r="I41" i="39"/>
  <c r="I39" i="39"/>
  <c r="I37" i="39"/>
  <c r="I35" i="39"/>
  <c r="I33" i="39"/>
  <c r="I31" i="39"/>
  <c r="I29" i="39"/>
  <c r="I27" i="39"/>
  <c r="I25" i="39"/>
  <c r="I23" i="39"/>
  <c r="I21" i="39"/>
  <c r="I19" i="39"/>
  <c r="I17" i="39"/>
  <c r="I15" i="39"/>
  <c r="I13" i="39"/>
  <c r="I11" i="39"/>
  <c r="I9" i="39"/>
  <c r="I46" i="38"/>
  <c r="I44" i="38"/>
  <c r="I42" i="38"/>
  <c r="I40" i="38"/>
  <c r="I38" i="38"/>
  <c r="I36" i="38"/>
  <c r="I34" i="38"/>
  <c r="I32" i="38"/>
  <c r="I30" i="38"/>
  <c r="I28" i="38"/>
  <c r="I26" i="38"/>
  <c r="I24" i="38"/>
  <c r="I22" i="38"/>
  <c r="I20" i="38"/>
  <c r="I18" i="38"/>
  <c r="I16" i="38"/>
  <c r="I14" i="38"/>
  <c r="I12" i="38"/>
  <c r="I10" i="38"/>
  <c r="L48" i="7"/>
  <c r="K48" i="7"/>
  <c r="J48" i="7"/>
  <c r="I48" i="7"/>
  <c r="G48" i="22"/>
  <c r="E48" i="22"/>
  <c r="G48" i="7"/>
  <c r="F48" i="7"/>
  <c r="J44" i="3"/>
  <c r="D48" i="7"/>
  <c r="O48" i="7"/>
  <c r="N48" i="7"/>
  <c r="I13" i="10"/>
  <c r="I13" i="38"/>
  <c r="Q13" i="42"/>
  <c r="Q21" i="42"/>
  <c r="C42" i="11"/>
  <c r="C40" i="11"/>
  <c r="J33" i="42"/>
  <c r="J26" i="42"/>
  <c r="C26" i="11"/>
  <c r="C24" i="11"/>
  <c r="C17" i="11"/>
  <c r="J15" i="42"/>
  <c r="H31" i="38"/>
  <c r="H23" i="38"/>
  <c r="H15" i="38"/>
  <c r="L19" i="32"/>
  <c r="L27" i="32"/>
  <c r="H11" i="31"/>
  <c r="H13" i="32"/>
  <c r="H15" i="32"/>
  <c r="H19" i="32"/>
  <c r="H21" i="32"/>
  <c r="H23" i="32"/>
  <c r="H27" i="32"/>
  <c r="H29" i="32"/>
  <c r="H31" i="32"/>
  <c r="H9" i="32"/>
  <c r="J48" i="22"/>
  <c r="J48" i="38" s="1"/>
  <c r="N37" i="32"/>
  <c r="N35" i="32"/>
  <c r="N33" i="32"/>
  <c r="N31" i="32"/>
  <c r="N29" i="32"/>
  <c r="N27" i="32"/>
  <c r="N25" i="32"/>
  <c r="N23" i="32"/>
  <c r="N21" i="32"/>
  <c r="N19" i="32"/>
  <c r="N17" i="32"/>
  <c r="N15" i="32"/>
  <c r="N13" i="32"/>
  <c r="N9" i="32"/>
  <c r="C34" i="11"/>
  <c r="C32" i="11"/>
  <c r="C23" i="11"/>
  <c r="J34" i="42"/>
  <c r="J41" i="42"/>
  <c r="C41" i="11"/>
  <c r="C39" i="11"/>
  <c r="C25" i="11"/>
  <c r="J18" i="42"/>
  <c r="C18" i="11"/>
  <c r="J16" i="42"/>
  <c r="C16" i="11"/>
  <c r="H9" i="38"/>
  <c r="H9" i="39"/>
  <c r="H17" i="38"/>
  <c r="H17" i="39"/>
  <c r="H25" i="38"/>
  <c r="H25" i="39"/>
  <c r="H33" i="38"/>
  <c r="H33" i="39"/>
  <c r="H41" i="38"/>
  <c r="H41" i="39"/>
  <c r="H48" i="7"/>
  <c r="F43" i="39"/>
  <c r="F35" i="39"/>
  <c r="F27" i="39"/>
  <c r="F19" i="39"/>
  <c r="F13" i="39"/>
  <c r="G37" i="12"/>
  <c r="G17" i="39"/>
  <c r="G15" i="39"/>
  <c r="E16" i="39"/>
  <c r="J19" i="3"/>
  <c r="F39" i="10"/>
  <c r="E48" i="7"/>
  <c r="S38" i="16" l="1"/>
  <c r="R27" i="42"/>
  <c r="V39" i="42"/>
  <c r="T22" i="42"/>
  <c r="S38" i="42"/>
  <c r="T28" i="42"/>
  <c r="R39" i="42"/>
  <c r="T12" i="42"/>
  <c r="S33" i="42"/>
  <c r="W43" i="42"/>
  <c r="AB37" i="42"/>
  <c r="AB19" i="42"/>
  <c r="AA12" i="42"/>
  <c r="U15" i="42"/>
  <c r="AA43" i="42"/>
  <c r="AB44" i="42"/>
  <c r="X31" i="42"/>
  <c r="V9" i="42"/>
  <c r="D48" i="79"/>
  <c r="D48" i="80"/>
  <c r="C48" i="80" s="1"/>
  <c r="Y19" i="3"/>
  <c r="V31" i="42"/>
  <c r="W35" i="42"/>
  <c r="AB17" i="42"/>
  <c r="Q30" i="16"/>
  <c r="N48" i="58"/>
  <c r="AA10" i="42"/>
  <c r="AA32" i="42"/>
  <c r="U17" i="42"/>
  <c r="AC11" i="42"/>
  <c r="Q15" i="42"/>
  <c r="S25" i="42"/>
  <c r="Z13" i="42"/>
  <c r="X33" i="42"/>
  <c r="U41" i="42"/>
  <c r="T36" i="42"/>
  <c r="S20" i="42"/>
  <c r="W31" i="3"/>
  <c r="AB11" i="42"/>
  <c r="Q43" i="42"/>
  <c r="R11" i="42"/>
  <c r="X37" i="42"/>
  <c r="U13" i="42"/>
  <c r="U23" i="42"/>
  <c r="V11" i="42"/>
  <c r="AA35" i="42"/>
  <c r="AA29" i="42"/>
  <c r="AA40" i="42"/>
  <c r="T14" i="42"/>
  <c r="W23" i="42"/>
  <c r="S41" i="42"/>
  <c r="S46" i="42"/>
  <c r="U27" i="42"/>
  <c r="X25" i="42"/>
  <c r="S30" i="42"/>
  <c r="AB42" i="42"/>
  <c r="C48" i="60"/>
  <c r="G48" i="42"/>
  <c r="U48" i="42" s="1"/>
  <c r="W12" i="3"/>
  <c r="Y20" i="3"/>
  <c r="R23" i="42"/>
  <c r="Q17" i="16"/>
  <c r="U34" i="16"/>
  <c r="AD10" i="16"/>
  <c r="AK12" i="3"/>
  <c r="C48" i="55"/>
  <c r="D48" i="61"/>
  <c r="D48" i="60"/>
  <c r="S32" i="42"/>
  <c r="T32" i="16"/>
  <c r="AJ27" i="3"/>
  <c r="M48" i="52"/>
  <c r="Y15" i="3"/>
  <c r="AD44" i="16"/>
  <c r="R30" i="16"/>
  <c r="W15" i="3"/>
  <c r="X16" i="3"/>
  <c r="AJ23" i="3"/>
  <c r="X46" i="3"/>
  <c r="W37" i="3"/>
  <c r="X23" i="3"/>
  <c r="Q26" i="16"/>
  <c r="AH20" i="16"/>
  <c r="J48" i="58"/>
  <c r="U48" i="3"/>
  <c r="Y16" i="3"/>
  <c r="Y23" i="3"/>
  <c r="AE30" i="16"/>
  <c r="R26" i="16"/>
  <c r="AL31" i="3"/>
  <c r="AH48" i="3"/>
  <c r="AF32" i="16"/>
  <c r="X20" i="3"/>
  <c r="AD39" i="16"/>
  <c r="AJ36" i="3"/>
  <c r="W35" i="3"/>
  <c r="AJ29" i="3"/>
  <c r="AE23" i="16"/>
  <c r="X18" i="3"/>
  <c r="AL17" i="3"/>
  <c r="AL21" i="3"/>
  <c r="S18" i="16"/>
  <c r="R28" i="16"/>
  <c r="AF34" i="16"/>
  <c r="AF48" i="3"/>
  <c r="H48" i="32"/>
  <c r="W24" i="3"/>
  <c r="AJ41" i="3"/>
  <c r="W25" i="3"/>
  <c r="AK28" i="3"/>
  <c r="AK40" i="3"/>
  <c r="X36" i="3"/>
  <c r="AL32" i="3"/>
  <c r="W30" i="3"/>
  <c r="R42" i="16"/>
  <c r="Q28" i="16"/>
  <c r="R31" i="42"/>
  <c r="AK18" i="3"/>
  <c r="X21" i="3"/>
  <c r="AJ42" i="3"/>
  <c r="X22" i="3"/>
  <c r="AK22" i="3"/>
  <c r="R9" i="42"/>
  <c r="Q10" i="42"/>
  <c r="S29" i="42"/>
  <c r="T40" i="42"/>
  <c r="S45" i="42"/>
  <c r="Q46" i="16"/>
  <c r="Q38" i="16"/>
  <c r="S18" i="42"/>
  <c r="T26" i="42"/>
  <c r="S34" i="42"/>
  <c r="U24" i="16"/>
  <c r="AH28" i="16"/>
  <c r="W45" i="3"/>
  <c r="AL22" i="3"/>
  <c r="Y26" i="3"/>
  <c r="Y42" i="3"/>
  <c r="AL33" i="3"/>
  <c r="T24" i="16"/>
  <c r="G48" i="57"/>
  <c r="W21" i="3"/>
  <c r="AF26" i="16"/>
  <c r="AL38" i="3"/>
  <c r="H48" i="51"/>
  <c r="AK42" i="3"/>
  <c r="S24" i="42"/>
  <c r="Q19" i="42"/>
  <c r="U10" i="16"/>
  <c r="Q35" i="42"/>
  <c r="Q16" i="16"/>
  <c r="AF38" i="16"/>
  <c r="V48" i="3"/>
  <c r="X45" i="3"/>
  <c r="S11" i="16"/>
  <c r="AJ39" i="3"/>
  <c r="AI48" i="3"/>
  <c r="T16" i="42"/>
  <c r="S21" i="42"/>
  <c r="T37" i="42"/>
  <c r="S42" i="42"/>
  <c r="Q18" i="16"/>
  <c r="Q41" i="16"/>
  <c r="Q33" i="16"/>
  <c r="Q25" i="16"/>
  <c r="R48" i="3"/>
  <c r="W46" i="3"/>
  <c r="AK21" i="3"/>
  <c r="Y13" i="3"/>
  <c r="AL45" i="3"/>
  <c r="S46" i="16"/>
  <c r="AF14" i="16"/>
  <c r="D48" i="57"/>
  <c r="I48" i="58"/>
  <c r="AA37" i="42"/>
  <c r="AH12" i="16"/>
  <c r="S42" i="16"/>
  <c r="K48" i="3"/>
  <c r="X24" i="3"/>
  <c r="D48" i="55"/>
  <c r="D48" i="54"/>
  <c r="AD28" i="16"/>
  <c r="AE20" i="16"/>
  <c r="AG34" i="16"/>
  <c r="D48" i="52"/>
  <c r="K48" i="57"/>
  <c r="X31" i="3"/>
  <c r="AK43" i="3"/>
  <c r="AK17" i="3"/>
  <c r="AJ43" i="3"/>
  <c r="X15" i="3"/>
  <c r="AH24" i="16"/>
  <c r="S9" i="42"/>
  <c r="T36" i="16"/>
  <c r="U20" i="42"/>
  <c r="N48" i="57"/>
  <c r="X27" i="3"/>
  <c r="AG24" i="16"/>
  <c r="X13" i="3"/>
  <c r="AK15" i="3"/>
  <c r="T30" i="16"/>
  <c r="K48" i="58"/>
  <c r="AJ11" i="3"/>
  <c r="AK45" i="3"/>
  <c r="AJ17" i="3"/>
  <c r="W18" i="3"/>
  <c r="Y18" i="3"/>
  <c r="K48" i="29"/>
  <c r="K48" i="28"/>
  <c r="I48" i="28"/>
  <c r="I48" i="29"/>
  <c r="J48" i="28"/>
  <c r="J48" i="29"/>
  <c r="N48" i="28"/>
  <c r="N48" i="29"/>
  <c r="C48" i="28"/>
  <c r="M48" i="28"/>
  <c r="M48" i="29"/>
  <c r="L48" i="28"/>
  <c r="L48" i="29"/>
  <c r="V30" i="42"/>
  <c r="F48" i="57"/>
  <c r="D48" i="48"/>
  <c r="D48" i="49"/>
  <c r="AG48" i="42"/>
  <c r="AH48" i="42"/>
  <c r="I48" i="57"/>
  <c r="S44" i="16"/>
  <c r="Y10" i="3"/>
  <c r="Y36" i="3"/>
  <c r="Y40" i="3"/>
  <c r="S32" i="16"/>
  <c r="AD45" i="16"/>
  <c r="AD37" i="16"/>
  <c r="AD13" i="16"/>
  <c r="AG40" i="16"/>
  <c r="S36" i="16"/>
  <c r="AF16" i="16"/>
  <c r="R20" i="16"/>
  <c r="AE28" i="16"/>
  <c r="AD34" i="16"/>
  <c r="AF46" i="16"/>
  <c r="L48" i="57"/>
  <c r="AK24" i="3"/>
  <c r="AK11" i="3"/>
  <c r="X17" i="3"/>
  <c r="AK13" i="3"/>
  <c r="X44" i="3"/>
  <c r="U20" i="16"/>
  <c r="V13" i="42"/>
  <c r="U40" i="42"/>
  <c r="AK27" i="3"/>
  <c r="AJ33" i="3"/>
  <c r="R14" i="16"/>
  <c r="AK31" i="3"/>
  <c r="AK33" i="3"/>
  <c r="F48" i="32"/>
  <c r="R24" i="16"/>
  <c r="AK34" i="3"/>
  <c r="S16" i="16"/>
  <c r="S28" i="16"/>
  <c r="L48" i="51"/>
  <c r="AK23" i="3"/>
  <c r="AF18" i="16"/>
  <c r="D48" i="58"/>
  <c r="AJ9" i="3"/>
  <c r="J48" i="57"/>
  <c r="W16" i="42"/>
  <c r="X32" i="42"/>
  <c r="X43" i="3"/>
  <c r="T38" i="42"/>
  <c r="Q42" i="16"/>
  <c r="Q34" i="16"/>
  <c r="AK20" i="3"/>
  <c r="X42" i="3"/>
  <c r="L48" i="31"/>
  <c r="AD20" i="16"/>
  <c r="W20" i="3"/>
  <c r="AL28" i="3"/>
  <c r="AL34" i="3"/>
  <c r="Y44" i="3"/>
  <c r="AL11" i="3"/>
  <c r="Y43" i="3"/>
  <c r="S40" i="16"/>
  <c r="AF28" i="16"/>
  <c r="AE42" i="16"/>
  <c r="AJ13" i="3"/>
  <c r="T20" i="16"/>
  <c r="S16" i="42"/>
  <c r="S22" i="42"/>
  <c r="U38" i="16"/>
  <c r="W17" i="42"/>
  <c r="U28" i="16"/>
  <c r="AF42" i="16"/>
  <c r="D48" i="51"/>
  <c r="C34" i="32"/>
  <c r="C48" i="31"/>
  <c r="AB39" i="42"/>
  <c r="Q14" i="16"/>
  <c r="AD31" i="16"/>
  <c r="AD23" i="16"/>
  <c r="AD15" i="16"/>
  <c r="AD29" i="16"/>
  <c r="O48" i="58"/>
  <c r="K48" i="31"/>
  <c r="U18" i="16"/>
  <c r="AH42" i="16"/>
  <c r="AG26" i="16"/>
  <c r="F48" i="51"/>
  <c r="F48" i="58"/>
  <c r="E48" i="52"/>
  <c r="Y24" i="3"/>
  <c r="X33" i="3"/>
  <c r="Y27" i="3"/>
  <c r="AF22" i="16"/>
  <c r="L48" i="52"/>
  <c r="L48" i="58"/>
  <c r="H48" i="52"/>
  <c r="AG42" i="16"/>
  <c r="AF40" i="16"/>
  <c r="S26" i="16"/>
  <c r="T42" i="16"/>
  <c r="AD35" i="16"/>
  <c r="Q39" i="16"/>
  <c r="Q44" i="16"/>
  <c r="T16" i="16"/>
  <c r="I48" i="32"/>
  <c r="S34" i="16"/>
  <c r="AE46" i="16"/>
  <c r="AF30" i="16"/>
  <c r="M48" i="51"/>
  <c r="W31" i="42"/>
  <c r="AH44" i="16"/>
  <c r="C14" i="32"/>
  <c r="X11" i="3"/>
  <c r="V37" i="42"/>
  <c r="V44" i="42"/>
  <c r="U25" i="16"/>
  <c r="AH33" i="16"/>
  <c r="U26" i="16"/>
  <c r="T34" i="16"/>
  <c r="S30" i="16"/>
  <c r="R46" i="16"/>
  <c r="N48" i="31"/>
  <c r="S48" i="3"/>
  <c r="AG16" i="16"/>
  <c r="AE21" i="16"/>
  <c r="AK36" i="3"/>
  <c r="E48" i="51"/>
  <c r="R44" i="16"/>
  <c r="R18" i="16"/>
  <c r="M48" i="32"/>
  <c r="N48" i="39"/>
  <c r="X38" i="3"/>
  <c r="Q35" i="16"/>
  <c r="AD19" i="16"/>
  <c r="AE44" i="16"/>
  <c r="I48" i="31"/>
  <c r="Y38" i="42"/>
  <c r="Q23" i="16"/>
  <c r="Q15" i="16"/>
  <c r="Q45" i="16"/>
  <c r="K48" i="52"/>
  <c r="Q9" i="16"/>
  <c r="V12" i="42"/>
  <c r="C10" i="10"/>
  <c r="C14" i="10"/>
  <c r="C22" i="10"/>
  <c r="C26" i="10"/>
  <c r="C30" i="10"/>
  <c r="C34" i="10"/>
  <c r="C38" i="10"/>
  <c r="C42" i="10"/>
  <c r="C46" i="10"/>
  <c r="U33" i="42"/>
  <c r="U30" i="42"/>
  <c r="Z27" i="42"/>
  <c r="Y28" i="42"/>
  <c r="U35" i="42"/>
  <c r="Z23" i="42"/>
  <c r="S26" i="42"/>
  <c r="U16" i="42"/>
  <c r="C11" i="39"/>
  <c r="C23" i="39"/>
  <c r="C31" i="39"/>
  <c r="C39" i="39"/>
  <c r="C18" i="10"/>
  <c r="C39" i="36"/>
  <c r="T23" i="42"/>
  <c r="W37" i="42"/>
  <c r="V32" i="42"/>
  <c r="X17" i="42"/>
  <c r="AE17" i="16"/>
  <c r="C12" i="32"/>
  <c r="Q19" i="16"/>
  <c r="X42" i="42"/>
  <c r="V40" i="42"/>
  <c r="O48" i="57"/>
  <c r="T30" i="42"/>
  <c r="AD22" i="16"/>
  <c r="M48" i="31"/>
  <c r="T19" i="42"/>
  <c r="S40" i="42"/>
  <c r="S14" i="42"/>
  <c r="Z31" i="42"/>
  <c r="AH40" i="16"/>
  <c r="L48" i="39"/>
  <c r="L48" i="38"/>
  <c r="T17" i="42"/>
  <c r="AE41" i="16"/>
  <c r="AD25" i="16"/>
  <c r="AG12" i="16"/>
  <c r="AG30" i="16"/>
  <c r="O48" i="39"/>
  <c r="AF36" i="16"/>
  <c r="AF12" i="16"/>
  <c r="T34" i="42"/>
  <c r="Q22" i="16"/>
  <c r="Y35" i="42"/>
  <c r="AE26" i="16"/>
  <c r="AE14" i="16"/>
  <c r="S20" i="16"/>
  <c r="W40" i="42"/>
  <c r="C48" i="23"/>
  <c r="V21" i="42"/>
  <c r="C9" i="21"/>
  <c r="C21" i="21"/>
  <c r="G48" i="52"/>
  <c r="S12" i="16"/>
  <c r="S24" i="16"/>
  <c r="R34" i="16"/>
  <c r="U14" i="16"/>
  <c r="AD40" i="42"/>
  <c r="AF40" i="42"/>
  <c r="AE40" i="42"/>
  <c r="AF34" i="42"/>
  <c r="AE34" i="42"/>
  <c r="AF28" i="42"/>
  <c r="AE28" i="42"/>
  <c r="AD11" i="42"/>
  <c r="AF11" i="42"/>
  <c r="AE11" i="42"/>
  <c r="AF15" i="42"/>
  <c r="AE15" i="42"/>
  <c r="AD23" i="42"/>
  <c r="AF23" i="42"/>
  <c r="AE23" i="42"/>
  <c r="AC24" i="42"/>
  <c r="AF24" i="42"/>
  <c r="AE24" i="42"/>
  <c r="AD31" i="42"/>
  <c r="AF31" i="42"/>
  <c r="AE31" i="42"/>
  <c r="AD43" i="42"/>
  <c r="AF43" i="42"/>
  <c r="AE43" i="42"/>
  <c r="AD10" i="42"/>
  <c r="AF10" i="42"/>
  <c r="AE10" i="42"/>
  <c r="AC35" i="42"/>
  <c r="AF35" i="42"/>
  <c r="AE35" i="42"/>
  <c r="AF33" i="42"/>
  <c r="AE33" i="42"/>
  <c r="AF20" i="42"/>
  <c r="AE20" i="42"/>
  <c r="AF46" i="42"/>
  <c r="AE46" i="42"/>
  <c r="AC12" i="42"/>
  <c r="AF12" i="42"/>
  <c r="AE12" i="42"/>
  <c r="AC17" i="42"/>
  <c r="AF17" i="42"/>
  <c r="AE17" i="42"/>
  <c r="AF26" i="42"/>
  <c r="AE26" i="42"/>
  <c r="AD44" i="42"/>
  <c r="AF44" i="42"/>
  <c r="AE44" i="42"/>
  <c r="AF22" i="42"/>
  <c r="AE22" i="42"/>
  <c r="AF18" i="42"/>
  <c r="AE18" i="42"/>
  <c r="AD37" i="42"/>
  <c r="AF37" i="42"/>
  <c r="AE37" i="42"/>
  <c r="AD13" i="42"/>
  <c r="AF13" i="42"/>
  <c r="AE13" i="42"/>
  <c r="AF45" i="42"/>
  <c r="AE45" i="42"/>
  <c r="AF39" i="42"/>
  <c r="AE39" i="42"/>
  <c r="AD32" i="42"/>
  <c r="AF32" i="42"/>
  <c r="AE32" i="42"/>
  <c r="AF21" i="42"/>
  <c r="AE21" i="42"/>
  <c r="AD42" i="42"/>
  <c r="AF42" i="42"/>
  <c r="AE42" i="42"/>
  <c r="AF27" i="42"/>
  <c r="AE27" i="42"/>
  <c r="AF9" i="42"/>
  <c r="AE9" i="42"/>
  <c r="AF41" i="42"/>
  <c r="AE41" i="42"/>
  <c r="AF38" i="42"/>
  <c r="AE38" i="42"/>
  <c r="AF14" i="42"/>
  <c r="AE14" i="42"/>
  <c r="AF30" i="42"/>
  <c r="AE30" i="42"/>
  <c r="AF36" i="42"/>
  <c r="AE36" i="42"/>
  <c r="AF16" i="42"/>
  <c r="AE16" i="42"/>
  <c r="AD19" i="42"/>
  <c r="AF19" i="42"/>
  <c r="AE19" i="42"/>
  <c r="AF25" i="42"/>
  <c r="AE25" i="42"/>
  <c r="AD29" i="42"/>
  <c r="AF29" i="42"/>
  <c r="AE29" i="42"/>
  <c r="S12" i="42"/>
  <c r="C41" i="32"/>
  <c r="L48" i="32"/>
  <c r="C22" i="32"/>
  <c r="V27" i="42"/>
  <c r="C25" i="54"/>
  <c r="C41" i="54"/>
  <c r="V33" i="42"/>
  <c r="T27" i="42"/>
  <c r="AH31" i="16"/>
  <c r="AH9" i="16"/>
  <c r="C14" i="2"/>
  <c r="C16" i="2"/>
  <c r="C18" i="2"/>
  <c r="C20" i="2"/>
  <c r="C40" i="2"/>
  <c r="C42" i="2"/>
  <c r="C46" i="2"/>
  <c r="AA25" i="42"/>
  <c r="C33" i="21"/>
  <c r="C17" i="21"/>
  <c r="W12" i="42"/>
  <c r="W20" i="42"/>
  <c r="X20" i="42"/>
  <c r="X40" i="42"/>
  <c r="V42" i="42"/>
  <c r="AJ26" i="3"/>
  <c r="AH14" i="16"/>
  <c r="T18" i="16"/>
  <c r="Z20" i="42"/>
  <c r="G48" i="51"/>
  <c r="AG20" i="16"/>
  <c r="AE13" i="16"/>
  <c r="O48" i="31"/>
  <c r="Q31" i="16"/>
  <c r="F48" i="52"/>
  <c r="R38" i="16"/>
  <c r="C48" i="58"/>
  <c r="Q37" i="16"/>
  <c r="G48" i="58"/>
  <c r="AH22" i="16"/>
  <c r="AH34" i="16"/>
  <c r="AF44" i="16"/>
  <c r="AF24" i="16"/>
  <c r="AE34" i="16"/>
  <c r="AE18" i="16"/>
  <c r="Z12" i="42"/>
  <c r="V35" i="42"/>
  <c r="V23" i="42"/>
  <c r="AF15" i="16"/>
  <c r="AF21" i="16"/>
  <c r="AF29" i="16"/>
  <c r="I48" i="52"/>
  <c r="M48" i="12"/>
  <c r="AI45" i="16"/>
  <c r="AJ45" i="16"/>
  <c r="V45" i="16"/>
  <c r="W45" i="16"/>
  <c r="AJ43" i="16"/>
  <c r="V43" i="16"/>
  <c r="W43" i="16"/>
  <c r="AI41" i="16"/>
  <c r="AJ41" i="16"/>
  <c r="V41" i="16"/>
  <c r="W41" i="16"/>
  <c r="AJ39" i="16"/>
  <c r="V39" i="16"/>
  <c r="W39" i="16"/>
  <c r="AI37" i="16"/>
  <c r="AJ37" i="16"/>
  <c r="V37" i="16"/>
  <c r="W37" i="16"/>
  <c r="AJ35" i="16"/>
  <c r="V35" i="16"/>
  <c r="W35" i="16"/>
  <c r="AI33" i="16"/>
  <c r="AJ33" i="16"/>
  <c r="V33" i="16"/>
  <c r="W33" i="16"/>
  <c r="AJ31" i="16"/>
  <c r="V31" i="16"/>
  <c r="W31" i="16"/>
  <c r="AI29" i="16"/>
  <c r="V29" i="16"/>
  <c r="W29" i="16"/>
  <c r="AJ29" i="16"/>
  <c r="V27" i="16"/>
  <c r="W27" i="16"/>
  <c r="AJ27" i="16"/>
  <c r="AI25" i="16"/>
  <c r="V25" i="16"/>
  <c r="W25" i="16"/>
  <c r="AJ25" i="16"/>
  <c r="V23" i="16"/>
  <c r="W23" i="16"/>
  <c r="AJ23" i="16"/>
  <c r="AI21" i="16"/>
  <c r="V21" i="16"/>
  <c r="W21" i="16"/>
  <c r="AJ21" i="16"/>
  <c r="V19" i="16"/>
  <c r="W19" i="16"/>
  <c r="AJ19" i="16"/>
  <c r="AI17" i="16"/>
  <c r="V17" i="16"/>
  <c r="W17" i="16"/>
  <c r="AJ17" i="16"/>
  <c r="V15" i="16"/>
  <c r="W15" i="16"/>
  <c r="AJ15" i="16"/>
  <c r="AI13" i="16"/>
  <c r="V13" i="16"/>
  <c r="W13" i="16"/>
  <c r="AJ13" i="16"/>
  <c r="AI11" i="16"/>
  <c r="V11" i="16"/>
  <c r="W11" i="16"/>
  <c r="AJ11" i="16"/>
  <c r="V9" i="16"/>
  <c r="W9" i="16"/>
  <c r="AJ9" i="16"/>
  <c r="AI46" i="16"/>
  <c r="V46" i="16"/>
  <c r="W46" i="16"/>
  <c r="AJ46" i="16"/>
  <c r="AI44" i="16"/>
  <c r="V44" i="16"/>
  <c r="AJ44" i="16"/>
  <c r="W44" i="16"/>
  <c r="AI42" i="16"/>
  <c r="V42" i="16"/>
  <c r="W42" i="16"/>
  <c r="AJ42" i="16"/>
  <c r="AI40" i="16"/>
  <c r="V40" i="16"/>
  <c r="AJ40" i="16"/>
  <c r="W40" i="16"/>
  <c r="AI38" i="16"/>
  <c r="V38" i="16"/>
  <c r="W38" i="16"/>
  <c r="AJ38" i="16"/>
  <c r="AI36" i="16"/>
  <c r="V36" i="16"/>
  <c r="AJ36" i="16"/>
  <c r="W36" i="16"/>
  <c r="AI34" i="16"/>
  <c r="V34" i="16"/>
  <c r="W34" i="16"/>
  <c r="AJ34" i="16"/>
  <c r="AI32" i="16"/>
  <c r="V32" i="16"/>
  <c r="AJ32" i="16"/>
  <c r="W32" i="16"/>
  <c r="AI30" i="16"/>
  <c r="V30" i="16"/>
  <c r="W30" i="16"/>
  <c r="AJ30" i="16"/>
  <c r="AI28" i="16"/>
  <c r="V28" i="16"/>
  <c r="AJ28" i="16"/>
  <c r="W28" i="16"/>
  <c r="AI26" i="16"/>
  <c r="V26" i="16"/>
  <c r="W26" i="16"/>
  <c r="AJ26" i="16"/>
  <c r="AI24" i="16"/>
  <c r="V24" i="16"/>
  <c r="AJ24" i="16"/>
  <c r="W24" i="16"/>
  <c r="AI22" i="16"/>
  <c r="V22" i="16"/>
  <c r="W22" i="16"/>
  <c r="AJ22" i="16"/>
  <c r="AI20" i="16"/>
  <c r="V20" i="16"/>
  <c r="AJ20" i="16"/>
  <c r="W20" i="16"/>
  <c r="AI18" i="16"/>
  <c r="V18" i="16"/>
  <c r="W18" i="16"/>
  <c r="AJ18" i="16"/>
  <c r="AI16" i="16"/>
  <c r="V16" i="16"/>
  <c r="AJ16" i="16"/>
  <c r="W16" i="16"/>
  <c r="AI14" i="16"/>
  <c r="V14" i="16"/>
  <c r="W14" i="16"/>
  <c r="AJ14" i="16"/>
  <c r="AI12" i="16"/>
  <c r="V12" i="16"/>
  <c r="AJ12" i="16"/>
  <c r="W12" i="16"/>
  <c r="AI10" i="16"/>
  <c r="V10" i="16"/>
  <c r="W10" i="16"/>
  <c r="AJ10" i="16"/>
  <c r="K48" i="23"/>
  <c r="K48" i="24"/>
  <c r="X14" i="42"/>
  <c r="AD9" i="16"/>
  <c r="F48" i="39"/>
  <c r="M48" i="38"/>
  <c r="AK26" i="3"/>
  <c r="X32" i="3"/>
  <c r="T21" i="42"/>
  <c r="AD41" i="16"/>
  <c r="T13" i="42"/>
  <c r="Z9" i="42"/>
  <c r="AC19" i="42"/>
  <c r="X28" i="42"/>
  <c r="N48" i="32"/>
  <c r="S14" i="16"/>
  <c r="I48" i="23"/>
  <c r="I48" i="24"/>
  <c r="C28" i="39"/>
  <c r="AD11" i="16"/>
  <c r="AD27" i="16"/>
  <c r="AD43" i="16"/>
  <c r="W28" i="42"/>
  <c r="AA13" i="42"/>
  <c r="W14" i="42"/>
  <c r="AF17" i="16"/>
  <c r="V29" i="42"/>
  <c r="V17" i="42"/>
  <c r="AD17" i="16"/>
  <c r="AD33" i="16"/>
  <c r="S13" i="42"/>
  <c r="AB13" i="42"/>
  <c r="Y45" i="42"/>
  <c r="AD18" i="16"/>
  <c r="AG22" i="16"/>
  <c r="AC25" i="42"/>
  <c r="W13" i="42"/>
  <c r="C25" i="21"/>
  <c r="Q29" i="16"/>
  <c r="AD21" i="16"/>
  <c r="Q20" i="16"/>
  <c r="U19" i="42"/>
  <c r="C20" i="10"/>
  <c r="W42" i="42"/>
  <c r="C46" i="32"/>
  <c r="X12" i="42"/>
  <c r="V16" i="42"/>
  <c r="U42" i="42"/>
  <c r="C10" i="32"/>
  <c r="C18" i="32"/>
  <c r="C44" i="39"/>
  <c r="AE38" i="16"/>
  <c r="C35" i="32"/>
  <c r="U30" i="16"/>
  <c r="C43" i="32"/>
  <c r="U40" i="16"/>
  <c r="AH26" i="16"/>
  <c r="C33" i="2"/>
  <c r="V34" i="42"/>
  <c r="C20" i="32"/>
  <c r="C28" i="32"/>
  <c r="C36" i="32"/>
  <c r="C44" i="32"/>
  <c r="C26" i="32"/>
  <c r="C30" i="32"/>
  <c r="C12" i="46"/>
  <c r="C28" i="46"/>
  <c r="C40" i="46"/>
  <c r="C42" i="46"/>
  <c r="C46" i="46"/>
  <c r="C41" i="21"/>
  <c r="AH15" i="16"/>
  <c r="C24" i="2"/>
  <c r="C26" i="2"/>
  <c r="C30" i="2"/>
  <c r="C32" i="2"/>
  <c r="C34" i="2"/>
  <c r="C36" i="2"/>
  <c r="C18" i="51"/>
  <c r="C37" i="21"/>
  <c r="C29" i="21"/>
  <c r="C13" i="21"/>
  <c r="AH30" i="16"/>
  <c r="U46" i="16"/>
  <c r="Z37" i="42"/>
  <c r="U12" i="42"/>
  <c r="W30" i="42"/>
  <c r="X30" i="42"/>
  <c r="W32" i="42"/>
  <c r="R17" i="16"/>
  <c r="Y17" i="42"/>
  <c r="U25" i="42"/>
  <c r="AF11" i="16"/>
  <c r="K48" i="32"/>
  <c r="T26" i="16"/>
  <c r="AG48" i="3"/>
  <c r="S22" i="16"/>
  <c r="AB40" i="42"/>
  <c r="F48" i="16"/>
  <c r="I48" i="51"/>
  <c r="X16" i="42"/>
  <c r="T25" i="42"/>
  <c r="AI43" i="16"/>
  <c r="AI39" i="16"/>
  <c r="AI35" i="16"/>
  <c r="AI31" i="16"/>
  <c r="AI27" i="16"/>
  <c r="AI23" i="16"/>
  <c r="AI19" i="16"/>
  <c r="AI15" i="16"/>
  <c r="AI9" i="16"/>
  <c r="C42" i="32"/>
  <c r="U42" i="16"/>
  <c r="Z14" i="42"/>
  <c r="AF37" i="16"/>
  <c r="V25" i="42"/>
  <c r="K48" i="38"/>
  <c r="AG28" i="16"/>
  <c r="T40" i="16"/>
  <c r="O48" i="32"/>
  <c r="R22" i="16"/>
  <c r="Z18" i="42"/>
  <c r="Q21" i="16"/>
  <c r="Q13" i="16"/>
  <c r="AD38" i="16"/>
  <c r="AF20" i="16"/>
  <c r="U34" i="42"/>
  <c r="K48" i="51"/>
  <c r="Q43" i="16"/>
  <c r="Q27" i="16"/>
  <c r="T28" i="16"/>
  <c r="AE22" i="16"/>
  <c r="C14" i="51"/>
  <c r="C45" i="10"/>
  <c r="AC10" i="42"/>
  <c r="C38" i="61"/>
  <c r="C11" i="21"/>
  <c r="R16" i="16"/>
  <c r="C38" i="32"/>
  <c r="AF39" i="16"/>
  <c r="F48" i="31"/>
  <c r="AC44" i="42"/>
  <c r="AC43" i="42"/>
  <c r="AL25" i="3"/>
  <c r="Y25" i="3"/>
  <c r="Y35" i="3"/>
  <c r="AL35" i="3"/>
  <c r="Y39" i="3"/>
  <c r="AL39" i="3"/>
  <c r="M48" i="10"/>
  <c r="AL12" i="3"/>
  <c r="AL14" i="3"/>
  <c r="AL30" i="3"/>
  <c r="AL46" i="3"/>
  <c r="AL29" i="3"/>
  <c r="Y29" i="3"/>
  <c r="AL37" i="3"/>
  <c r="Y37" i="3"/>
  <c r="AL41" i="3"/>
  <c r="Y41" i="3"/>
  <c r="X9" i="3"/>
  <c r="Y9" i="3"/>
  <c r="AL9" i="3"/>
  <c r="Y12" i="3"/>
  <c r="Y46" i="3"/>
  <c r="AJ38" i="3"/>
  <c r="AK32" i="3"/>
  <c r="G48" i="10"/>
  <c r="C12" i="10"/>
  <c r="C36" i="39"/>
  <c r="C20" i="39"/>
  <c r="AD35" i="42"/>
  <c r="AC31" i="42"/>
  <c r="AC29" i="42"/>
  <c r="AC23" i="42"/>
  <c r="AC32" i="42"/>
  <c r="T18" i="42"/>
  <c r="E48" i="23"/>
  <c r="E48" i="24"/>
  <c r="F48" i="38"/>
  <c r="AH25" i="16"/>
  <c r="C26" i="61"/>
  <c r="C37" i="61"/>
  <c r="C12" i="61"/>
  <c r="C37" i="46"/>
  <c r="C13" i="51"/>
  <c r="C21" i="51"/>
  <c r="C29" i="51"/>
  <c r="C37" i="51"/>
  <c r="C15" i="51"/>
  <c r="C23" i="51"/>
  <c r="C31" i="51"/>
  <c r="C39" i="51"/>
  <c r="C12" i="51"/>
  <c r="C28" i="51"/>
  <c r="C14" i="46"/>
  <c r="C24" i="46"/>
  <c r="C26" i="46"/>
  <c r="C32" i="46"/>
  <c r="C34" i="46"/>
  <c r="C36" i="46"/>
  <c r="C44" i="46"/>
  <c r="C9" i="46"/>
  <c r="C21" i="54"/>
  <c r="C25" i="49"/>
  <c r="C37" i="54"/>
  <c r="C41" i="49"/>
  <c r="C43" i="49"/>
  <c r="C43" i="54"/>
  <c r="C26" i="51"/>
  <c r="S17" i="16"/>
  <c r="S23" i="16"/>
  <c r="AJ32" i="3"/>
  <c r="K48" i="39"/>
  <c r="X9" i="42"/>
  <c r="Y33" i="42"/>
  <c r="W34" i="42"/>
  <c r="AC42" i="42"/>
  <c r="AD17" i="42"/>
  <c r="AD24" i="42"/>
  <c r="AC37" i="42"/>
  <c r="AC13" i="42"/>
  <c r="AD12" i="42"/>
  <c r="AC40" i="42"/>
  <c r="Q10" i="16"/>
  <c r="AE48" i="3"/>
  <c r="W38" i="3"/>
  <c r="W25" i="42"/>
  <c r="AF23" i="16"/>
  <c r="AH36" i="16"/>
  <c r="Y37" i="42"/>
  <c r="AE37" i="16"/>
  <c r="C15" i="10"/>
  <c r="C31" i="10"/>
  <c r="C43" i="10"/>
  <c r="AJ22" i="3"/>
  <c r="C32" i="39"/>
  <c r="C24" i="39"/>
  <c r="M48" i="39"/>
  <c r="AK46" i="3"/>
  <c r="X26" i="3"/>
  <c r="S39" i="16"/>
  <c r="AA45" i="42"/>
  <c r="AK38" i="3"/>
  <c r="C10" i="39"/>
  <c r="C40" i="39"/>
  <c r="C33" i="10"/>
  <c r="C16" i="39"/>
  <c r="C33" i="32"/>
  <c r="C13" i="10"/>
  <c r="C22" i="2"/>
  <c r="C26" i="57"/>
  <c r="C34" i="57"/>
  <c r="C15" i="61"/>
  <c r="C33" i="49"/>
  <c r="C29" i="36"/>
  <c r="C25" i="36"/>
  <c r="C21" i="36"/>
  <c r="C17" i="36"/>
  <c r="C13" i="36"/>
  <c r="C9" i="36"/>
  <c r="C34" i="51"/>
  <c r="C42" i="51"/>
  <c r="C11" i="49"/>
  <c r="AE29" i="16"/>
  <c r="R41" i="16"/>
  <c r="Z45" i="42"/>
  <c r="Y18" i="42"/>
  <c r="I48" i="16"/>
  <c r="C9" i="61"/>
  <c r="AK10" i="3"/>
  <c r="H48" i="38"/>
  <c r="H48" i="31"/>
  <c r="C21" i="24"/>
  <c r="V43" i="42"/>
  <c r="U43" i="42"/>
  <c r="S43" i="42"/>
  <c r="X23" i="42"/>
  <c r="Y23" i="42"/>
  <c r="Z35" i="42"/>
  <c r="X35" i="42"/>
  <c r="T14" i="16"/>
  <c r="AG14" i="16"/>
  <c r="Q11" i="16"/>
  <c r="U22" i="16"/>
  <c r="C11" i="24"/>
  <c r="T9" i="42"/>
  <c r="AE11" i="16"/>
  <c r="AD42" i="16"/>
  <c r="AD26" i="16"/>
  <c r="AD46" i="16"/>
  <c r="AD30" i="16"/>
  <c r="AD14" i="16"/>
  <c r="T48" i="3"/>
  <c r="H48" i="42"/>
  <c r="AH16" i="16"/>
  <c r="U16" i="16"/>
  <c r="AC39" i="42"/>
  <c r="AH18" i="16"/>
  <c r="T22" i="16"/>
  <c r="AG18" i="16"/>
  <c r="U9" i="42"/>
  <c r="R11" i="16"/>
  <c r="C25" i="57"/>
  <c r="C41" i="57"/>
  <c r="C27" i="57"/>
  <c r="C18" i="24"/>
  <c r="C24" i="24"/>
  <c r="R21" i="16"/>
  <c r="R29" i="16"/>
  <c r="R37" i="16"/>
  <c r="AE16" i="16"/>
  <c r="C41" i="10"/>
  <c r="AJ34" i="3"/>
  <c r="AA42" i="42"/>
  <c r="W9" i="42"/>
  <c r="Z33" i="42"/>
  <c r="Y13" i="42"/>
  <c r="AD39" i="42"/>
  <c r="AD25" i="42"/>
  <c r="W33" i="42"/>
  <c r="X34" i="42"/>
  <c r="V19" i="42"/>
  <c r="D48" i="16"/>
  <c r="C48" i="38"/>
  <c r="S13" i="16"/>
  <c r="S17" i="42"/>
  <c r="T33" i="42"/>
  <c r="T45" i="42"/>
  <c r="Y30" i="42"/>
  <c r="C48" i="42"/>
  <c r="W22" i="42"/>
  <c r="Z22" i="42"/>
  <c r="X22" i="42"/>
  <c r="X26" i="42"/>
  <c r="W26" i="42"/>
  <c r="W36" i="42"/>
  <c r="Z36" i="42"/>
  <c r="X36" i="42"/>
  <c r="W44" i="42"/>
  <c r="X44" i="42"/>
  <c r="W46" i="42"/>
  <c r="X46" i="42"/>
  <c r="Z46" i="42"/>
  <c r="S37" i="42"/>
  <c r="U37" i="42"/>
  <c r="U31" i="42"/>
  <c r="S31" i="42"/>
  <c r="T29" i="42"/>
  <c r="U29" i="42"/>
  <c r="S39" i="42"/>
  <c r="U39" i="42"/>
  <c r="Z10" i="42"/>
  <c r="X10" i="42"/>
  <c r="Y10" i="42"/>
  <c r="W10" i="42"/>
  <c r="W19" i="42"/>
  <c r="X19" i="42"/>
  <c r="Y21" i="42"/>
  <c r="W21" i="42"/>
  <c r="X21" i="42"/>
  <c r="Z21" i="42"/>
  <c r="X27" i="42"/>
  <c r="W27" i="42"/>
  <c r="W39" i="42"/>
  <c r="X39" i="42"/>
  <c r="W41" i="42"/>
  <c r="X41" i="42"/>
  <c r="W11" i="42"/>
  <c r="X11" i="42"/>
  <c r="V10" i="42"/>
  <c r="U10" i="42"/>
  <c r="U14" i="42"/>
  <c r="V14" i="42"/>
  <c r="U22" i="42"/>
  <c r="V22" i="42"/>
  <c r="V26" i="42"/>
  <c r="U26" i="42"/>
  <c r="U28" i="42"/>
  <c r="V28" i="42"/>
  <c r="U36" i="42"/>
  <c r="V36" i="42"/>
  <c r="U46" i="42"/>
  <c r="V46" i="42"/>
  <c r="S23" i="42"/>
  <c r="S27" i="42"/>
  <c r="T31" i="42"/>
  <c r="T35" i="42"/>
  <c r="T39" i="42"/>
  <c r="T42" i="42"/>
  <c r="T10" i="42"/>
  <c r="Y22" i="42"/>
  <c r="Y44" i="42"/>
  <c r="U21" i="42"/>
  <c r="W16" i="3"/>
  <c r="AC18" i="42"/>
  <c r="AD18" i="42"/>
  <c r="AC26" i="42"/>
  <c r="AD26" i="42"/>
  <c r="AD33" i="42"/>
  <c r="AC33" i="42"/>
  <c r="O48" i="12"/>
  <c r="O48" i="10"/>
  <c r="AC46" i="42"/>
  <c r="AD46" i="42"/>
  <c r="AC14" i="42"/>
  <c r="AD14" i="42"/>
  <c r="AA36" i="42"/>
  <c r="AC36" i="42"/>
  <c r="AD36" i="42"/>
  <c r="AB30" i="42"/>
  <c r="AC30" i="42"/>
  <c r="AD30" i="42"/>
  <c r="AB45" i="42"/>
  <c r="AD45" i="42"/>
  <c r="AC45" i="42"/>
  <c r="AA27" i="42"/>
  <c r="AD27" i="42"/>
  <c r="AC27" i="42"/>
  <c r="AC16" i="42"/>
  <c r="AD16" i="42"/>
  <c r="AD41" i="42"/>
  <c r="AC41" i="42"/>
  <c r="AC34" i="42"/>
  <c r="AD34" i="42"/>
  <c r="AD15" i="42"/>
  <c r="AC15" i="42"/>
  <c r="AC38" i="42"/>
  <c r="AD38" i="42"/>
  <c r="AC22" i="42"/>
  <c r="AD22" i="42"/>
  <c r="AB9" i="42"/>
  <c r="AD9" i="42"/>
  <c r="AC9" i="42"/>
  <c r="AA28" i="42"/>
  <c r="AC28" i="42"/>
  <c r="AD28" i="42"/>
  <c r="AB20" i="42"/>
  <c r="AC20" i="42"/>
  <c r="AD20" i="42"/>
  <c r="AB21" i="42"/>
  <c r="AD21" i="42"/>
  <c r="AC21" i="42"/>
  <c r="Y41" i="42"/>
  <c r="Z41" i="42"/>
  <c r="N48" i="10"/>
  <c r="N48" i="12"/>
  <c r="R13" i="16"/>
  <c r="Y39" i="42"/>
  <c r="AA39" i="42"/>
  <c r="Z39" i="42"/>
  <c r="AB27" i="42"/>
  <c r="AA19" i="42"/>
  <c r="Z19" i="42"/>
  <c r="Y19" i="42"/>
  <c r="AF13" i="16"/>
  <c r="AE24" i="16"/>
  <c r="C16" i="32"/>
  <c r="C43" i="2"/>
  <c r="Z26" i="42"/>
  <c r="Y26" i="42"/>
  <c r="AB28" i="42"/>
  <c r="Z34" i="42"/>
  <c r="Y34" i="42"/>
  <c r="AB25" i="42"/>
  <c r="AB32" i="42"/>
  <c r="C48" i="11"/>
  <c r="C17" i="2"/>
  <c r="C23" i="2"/>
  <c r="C25" i="2"/>
  <c r="C39" i="2"/>
  <c r="C16" i="61"/>
  <c r="C32" i="61"/>
  <c r="C36" i="61"/>
  <c r="C16" i="57"/>
  <c r="C42" i="57"/>
  <c r="C14" i="57"/>
  <c r="C46" i="51"/>
  <c r="C17" i="61"/>
  <c r="C31" i="61"/>
  <c r="C27" i="36"/>
  <c r="C19" i="36"/>
  <c r="C11" i="10"/>
  <c r="C19" i="10"/>
  <c r="C35" i="10"/>
  <c r="AJ28" i="3"/>
  <c r="AJ40" i="3"/>
  <c r="AA20" i="42"/>
  <c r="AB36" i="42"/>
  <c r="AJ10" i="3"/>
  <c r="X12" i="3"/>
  <c r="X10" i="3"/>
  <c r="C23" i="61"/>
  <c r="C26" i="39"/>
  <c r="C42" i="39"/>
  <c r="C40" i="10"/>
  <c r="C46" i="39"/>
  <c r="C38" i="39"/>
  <c r="C34" i="39"/>
  <c r="C30" i="39"/>
  <c r="C22" i="39"/>
  <c r="C18" i="39"/>
  <c r="C29" i="57"/>
  <c r="C41" i="39"/>
  <c r="C33" i="39"/>
  <c r="C25" i="39"/>
  <c r="C9" i="39"/>
  <c r="C37" i="32"/>
  <c r="C48" i="6"/>
  <c r="C21" i="39"/>
  <c r="C29" i="39"/>
  <c r="C37" i="39"/>
  <c r="C45" i="39"/>
  <c r="C45" i="32"/>
  <c r="C11" i="2"/>
  <c r="C9" i="2"/>
  <c r="C28" i="2"/>
  <c r="C38" i="2"/>
  <c r="C44" i="2"/>
  <c r="C23" i="10"/>
  <c r="C27" i="10"/>
  <c r="C14" i="39"/>
  <c r="AE15" i="16"/>
  <c r="R15" i="16"/>
  <c r="AE31" i="16"/>
  <c r="AF31" i="16"/>
  <c r="R31" i="16"/>
  <c r="S31" i="16"/>
  <c r="AE39" i="16"/>
  <c r="R39" i="16"/>
  <c r="R45" i="16"/>
  <c r="AE45" i="16"/>
  <c r="AE36" i="16"/>
  <c r="Q36" i="16"/>
  <c r="R36" i="16"/>
  <c r="AD36" i="16"/>
  <c r="S45" i="16"/>
  <c r="AF45" i="16"/>
  <c r="C15" i="39"/>
  <c r="C19" i="39"/>
  <c r="C35" i="39"/>
  <c r="C17" i="32"/>
  <c r="C25" i="32"/>
  <c r="J48" i="42"/>
  <c r="AB48" i="42" s="1"/>
  <c r="C20" i="51"/>
  <c r="C17" i="54"/>
  <c r="C33" i="54"/>
  <c r="C33" i="61"/>
  <c r="C41" i="61"/>
  <c r="C10" i="46"/>
  <c r="S21" i="16"/>
  <c r="S29" i="16"/>
  <c r="S37" i="16"/>
  <c r="AD16" i="16"/>
  <c r="S15" i="16"/>
  <c r="C9" i="10"/>
  <c r="C17" i="10"/>
  <c r="C21" i="10"/>
  <c r="C25" i="10"/>
  <c r="C37" i="10"/>
  <c r="AJ16" i="3"/>
  <c r="AA9" i="42"/>
  <c r="AK16" i="3"/>
  <c r="Q24" i="16"/>
  <c r="AD24" i="16"/>
  <c r="W14" i="3"/>
  <c r="X40" i="3"/>
  <c r="R23" i="16"/>
  <c r="C11" i="51"/>
  <c r="Y42" i="42"/>
  <c r="Z42" i="42"/>
  <c r="AA38" i="42"/>
  <c r="AB38" i="42"/>
  <c r="AB22" i="42"/>
  <c r="AA22" i="42"/>
  <c r="W28" i="3"/>
  <c r="W34" i="3"/>
  <c r="X34" i="3"/>
  <c r="AB46" i="42"/>
  <c r="AA46" i="42"/>
  <c r="Y40" i="42"/>
  <c r="Z40" i="42"/>
  <c r="Y24" i="42"/>
  <c r="AB24" i="42"/>
  <c r="Z24" i="42"/>
  <c r="AB14" i="42"/>
  <c r="AA14" i="42"/>
  <c r="C13" i="39"/>
  <c r="C12" i="2"/>
  <c r="C13" i="57"/>
  <c r="C17" i="57"/>
  <c r="C21" i="57"/>
  <c r="C35" i="57"/>
  <c r="C39" i="57"/>
  <c r="C43" i="57"/>
  <c r="C33" i="57"/>
  <c r="C44" i="57"/>
  <c r="W22" i="3"/>
  <c r="W40" i="3"/>
  <c r="AK9" i="3"/>
  <c r="X28" i="3"/>
  <c r="L48" i="12"/>
  <c r="C40" i="32"/>
  <c r="L48" i="10"/>
  <c r="C24" i="61"/>
  <c r="C28" i="61"/>
  <c r="C40" i="61"/>
  <c r="C44" i="61"/>
  <c r="C21" i="61"/>
  <c r="C25" i="61"/>
  <c r="C24" i="57"/>
  <c r="C18" i="61"/>
  <c r="C34" i="61"/>
  <c r="C42" i="61"/>
  <c r="C34" i="54"/>
  <c r="C13" i="54"/>
  <c r="C45" i="54"/>
  <c r="C18" i="49"/>
  <c r="C22" i="51"/>
  <c r="C22" i="57"/>
  <c r="C32" i="51"/>
  <c r="C32" i="49"/>
  <c r="C36" i="49"/>
  <c r="C40" i="49"/>
  <c r="C42" i="49"/>
  <c r="C44" i="49"/>
  <c r="C21" i="49"/>
  <c r="C27" i="49"/>
  <c r="C27" i="54"/>
  <c r="C37" i="49"/>
  <c r="C12" i="24"/>
  <c r="C14" i="24"/>
  <c r="C28" i="24"/>
  <c r="C40" i="24"/>
  <c r="N48" i="52"/>
  <c r="N48" i="51"/>
  <c r="E48" i="42"/>
  <c r="D48" i="42"/>
  <c r="K48" i="12"/>
  <c r="K48" i="10"/>
  <c r="C36" i="10"/>
  <c r="C28" i="10"/>
  <c r="C24" i="32"/>
  <c r="C11" i="32"/>
  <c r="C35" i="46"/>
  <c r="C21" i="2"/>
  <c r="C41" i="2"/>
  <c r="C31" i="2"/>
  <c r="C13" i="2"/>
  <c r="C39" i="10"/>
  <c r="C27" i="39"/>
  <c r="C43" i="39"/>
  <c r="C16" i="10"/>
  <c r="C24" i="10"/>
  <c r="C32" i="10"/>
  <c r="C44" i="10"/>
  <c r="AH32" i="16"/>
  <c r="C19" i="2"/>
  <c r="C27" i="2"/>
  <c r="C29" i="2"/>
  <c r="C37" i="2"/>
  <c r="C45" i="2"/>
  <c r="C18" i="54"/>
  <c r="C38" i="57"/>
  <c r="C20" i="57"/>
  <c r="C39" i="61"/>
  <c r="C37" i="57"/>
  <c r="C9" i="51"/>
  <c r="C44" i="51"/>
  <c r="C30" i="46"/>
  <c r="C20" i="49"/>
  <c r="C28" i="49"/>
  <c r="C22" i="24"/>
  <c r="C26" i="24"/>
  <c r="C42" i="24"/>
  <c r="C15" i="36"/>
  <c r="C31" i="36"/>
  <c r="C29" i="10"/>
  <c r="C12" i="39"/>
  <c r="C36" i="57"/>
  <c r="C15" i="54"/>
  <c r="C10" i="54"/>
  <c r="C14" i="61"/>
  <c r="C22" i="61"/>
  <c r="C46" i="61"/>
  <c r="C16" i="51"/>
  <c r="C12" i="49"/>
  <c r="C16" i="49"/>
  <c r="C13" i="49"/>
  <c r="C17" i="49"/>
  <c r="C19" i="54"/>
  <c r="C29" i="49"/>
  <c r="C35" i="49"/>
  <c r="C35" i="54"/>
  <c r="C32" i="36"/>
  <c r="C44" i="24"/>
  <c r="C20" i="24"/>
  <c r="C30" i="24"/>
  <c r="C32" i="24"/>
  <c r="C34" i="24"/>
  <c r="C36" i="24"/>
  <c r="C46" i="24"/>
  <c r="C16" i="24"/>
  <c r="C38" i="24"/>
  <c r="C19" i="24"/>
  <c r="C23" i="36"/>
  <c r="C11" i="36"/>
  <c r="C19" i="57"/>
  <c r="C23" i="57"/>
  <c r="C31" i="57"/>
  <c r="C28" i="57"/>
  <c r="E48" i="57"/>
  <c r="E48" i="58"/>
  <c r="C10" i="2"/>
  <c r="J48" i="39"/>
  <c r="J48" i="12"/>
  <c r="D48" i="39"/>
  <c r="D48" i="31"/>
  <c r="D48" i="32"/>
  <c r="C44" i="21"/>
  <c r="J48" i="10"/>
  <c r="D48" i="38"/>
  <c r="U32" i="16"/>
  <c r="AG32" i="16"/>
  <c r="AG38" i="16"/>
  <c r="AH38" i="16"/>
  <c r="T38" i="16"/>
  <c r="AG46" i="16"/>
  <c r="AH46" i="16"/>
  <c r="T46" i="16"/>
  <c r="C35" i="61"/>
  <c r="C43" i="61"/>
  <c r="C22" i="54"/>
  <c r="C11" i="54"/>
  <c r="C26" i="54"/>
  <c r="C43" i="46"/>
  <c r="C11" i="46"/>
  <c r="C15" i="46"/>
  <c r="C23" i="21"/>
  <c r="C29" i="46"/>
  <c r="C10" i="36"/>
  <c r="C11" i="57"/>
  <c r="C9" i="49"/>
  <c r="AG36" i="16"/>
  <c r="U36" i="16"/>
  <c r="T44" i="16"/>
  <c r="U44" i="16"/>
  <c r="AG44" i="16"/>
  <c r="C20" i="61"/>
  <c r="C19" i="61"/>
  <c r="C27" i="61"/>
  <c r="C10" i="51"/>
  <c r="C14" i="54"/>
  <c r="C22" i="49"/>
  <c r="C24" i="49"/>
  <c r="C31" i="54"/>
  <c r="C29" i="54"/>
  <c r="C39" i="46"/>
  <c r="C45" i="46"/>
  <c r="C13" i="46"/>
  <c r="C27" i="46"/>
  <c r="C32" i="57"/>
  <c r="O48" i="52"/>
  <c r="O48" i="51"/>
  <c r="AF27" i="16"/>
  <c r="S27" i="16"/>
  <c r="R32" i="16"/>
  <c r="AD32" i="16"/>
  <c r="AE32" i="16"/>
  <c r="Q32" i="16"/>
  <c r="AF19" i="16"/>
  <c r="S19" i="16"/>
  <c r="AF25" i="16"/>
  <c r="S25" i="16"/>
  <c r="AF41" i="16"/>
  <c r="S41" i="16"/>
  <c r="V45" i="42"/>
  <c r="W45" i="42"/>
  <c r="X45" i="42"/>
  <c r="U45" i="42"/>
  <c r="AH10" i="16"/>
  <c r="AG10" i="16"/>
  <c r="T10" i="16"/>
  <c r="U15" i="16"/>
  <c r="T15" i="16"/>
  <c r="AG15" i="16"/>
  <c r="U17" i="16"/>
  <c r="AH17" i="16"/>
  <c r="AG17" i="16"/>
  <c r="T17" i="16"/>
  <c r="U19" i="16"/>
  <c r="AH19" i="16"/>
  <c r="T19" i="16"/>
  <c r="AG19" i="16"/>
  <c r="U21" i="16"/>
  <c r="AG21" i="16"/>
  <c r="AH21" i="16"/>
  <c r="T21" i="16"/>
  <c r="AH27" i="16"/>
  <c r="U27" i="16"/>
  <c r="T27" i="16"/>
  <c r="AG27" i="16"/>
  <c r="AG29" i="16"/>
  <c r="U29" i="16"/>
  <c r="T29" i="16"/>
  <c r="AH29" i="16"/>
  <c r="AH35" i="16"/>
  <c r="U35" i="16"/>
  <c r="T35" i="16"/>
  <c r="AG35" i="16"/>
  <c r="U37" i="16"/>
  <c r="AG37" i="16"/>
  <c r="AH37" i="16"/>
  <c r="T37" i="16"/>
  <c r="U39" i="16"/>
  <c r="AH39" i="16"/>
  <c r="T39" i="16"/>
  <c r="AG39" i="16"/>
  <c r="U41" i="16"/>
  <c r="AG41" i="16"/>
  <c r="T41" i="16"/>
  <c r="AH41" i="16"/>
  <c r="AH43" i="16"/>
  <c r="U43" i="16"/>
  <c r="T43" i="16"/>
  <c r="AG43" i="16"/>
  <c r="U45" i="16"/>
  <c r="AG45" i="16"/>
  <c r="AH45" i="16"/>
  <c r="T45" i="16"/>
  <c r="AH11" i="16"/>
  <c r="U11" i="16"/>
  <c r="AG11" i="16"/>
  <c r="T11" i="16"/>
  <c r="C19" i="32"/>
  <c r="C39" i="32"/>
  <c r="C20" i="54"/>
  <c r="C40" i="57"/>
  <c r="C41" i="51"/>
  <c r="C11" i="61"/>
  <c r="C30" i="57"/>
  <c r="C43" i="51"/>
  <c r="C23" i="46"/>
  <c r="C21" i="46"/>
  <c r="C19" i="46"/>
  <c r="C25" i="51"/>
  <c r="C14" i="49"/>
  <c r="C26" i="49"/>
  <c r="C30" i="49"/>
  <c r="C30" i="54"/>
  <c r="C32" i="54"/>
  <c r="C36" i="54"/>
  <c r="C38" i="54"/>
  <c r="C40" i="54"/>
  <c r="C42" i="54"/>
  <c r="C44" i="54"/>
  <c r="C24" i="54"/>
  <c r="C46" i="54"/>
  <c r="C23" i="54"/>
  <c r="C39" i="54"/>
  <c r="C19" i="49"/>
  <c r="C23" i="49"/>
  <c r="C39" i="49"/>
  <c r="C45" i="49"/>
  <c r="C36" i="51"/>
  <c r="C38" i="51"/>
  <c r="C31" i="46"/>
  <c r="C17" i="46"/>
  <c r="C43" i="21"/>
  <c r="C33" i="51"/>
  <c r="C33" i="46"/>
  <c r="C12" i="21"/>
  <c r="C16" i="46"/>
  <c r="C18" i="46"/>
  <c r="C20" i="46"/>
  <c r="C22" i="21"/>
  <c r="C46" i="21"/>
  <c r="C42" i="36"/>
  <c r="C38" i="36"/>
  <c r="C34" i="36"/>
  <c r="C30" i="21"/>
  <c r="C26" i="21"/>
  <c r="C18" i="21"/>
  <c r="C14" i="21"/>
  <c r="C10" i="21"/>
  <c r="C43" i="24"/>
  <c r="C41" i="24"/>
  <c r="C39" i="24"/>
  <c r="C37" i="24"/>
  <c r="C27" i="24"/>
  <c r="C25" i="24"/>
  <c r="C23" i="24"/>
  <c r="C17" i="24"/>
  <c r="C15" i="24"/>
  <c r="C35" i="2"/>
  <c r="C12" i="57"/>
  <c r="C9" i="57"/>
  <c r="C10" i="57"/>
  <c r="C15" i="2"/>
  <c r="C9" i="54"/>
  <c r="C41" i="36"/>
  <c r="C40" i="21"/>
  <c r="C36" i="36"/>
  <c r="C33" i="36"/>
  <c r="C32" i="21"/>
  <c r="C28" i="21"/>
  <c r="C20" i="21"/>
  <c r="H48" i="58"/>
  <c r="H48" i="57"/>
  <c r="G48" i="16"/>
  <c r="Z32" i="42"/>
  <c r="Y32" i="42"/>
  <c r="Y11" i="42"/>
  <c r="AA11" i="42"/>
  <c r="Z11" i="42"/>
  <c r="AF43" i="16"/>
  <c r="S43" i="16"/>
  <c r="AE12" i="16"/>
  <c r="AD12" i="16"/>
  <c r="R12" i="16"/>
  <c r="Q12" i="16"/>
  <c r="R40" i="16"/>
  <c r="AD40" i="16"/>
  <c r="AE40" i="16"/>
  <c r="Q40" i="16"/>
  <c r="Z15" i="42"/>
  <c r="W15" i="42"/>
  <c r="X15" i="42"/>
  <c r="Y15" i="42"/>
  <c r="X29" i="42"/>
  <c r="W29" i="42"/>
  <c r="Z43" i="42"/>
  <c r="X43" i="42"/>
  <c r="Y43" i="42"/>
  <c r="U18" i="42"/>
  <c r="W18" i="42"/>
  <c r="X18" i="42"/>
  <c r="V18" i="42"/>
  <c r="U24" i="42"/>
  <c r="W24" i="42"/>
  <c r="X24" i="42"/>
  <c r="V24" i="42"/>
  <c r="J48" i="52"/>
  <c r="C48" i="52"/>
  <c r="J48" i="51"/>
  <c r="E48" i="16"/>
  <c r="S9" i="16"/>
  <c r="R9" i="16"/>
  <c r="AF9" i="16"/>
  <c r="AE9" i="16"/>
  <c r="AE10" i="16"/>
  <c r="AF10" i="16"/>
  <c r="R10" i="16"/>
  <c r="S10" i="16"/>
  <c r="AE19" i="16"/>
  <c r="R19" i="16"/>
  <c r="R27" i="16"/>
  <c r="AE27" i="16"/>
  <c r="R35" i="16"/>
  <c r="AE35" i="16"/>
  <c r="R43" i="16"/>
  <c r="AE43" i="16"/>
  <c r="C48" i="16"/>
  <c r="AF35" i="16"/>
  <c r="S35" i="16"/>
  <c r="W38" i="42"/>
  <c r="V38" i="42"/>
  <c r="X38" i="42"/>
  <c r="U38" i="42"/>
  <c r="U44" i="42"/>
  <c r="T44" i="42"/>
  <c r="AE25" i="16"/>
  <c r="R25" i="16"/>
  <c r="AE33" i="16"/>
  <c r="AF33" i="16"/>
  <c r="R33" i="16"/>
  <c r="S33" i="16"/>
  <c r="M48" i="58"/>
  <c r="M48" i="11"/>
  <c r="M48" i="57"/>
  <c r="M48" i="2"/>
  <c r="T13" i="16"/>
  <c r="U13" i="16"/>
  <c r="AG13" i="16"/>
  <c r="AH13" i="16"/>
  <c r="AH23" i="16"/>
  <c r="U23" i="16"/>
  <c r="T23" i="16"/>
  <c r="AG23" i="16"/>
  <c r="AG25" i="16"/>
  <c r="T25" i="16"/>
  <c r="U31" i="16"/>
  <c r="T31" i="16"/>
  <c r="AG31" i="16"/>
  <c r="U33" i="16"/>
  <c r="AG33" i="16"/>
  <c r="T33" i="16"/>
  <c r="U9" i="16"/>
  <c r="T9" i="16"/>
  <c r="AG9" i="16"/>
  <c r="Z16" i="42"/>
  <c r="Y16" i="42"/>
  <c r="Y25" i="42"/>
  <c r="Z25" i="42"/>
  <c r="AB29" i="42"/>
  <c r="Y29" i="42"/>
  <c r="Z29" i="42"/>
  <c r="Y31" i="42"/>
  <c r="AB31" i="42"/>
  <c r="AA31" i="42"/>
  <c r="C32" i="32"/>
  <c r="C10" i="61"/>
  <c r="C13" i="61"/>
  <c r="C29" i="61"/>
  <c r="C45" i="61"/>
  <c r="C30" i="61"/>
  <c r="C40" i="51"/>
  <c r="C22" i="46"/>
  <c r="C34" i="49"/>
  <c r="C27" i="51"/>
  <c r="C30" i="51"/>
  <c r="C41" i="46"/>
  <c r="C24" i="51"/>
  <c r="C17" i="51"/>
  <c r="C19" i="51"/>
  <c r="C25" i="46"/>
  <c r="C12" i="54"/>
  <c r="C16" i="54"/>
  <c r="C28" i="54"/>
  <c r="C38" i="49"/>
  <c r="C46" i="49"/>
  <c r="C15" i="49"/>
  <c r="C31" i="49"/>
  <c r="C10" i="49"/>
  <c r="C38" i="46"/>
  <c r="C35" i="51"/>
  <c r="C15" i="21"/>
  <c r="C24" i="21"/>
  <c r="C44" i="36"/>
  <c r="C46" i="36"/>
  <c r="C42" i="21"/>
  <c r="C39" i="21"/>
  <c r="C38" i="21"/>
  <c r="C35" i="21"/>
  <c r="C34" i="21"/>
  <c r="C31" i="21"/>
  <c r="C27" i="21"/>
  <c r="C19" i="21"/>
  <c r="S44" i="42"/>
  <c r="C18" i="57"/>
  <c r="C46" i="57"/>
  <c r="C15" i="57"/>
  <c r="C45" i="51"/>
  <c r="C45" i="57"/>
  <c r="C45" i="21"/>
  <c r="C45" i="36"/>
  <c r="C40" i="36"/>
  <c r="C37" i="36"/>
  <c r="C36" i="21"/>
  <c r="C16" i="21"/>
  <c r="C10" i="24"/>
  <c r="X30" i="3"/>
  <c r="AK30" i="3"/>
  <c r="N48" i="11"/>
  <c r="N48" i="2"/>
  <c r="D48" i="12"/>
  <c r="D48" i="11"/>
  <c r="D48" i="10"/>
  <c r="D48" i="2"/>
  <c r="F48" i="11"/>
  <c r="F48" i="10"/>
  <c r="F48" i="2"/>
  <c r="F48" i="12"/>
  <c r="E48" i="39"/>
  <c r="E48" i="32"/>
  <c r="E48" i="38"/>
  <c r="E48" i="31"/>
  <c r="I48" i="2"/>
  <c r="I48" i="11"/>
  <c r="K48" i="2"/>
  <c r="K48" i="11"/>
  <c r="X25" i="3"/>
  <c r="AK25" i="3"/>
  <c r="X35" i="3"/>
  <c r="AK35" i="3"/>
  <c r="AK39" i="3"/>
  <c r="X39" i="3"/>
  <c r="I48" i="10"/>
  <c r="X14" i="3"/>
  <c r="AK14" i="3"/>
  <c r="O48" i="11"/>
  <c r="O48" i="2"/>
  <c r="W44" i="3"/>
  <c r="AJ44" i="3"/>
  <c r="AK44" i="3"/>
  <c r="G48" i="2"/>
  <c r="G48" i="12"/>
  <c r="G48" i="11"/>
  <c r="G48" i="32"/>
  <c r="G48" i="38"/>
  <c r="G48" i="31"/>
  <c r="G48" i="39"/>
  <c r="J48" i="11"/>
  <c r="J48" i="2"/>
  <c r="L48" i="2"/>
  <c r="L48" i="11"/>
  <c r="I48" i="38"/>
  <c r="I48" i="39"/>
  <c r="X29" i="3"/>
  <c r="AK29" i="3"/>
  <c r="X37" i="3"/>
  <c r="AK37" i="3"/>
  <c r="AK41" i="3"/>
  <c r="X41" i="3"/>
  <c r="C17" i="39"/>
  <c r="I48" i="12"/>
  <c r="C29" i="32"/>
  <c r="C13" i="32"/>
  <c r="C27" i="32"/>
  <c r="C21" i="32"/>
  <c r="H48" i="11"/>
  <c r="H48" i="2"/>
  <c r="H48" i="16"/>
  <c r="H48" i="10"/>
  <c r="H48" i="12"/>
  <c r="AB16" i="42"/>
  <c r="AA16" i="42"/>
  <c r="AA41" i="42"/>
  <c r="AB41" i="42"/>
  <c r="AA15" i="42"/>
  <c r="AB15" i="42"/>
  <c r="C9" i="32"/>
  <c r="C23" i="32"/>
  <c r="E48" i="11"/>
  <c r="E48" i="10"/>
  <c r="J48" i="3"/>
  <c r="E48" i="2"/>
  <c r="E48" i="12"/>
  <c r="AJ19" i="3"/>
  <c r="W19" i="3"/>
  <c r="X19" i="3"/>
  <c r="AK19" i="3"/>
  <c r="AB18" i="42"/>
  <c r="AA18" i="42"/>
  <c r="AB34" i="42"/>
  <c r="AA34" i="42"/>
  <c r="J48" i="31"/>
  <c r="J48" i="32"/>
  <c r="AB26" i="42"/>
  <c r="AA26" i="42"/>
  <c r="AA33" i="42"/>
  <c r="AB33" i="42"/>
  <c r="C31" i="32"/>
  <c r="C15" i="32"/>
  <c r="V48" i="42" l="1"/>
  <c r="C48" i="29"/>
  <c r="C48" i="24"/>
  <c r="AM48" i="3"/>
  <c r="Z48" i="3"/>
  <c r="C48" i="61"/>
  <c r="AJ48" i="16"/>
  <c r="V48" i="16"/>
  <c r="W48" i="16"/>
  <c r="AI48" i="16"/>
  <c r="Y48" i="3"/>
  <c r="AL48" i="3"/>
  <c r="C48" i="54"/>
  <c r="AA48" i="42"/>
  <c r="R48" i="42"/>
  <c r="C48" i="36"/>
  <c r="X48" i="42"/>
  <c r="W48" i="42"/>
  <c r="Z48" i="42"/>
  <c r="Y48" i="42"/>
  <c r="C48" i="49"/>
  <c r="C48" i="21"/>
  <c r="C48" i="12"/>
  <c r="K48" i="42"/>
  <c r="C48" i="46"/>
  <c r="C48" i="10"/>
  <c r="Q48" i="42"/>
  <c r="C48" i="51"/>
  <c r="S48" i="42"/>
  <c r="T48" i="42"/>
  <c r="C48" i="32"/>
  <c r="C48" i="2"/>
  <c r="AD48" i="16"/>
  <c r="Q48" i="16"/>
  <c r="AE48" i="16"/>
  <c r="AF48" i="16"/>
  <c r="R48" i="16"/>
  <c r="S48" i="16"/>
  <c r="AG48" i="16"/>
  <c r="T48" i="16"/>
  <c r="C48" i="57"/>
  <c r="C48" i="39"/>
  <c r="W48" i="3"/>
  <c r="X48" i="3"/>
  <c r="AJ48" i="3"/>
  <c r="AK48" i="3"/>
  <c r="AH48" i="16"/>
  <c r="U48" i="16"/>
  <c r="AD48" i="42" l="1"/>
  <c r="AE48" i="42"/>
  <c r="AF48" i="42"/>
  <c r="AC48" i="42"/>
</calcChain>
</file>

<file path=xl/sharedStrings.xml><?xml version="1.0" encoding="utf-8"?>
<sst xmlns="http://schemas.openxmlformats.org/spreadsheetml/2006/main" count="4694" uniqueCount="270">
  <si>
    <t>HELSINKI</t>
  </si>
  <si>
    <t>USA</t>
  </si>
  <si>
    <t>Australia</t>
  </si>
  <si>
    <t>Latvia</t>
  </si>
  <si>
    <t>Israel</t>
  </si>
  <si>
    <t>Taiwan</t>
  </si>
  <si>
    <t>Yhteensä</t>
  </si>
  <si>
    <t>Tammi</t>
  </si>
  <si>
    <t>Helmi</t>
  </si>
  <si>
    <t>Maalis</t>
  </si>
  <si>
    <t>Huhti</t>
  </si>
  <si>
    <t>Touko</t>
  </si>
  <si>
    <t>Kesä</t>
  </si>
  <si>
    <t>Heinä</t>
  </si>
  <si>
    <t>Elo</t>
  </si>
  <si>
    <t>Syys</t>
  </si>
  <si>
    <t>Loka</t>
  </si>
  <si>
    <t>Marras</t>
  </si>
  <si>
    <t>Joulu</t>
  </si>
  <si>
    <t>KESÄ (touko-syys)</t>
  </si>
  <si>
    <t>TALVI (loka-huhti)</t>
  </si>
  <si>
    <t>abs.</t>
  </si>
  <si>
    <t>%</t>
  </si>
  <si>
    <t>Yhteensä - Total</t>
  </si>
  <si>
    <t>Ulkomaat - Foreign countries</t>
  </si>
  <si>
    <t>Suomi - Finland</t>
  </si>
  <si>
    <t>Iso-Britannia - Great Britain</t>
  </si>
  <si>
    <t>Venäjä - Russia</t>
  </si>
  <si>
    <t>Ruotsi - Sweden</t>
  </si>
  <si>
    <t>Saksa - Germany</t>
  </si>
  <si>
    <t>Japani - Japan</t>
  </si>
  <si>
    <t>Italia - Italy</t>
  </si>
  <si>
    <t>Ranska - France</t>
  </si>
  <si>
    <t>Alankomaat - Netherlands</t>
  </si>
  <si>
    <t>Norja - Norway</t>
  </si>
  <si>
    <t>Tanska - Denmark</t>
  </si>
  <si>
    <t>Espanja - Spain</t>
  </si>
  <si>
    <t>Viro - Estonia</t>
  </si>
  <si>
    <t>Sveitsi - Switzerland</t>
  </si>
  <si>
    <t>Belgia - Belgium</t>
  </si>
  <si>
    <t>Kiina - China</t>
  </si>
  <si>
    <t>Kreikka - Greece</t>
  </si>
  <si>
    <t>Kanada - Canada</t>
  </si>
  <si>
    <t>Itävalta - Austria</t>
  </si>
  <si>
    <t>Puola - Poland</t>
  </si>
  <si>
    <t>Unkari - Hungary</t>
  </si>
  <si>
    <t>Portugali - Portugal</t>
  </si>
  <si>
    <t>Irlanti - Ireland</t>
  </si>
  <si>
    <t>Etelä-Korea - South Korea</t>
  </si>
  <si>
    <t>Tšekki - Czech</t>
  </si>
  <si>
    <t>Liettua - Lithuania</t>
  </si>
  <si>
    <t>Intia - India</t>
  </si>
  <si>
    <t>Islanti - Iceland</t>
  </si>
  <si>
    <t>Uusi-Seelanti - New Zeeland</t>
  </si>
  <si>
    <t>Muut maat - Other countires</t>
  </si>
  <si>
    <t>YÖPYMISET ASUINMAITTAIN  - OVERNIGHTS BY COUNTRY OF RESIDENCE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</si>
  <si>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</si>
  <si>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</si>
  <si>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</si>
  <si>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</si>
  <si>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</si>
  <si>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</si>
  <si>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</si>
  <si>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</si>
  <si>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</si>
  <si>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</si>
  <si>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</si>
  <si>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</si>
  <si>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</si>
  <si>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SUMMER (May-September)</t>
  </si>
  <si>
    <t>WINTER (October-April)</t>
  </si>
  <si>
    <t>Turkki - Turkey</t>
  </si>
  <si>
    <t>TILASTOKESKUS</t>
  </si>
  <si>
    <t>2001</t>
  </si>
  <si>
    <t>KOKO MAA</t>
  </si>
  <si>
    <t>KOKO MAA - WHOLE COUNTRY</t>
  </si>
  <si>
    <t>Uusi-Seelanti - New Zealand</t>
  </si>
  <si>
    <t>Muut maat - Other countries</t>
  </si>
  <si>
    <t>2002</t>
  </si>
  <si>
    <t>I-XII/2002</t>
  </si>
  <si>
    <t>2003</t>
  </si>
  <si>
    <t>Muutos 02&gt;03</t>
  </si>
  <si>
    <t>Change 02&gt;03</t>
  </si>
  <si>
    <t>Talvi / Winter 02/03</t>
  </si>
  <si>
    <t>Muutos 0102&gt;0203</t>
  </si>
  <si>
    <t>Change 0102&gt;0203</t>
  </si>
  <si>
    <t>Kesä / Summer 2003</t>
  </si>
  <si>
    <t>I-XII/2003</t>
  </si>
  <si>
    <t>2004</t>
  </si>
  <si>
    <t>Muutos 03&gt;04</t>
  </si>
  <si>
    <t>Change 03&gt;04</t>
  </si>
  <si>
    <t>Talvi / Winter 03/04</t>
  </si>
  <si>
    <t>Muutos 0203&gt;0304</t>
  </si>
  <si>
    <t>Change 0203&gt;0304</t>
  </si>
  <si>
    <t>Kesä / Summer 2004</t>
  </si>
  <si>
    <t>I-XII/2004</t>
  </si>
  <si>
    <t>2005</t>
  </si>
  <si>
    <t>Muutos 04&gt;05</t>
  </si>
  <si>
    <t>Change 04&gt;05</t>
  </si>
  <si>
    <t>Muutos 0304&gt;0405</t>
  </si>
  <si>
    <t>Change 0304&gt;0405</t>
  </si>
  <si>
    <t>Talvi / Winter 04/05</t>
  </si>
  <si>
    <t>Kesä / Summer 2005</t>
  </si>
  <si>
    <t>Ukraina</t>
  </si>
  <si>
    <t>I-XII/2005</t>
  </si>
  <si>
    <t>2006</t>
  </si>
  <si>
    <t>Muutos 2005&gt;2006, abs.</t>
  </si>
  <si>
    <t>Change 2005&gt;2006, abs.</t>
  </si>
  <si>
    <t>Muutos 2005&gt;2006, %</t>
  </si>
  <si>
    <t>Change 2005&gt;2006, %</t>
  </si>
  <si>
    <t>Muutos 05&gt;06</t>
  </si>
  <si>
    <t>Change 05&gt;06</t>
  </si>
  <si>
    <t>Talvi / Winter 05/06</t>
  </si>
  <si>
    <t>Muutos 0405&gt;0506</t>
  </si>
  <si>
    <t>Change 0405&gt;0506</t>
  </si>
  <si>
    <t>Kesä / Summer 2006</t>
  </si>
  <si>
    <t>I-XII/2006</t>
  </si>
  <si>
    <t>Muutos 06&gt;07</t>
  </si>
  <si>
    <t>Change 06&gt;07</t>
  </si>
  <si>
    <t>2007</t>
  </si>
  <si>
    <t>Muutos 2006&gt;2007, abs.</t>
  </si>
  <si>
    <t>Change 2006&gt;2007, abs.</t>
  </si>
  <si>
    <t>Muutos 2006&gt;2007, %</t>
  </si>
  <si>
    <t>Change 2006&gt;2007, %</t>
  </si>
  <si>
    <t>Talvi / Winter 06/07</t>
  </si>
  <si>
    <t>Muutos 0506&gt;0607</t>
  </si>
  <si>
    <t>Change 0506&gt;0607</t>
  </si>
  <si>
    <t>Kesä / Summer 2007</t>
  </si>
  <si>
    <t>I-XII/2007</t>
  </si>
  <si>
    <t>2008</t>
  </si>
  <si>
    <t>Muutos 2007&gt;2008, abs.</t>
  </si>
  <si>
    <t>Change 2007&gt;2008, abs.</t>
  </si>
  <si>
    <t>Muutos 2007&gt;2008, %</t>
  </si>
  <si>
    <t>Change 2007&gt;2008, %</t>
  </si>
  <si>
    <t>Muutos 2007kokomaa&gt;2008kokomaa, abs.</t>
  </si>
  <si>
    <t>Change 2007kokomaa&gt;2008kokomaa, abs.</t>
  </si>
  <si>
    <t>Muutos 2007kokomaa&gt;2008kokomaa, %</t>
  </si>
  <si>
    <t>Change 2007kokomaa&gt;2008kokomaa, %</t>
  </si>
  <si>
    <t>Talvi / Winter 07/08</t>
  </si>
  <si>
    <t>Muutos 0607&gt;0708</t>
  </si>
  <si>
    <t>Change 0607&gt;0708</t>
  </si>
  <si>
    <t>Kesä / Summer 2008</t>
  </si>
  <si>
    <t>Muutos 07&gt;08</t>
  </si>
  <si>
    <t>Change 07&gt;08</t>
  </si>
  <si>
    <t>I-XII/2008</t>
  </si>
  <si>
    <t>2009</t>
  </si>
  <si>
    <t>Muutos 2008&gt;2009, abs.</t>
  </si>
  <si>
    <t>Change 2008&gt;2009, abs.</t>
  </si>
  <si>
    <t>Muutos 2008&gt;2009, %</t>
  </si>
  <si>
    <t>Change 2008&gt;2009, %</t>
  </si>
  <si>
    <t>Muutos 2008kokomaa&gt;2009kokomaa, abs.</t>
  </si>
  <si>
    <t>Change 2008kokomaa&gt;2009kokomaa, abs.</t>
  </si>
  <si>
    <t>Muutos 2008kokomaa&gt;2009kokomaa, %</t>
  </si>
  <si>
    <t>Change 2008kokomaa&gt;2009kokomaa, %</t>
  </si>
  <si>
    <t>Talvi / Winter 08/09</t>
  </si>
  <si>
    <t>Muutos 0708&gt;0809</t>
  </si>
  <si>
    <t>Change 0708&gt;0809</t>
  </si>
  <si>
    <t>Kesä / Summer 2009</t>
  </si>
  <si>
    <t>Muutos 08&gt;09</t>
  </si>
  <si>
    <t>Change 08&gt;09</t>
  </si>
  <si>
    <t>I-XII/2009</t>
  </si>
  <si>
    <t>2010</t>
  </si>
  <si>
    <t>Muutos 2009&gt;2010, %</t>
  </si>
  <si>
    <t>Change 2009&gt;2010, %</t>
  </si>
  <si>
    <t>Muutos 2009&gt;2010, abs.</t>
  </si>
  <si>
    <t>Change 2009&gt;2010, abs.</t>
  </si>
  <si>
    <t>Muutos 2009kokomaa&gt;2010kokomaa, abs.</t>
  </si>
  <si>
    <t>Change 2009kokomaa&gt;2010kokomaa, abs.</t>
  </si>
  <si>
    <t>Muutos 2009kokomaa&gt;2010kokomaa, %</t>
  </si>
  <si>
    <t>Change 2009kokomaa&gt;2010kokomaa, %</t>
  </si>
  <si>
    <t>Talvi / Winter 09/10</t>
  </si>
  <si>
    <t>Muutos 0809&gt;0910</t>
  </si>
  <si>
    <t>Change 0809&gt;0910</t>
  </si>
  <si>
    <t>Kesä / Summer 2010</t>
  </si>
  <si>
    <t>Muutos 09&gt;10</t>
  </si>
  <si>
    <t>Change 09&gt;10</t>
  </si>
  <si>
    <t>I-XII/2010</t>
  </si>
  <si>
    <t>2011</t>
  </si>
  <si>
    <t>Muutos 09/10&gt;10/11</t>
  </si>
  <si>
    <t>Change 09/10&gt;10/11</t>
  </si>
  <si>
    <t>Muutos 2010&gt;2011, abs.</t>
  </si>
  <si>
    <t>Change 2010&gt;2011, abs.</t>
  </si>
  <si>
    <t>Muutos 2010&gt;2011, %</t>
  </si>
  <si>
    <t>Change 2010&gt;2011, %</t>
  </si>
  <si>
    <t>Muutos 2010kokomaa&gt;2011kokomaa, abs.</t>
  </si>
  <si>
    <t>Change 2010kokomaa&gt;2011kokomaa, abs.</t>
  </si>
  <si>
    <t>Muutos 2010kokomaa&gt;2011kokomaa, %</t>
  </si>
  <si>
    <t>Change 2010kokomaa&gt;2011kokomaa, %</t>
  </si>
  <si>
    <t>Talvi / Winter 10/11</t>
  </si>
  <si>
    <t>Kesä / Summer 2011</t>
  </si>
  <si>
    <t>Muutos 10&gt;11</t>
  </si>
  <si>
    <t>Change 10&gt;11</t>
  </si>
  <si>
    <t>I-XII/2011</t>
  </si>
  <si>
    <t>Muutos 10/11&gt;11/12</t>
  </si>
  <si>
    <t>Change 10/11&gt;11/12</t>
  </si>
  <si>
    <t>2012</t>
  </si>
  <si>
    <t>Muutos 2011&gt;2012, abs.</t>
  </si>
  <si>
    <t>Change 2011&gt;2012, abs.</t>
  </si>
  <si>
    <t>Muutos 2011&gt;2012, %</t>
  </si>
  <si>
    <t>Change 2011&gt;2012, %</t>
  </si>
  <si>
    <t>Muutos 2011kokomaa&gt;2012kokomaa, abs.</t>
  </si>
  <si>
    <t>Change 2011kokomaa&gt;2012kokomaa, abs.</t>
  </si>
  <si>
    <t>Muutos 2011kokomaa&gt;2012kokomaa, %</t>
  </si>
  <si>
    <t>Change 2011kokomaa&gt;2012kokomaa, %</t>
  </si>
  <si>
    <t>Talvi / Winter 11/12</t>
  </si>
  <si>
    <t>Kesä / Summer 2012</t>
  </si>
  <si>
    <t>Muutos 11&gt;12</t>
  </si>
  <si>
    <t>Change 11&gt;12</t>
  </si>
  <si>
    <t>Muutos 11/12&gt;12/13</t>
  </si>
  <si>
    <t>Change 11/12&gt;12/13</t>
  </si>
  <si>
    <t>2013</t>
  </si>
  <si>
    <t>Muutos 2012&gt;2013, %</t>
  </si>
  <si>
    <t>Change 2012&gt;2013, %</t>
  </si>
  <si>
    <t>Muutos 2012&gt;2013, abs.</t>
  </si>
  <si>
    <t>Change 2012&gt;2013, abs.</t>
  </si>
  <si>
    <t>Muutos 2012kokomaa&gt;2013kokomaa, abs.</t>
  </si>
  <si>
    <t>Change 2012kokomaa&gt;2013kokomaa, abs.</t>
  </si>
  <si>
    <t>Muutos 2012kokomaa&gt;2013kokomaa,%</t>
  </si>
  <si>
    <t>Change 2012kokomaa&gt;2013kokomaa, %</t>
  </si>
  <si>
    <t>Muutos 12&gt;13</t>
  </si>
  <si>
    <t>Change 12&gt;13</t>
  </si>
  <si>
    <t>I-XII/2012</t>
  </si>
  <si>
    <t>Talvi / Winter 12/13</t>
  </si>
  <si>
    <t>Kesä / Summer 2013</t>
  </si>
  <si>
    <t>I-XII/2013</t>
  </si>
  <si>
    <t>2014</t>
  </si>
  <si>
    <t>Muutos 2013&gt;2014, abs.</t>
  </si>
  <si>
    <t>Change 2013&gt;2014, abs.</t>
  </si>
  <si>
    <t>Muutos 2013&gt;2014, %</t>
  </si>
  <si>
    <t>Change 2013&gt;2014, %</t>
  </si>
  <si>
    <t>Muutos 2013kokomaa&gt;2014kokomaa, abs.</t>
  </si>
  <si>
    <t>Change 2013kokomaa&gt;2014kokomaa, abs.</t>
  </si>
  <si>
    <t>Muutos 2013kokomaa&gt;2014kokomaa, %</t>
  </si>
  <si>
    <t>Change 2013kokomaa&gt;2014kokomaa, %</t>
  </si>
  <si>
    <t>Talvi / Winter 13/14</t>
  </si>
  <si>
    <t>Muutos 12/13&gt;13/14</t>
  </si>
  <si>
    <t>Change 12/13&gt;13/14</t>
  </si>
  <si>
    <t>Kesä / Summer 2014</t>
  </si>
  <si>
    <t>Muutos 13&gt;14</t>
  </si>
  <si>
    <t>Change 13&gt;14</t>
  </si>
  <si>
    <t>I-XII/2014</t>
  </si>
  <si>
    <t>2002-2014</t>
  </si>
  <si>
    <t>Muutos 13/14&gt;14/15</t>
  </si>
  <si>
    <t>Change 13/14&gt;14/15</t>
  </si>
  <si>
    <t>Muutos 2014&gt;2015, %</t>
  </si>
  <si>
    <t>Change 2014&gt;2015, %</t>
  </si>
  <si>
    <t>Muutos 2014&gt;2015, abs.</t>
  </si>
  <si>
    <t>Change 2014&gt;2015, abs.</t>
  </si>
  <si>
    <t>2015</t>
  </si>
  <si>
    <t>Muutos 2014kokomaa&gt;2015kokomaa, abs.</t>
  </si>
  <si>
    <t>Change 2014kokomaa&gt;2015kokomaa, abs.</t>
  </si>
  <si>
    <t>Muutos 2014kokomaa&gt;2015kokomaa, %</t>
  </si>
  <si>
    <t>Change 2014kokomaa&gt;2015kokomaa, %</t>
  </si>
  <si>
    <t>Ukraina - Ukraine</t>
  </si>
  <si>
    <t>Talvi / Winter 14/15</t>
  </si>
  <si>
    <t>Kesä / Summer 2015</t>
  </si>
  <si>
    <t>Muutos 14&gt;15</t>
  </si>
  <si>
    <t>Change 14&gt;15</t>
  </si>
  <si>
    <t>XI/2014</t>
  </si>
  <si>
    <t>XI/2015</t>
  </si>
  <si>
    <t>Muutos XI/14-XI/15</t>
  </si>
  <si>
    <t>I-XI/2014</t>
  </si>
  <si>
    <t>I-XI/2015</t>
  </si>
  <si>
    <t>Muutos I-XI/14-I-XI/15</t>
  </si>
  <si>
    <t>Change XI/14-XI/15</t>
  </si>
  <si>
    <t>Change I-XI/14-I-XI/15</t>
  </si>
  <si>
    <t>XII/2013-XI/2014</t>
  </si>
  <si>
    <t>XII/2014-XI/2015</t>
  </si>
  <si>
    <t>Marraskuu 2015</t>
  </si>
  <si>
    <t>November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</si>
</sst>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12" x14ac:knownFonts="1">
    <font>
      <sz val="10"/>
      <name val="Arial"/>
    </font>
    <font>
      <sz val="10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i/>
      <sz val="12"/>
      <color indexed="12"/>
      <name val="Arial"/>
      <family val="2"/>
    </font>
    <font>
      <sz val="8"/>
      <name val="Arial"/>
      <family val="2"/>
    </font>
    <font>
      <b/>
      <i/>
      <sz val="10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1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</cellStyleXfs>
  <cellXfs count="129">
    <xf numFmtId="0" fontId="0" fillId="0" borderId="0" xfId="0"/>
    <xf numFmtId="0" fontId="0" fillId="0" borderId="0" xfId="0" applyAlignment="1"/>
    <xf numFmtId="3" fontId="0" fillId="0" borderId="0" xfId="0" applyNumberFormat="1"/>
    <xf numFmtId="0" fontId="2" fillId="0" borderId="0" xfId="0" applyFont="1" applyAlignment="1"/>
    <xf numFmtId="3" fontId="3" fillId="0" borderId="0" xfId="0" applyNumberFormat="1" applyFont="1"/>
    <xf numFmtId="0" fontId="4" fillId="0" borderId="0" xfId="0" applyFont="1" applyAlignment="1"/>
    <xf numFmtId="49" fontId="5" fillId="2" borderId="1" xfId="0" applyNumberFormat="1" applyFont="1" applyFill="1" applyBorder="1" applyAlignment="1"/>
    <xf numFmtId="3" fontId="5" fillId="0" borderId="0" xfId="0" applyNumberFormat="1" applyFont="1"/>
    <xf numFmtId="3" fontId="0" fillId="0" borderId="0" xfId="0" applyNumberFormat="1" applyAlignment="1">
      <alignment horizontal="right"/>
    </xf>
    <xf numFmtId="17" fontId="6" fillId="0" borderId="0" xfId="0" quotePrefix="1" applyNumberFormat="1" applyFont="1" applyAlignment="1"/>
    <xf numFmtId="3" fontId="5" fillId="0" borderId="0" xfId="0" applyNumberFormat="1" applyFont="1" applyAlignment="1">
      <alignment horizontal="right"/>
    </xf>
    <xf numFmtId="0" fontId="6" fillId="0" borderId="0" xfId="0" applyFont="1" applyAlignment="1"/>
    <xf numFmtId="3" fontId="7" fillId="0" borderId="0" xfId="0" applyNumberFormat="1" applyFont="1"/>
    <xf numFmtId="0" fontId="0" fillId="0" borderId="0" xfId="0" applyAlignment="1">
      <alignment wrapText="1"/>
    </xf>
    <xf numFmtId="49" fontId="5" fillId="0" borderId="0" xfId="0" applyNumberFormat="1" applyFont="1" applyAlignment="1">
      <alignment horizontal="right"/>
    </xf>
    <xf numFmtId="17" fontId="5" fillId="0" borderId="0" xfId="0" quotePrefix="1" applyNumberFormat="1" applyFont="1" applyAlignment="1"/>
    <xf numFmtId="0" fontId="5" fillId="0" borderId="0" xfId="0" applyFont="1"/>
    <xf numFmtId="164" fontId="0" fillId="0" borderId="0" xfId="0" applyNumberFormat="1" applyAlignment="1">
      <alignment horizontal="right"/>
    </xf>
    <xf numFmtId="3" fontId="6" fillId="3" borderId="0" xfId="0" applyNumberFormat="1" applyFont="1" applyFill="1" applyAlignment="1">
      <alignment wrapText="1"/>
    </xf>
    <xf numFmtId="3" fontId="5" fillId="3" borderId="0" xfId="0" applyNumberFormat="1" applyFont="1" applyFill="1"/>
    <xf numFmtId="3" fontId="0" fillId="3" borderId="0" xfId="0" applyNumberFormat="1" applyFill="1" applyAlignment="1">
      <alignment horizontal="right"/>
    </xf>
    <xf numFmtId="0" fontId="0" fillId="3" borderId="0" xfId="0" applyFill="1"/>
    <xf numFmtId="0" fontId="6" fillId="3" borderId="0" xfId="0" applyFont="1" applyFill="1" applyAlignment="1"/>
    <xf numFmtId="3" fontId="7" fillId="3" borderId="0" xfId="0" applyNumberFormat="1" applyFont="1" applyFill="1"/>
    <xf numFmtId="0" fontId="0" fillId="3" borderId="0" xfId="0" applyFill="1" applyAlignment="1"/>
    <xf numFmtId="0" fontId="0" fillId="3" borderId="0" xfId="0" applyFill="1" applyAlignment="1">
      <alignment wrapText="1"/>
    </xf>
    <xf numFmtId="164" fontId="5" fillId="3" borderId="0" xfId="0" applyNumberFormat="1" applyFont="1" applyFill="1"/>
    <xf numFmtId="0" fontId="0" fillId="4" borderId="0" xfId="0" applyFill="1"/>
    <xf numFmtId="164" fontId="5" fillId="4" borderId="0" xfId="0" applyNumberFormat="1" applyFont="1" applyFill="1"/>
    <xf numFmtId="3" fontId="0" fillId="4" borderId="0" xfId="0" applyNumberFormat="1" applyFill="1" applyAlignment="1">
      <alignment horizontal="right"/>
    </xf>
    <xf numFmtId="164" fontId="7" fillId="4" borderId="0" xfId="0" applyNumberFormat="1" applyFont="1" applyFill="1"/>
    <xf numFmtId="0" fontId="7" fillId="0" borderId="0" xfId="0" applyFont="1"/>
    <xf numFmtId="164" fontId="7" fillId="3" borderId="0" xfId="0" applyNumberFormat="1" applyFont="1" applyFill="1"/>
    <xf numFmtId="0" fontId="7" fillId="3" borderId="0" xfId="0" applyFont="1" applyFill="1"/>
    <xf numFmtId="0" fontId="7" fillId="4" borderId="0" xfId="0" applyFont="1" applyFill="1"/>
    <xf numFmtId="164" fontId="0" fillId="3" borderId="0" xfId="0" applyNumberFormat="1" applyFill="1" applyAlignment="1">
      <alignment horizontal="right"/>
    </xf>
    <xf numFmtId="3" fontId="5" fillId="3" borderId="0" xfId="0" applyNumberFormat="1" applyFont="1" applyFill="1" applyAlignment="1">
      <alignment horizontal="right"/>
    </xf>
    <xf numFmtId="164" fontId="0" fillId="4" borderId="0" xfId="0" applyNumberFormat="1" applyFill="1" applyAlignment="1">
      <alignment horizontal="right"/>
    </xf>
    <xf numFmtId="49" fontId="5" fillId="2" borderId="2" xfId="0" applyNumberFormat="1" applyFont="1" applyFill="1" applyBorder="1" applyAlignment="1"/>
    <xf numFmtId="17" fontId="6" fillId="2" borderId="1" xfId="0" applyNumberFormat="1" applyFont="1" applyFill="1" applyBorder="1" applyAlignment="1"/>
    <xf numFmtId="0" fontId="5" fillId="2" borderId="1" xfId="0" applyFont="1" applyFill="1" applyBorder="1"/>
    <xf numFmtId="0" fontId="0" fillId="2" borderId="1" xfId="0" applyFill="1" applyBorder="1"/>
    <xf numFmtId="0" fontId="0" fillId="0" borderId="0" xfId="0" applyFill="1" applyAlignment="1"/>
    <xf numFmtId="3" fontId="7" fillId="0" borderId="0" xfId="0" applyNumberFormat="1" applyFont="1" applyFill="1"/>
    <xf numFmtId="3" fontId="0" fillId="0" borderId="0" xfId="0" applyNumberFormat="1" applyFill="1" applyAlignment="1">
      <alignment horizontal="right"/>
    </xf>
    <xf numFmtId="164" fontId="0" fillId="0" borderId="0" xfId="0" applyNumberFormat="1" applyFill="1" applyAlignment="1">
      <alignment horizontal="right"/>
    </xf>
    <xf numFmtId="0" fontId="0" fillId="0" borderId="0" xfId="0" applyFill="1"/>
    <xf numFmtId="0" fontId="0" fillId="0" borderId="0" xfId="0" applyFill="1" applyAlignment="1">
      <alignment wrapText="1"/>
    </xf>
    <xf numFmtId="17" fontId="6" fillId="0" borderId="0" xfId="0" quotePrefix="1" applyNumberFormat="1" applyFont="1" applyFill="1" applyAlignment="1"/>
    <xf numFmtId="3" fontId="5" fillId="0" borderId="0" xfId="0" applyNumberFormat="1" applyFont="1" applyFill="1"/>
    <xf numFmtId="3" fontId="5" fillId="0" borderId="0" xfId="0" applyNumberFormat="1" applyFont="1" applyFill="1" applyAlignment="1">
      <alignment horizontal="right"/>
    </xf>
    <xf numFmtId="0" fontId="8" fillId="0" borderId="0" xfId="0" applyFont="1" applyAlignment="1"/>
    <xf numFmtId="0" fontId="8" fillId="0" borderId="0" xfId="0" applyFont="1" applyFill="1"/>
    <xf numFmtId="0" fontId="2" fillId="0" borderId="0" xfId="0" applyFont="1" applyFill="1" applyAlignment="1"/>
    <xf numFmtId="0" fontId="4" fillId="0" borderId="0" xfId="0" applyFont="1" applyFill="1" applyAlignment="1"/>
    <xf numFmtId="164" fontId="7" fillId="0" borderId="0" xfId="0" applyNumberFormat="1" applyFont="1" applyFill="1"/>
    <xf numFmtId="164" fontId="5" fillId="0" borderId="0" xfId="0" applyNumberFormat="1" applyFont="1" applyFill="1"/>
    <xf numFmtId="49" fontId="5" fillId="0" borderId="0" xfId="0" applyNumberFormat="1" applyFont="1" applyFill="1" applyBorder="1" applyAlignment="1"/>
    <xf numFmtId="3" fontId="7" fillId="0" borderId="0" xfId="0" applyNumberFormat="1" applyFont="1" applyAlignment="1">
      <alignment horizontal="right"/>
    </xf>
    <xf numFmtId="17" fontId="6" fillId="0" borderId="0" xfId="0" quotePrefix="1" applyNumberFormat="1" applyFont="1" applyBorder="1" applyAlignment="1"/>
    <xf numFmtId="3" fontId="5" fillId="0" borderId="0" xfId="0" applyNumberFormat="1" applyFont="1" applyBorder="1"/>
    <xf numFmtId="0" fontId="0" fillId="0" borderId="0" xfId="0" applyBorder="1"/>
    <xf numFmtId="3" fontId="0" fillId="3" borderId="0" xfId="0" applyNumberFormat="1" applyFill="1"/>
    <xf numFmtId="3" fontId="9" fillId="0" borderId="0" xfId="0" applyNumberFormat="1" applyFont="1"/>
    <xf numFmtId="0" fontId="7" fillId="0" borderId="0" xfId="0" applyFont="1" applyFill="1" applyAlignment="1"/>
    <xf numFmtId="0" fontId="7" fillId="0" borderId="0" xfId="0" applyFont="1" applyFill="1"/>
    <xf numFmtId="3" fontId="7" fillId="0" borderId="0" xfId="0" applyNumberFormat="1" applyFont="1" applyFill="1" applyAlignment="1">
      <alignment horizontal="right"/>
    </xf>
    <xf numFmtId="17" fontId="5" fillId="0" borderId="0" xfId="0" quotePrefix="1" applyNumberFormat="1" applyFont="1" applyFill="1" applyAlignment="1"/>
    <xf numFmtId="3" fontId="5" fillId="3" borderId="0" xfId="0" applyNumberFormat="1" applyFont="1" applyFill="1" applyAlignment="1">
      <alignment wrapText="1"/>
    </xf>
    <xf numFmtId="164" fontId="7" fillId="3" borderId="0" xfId="0" applyNumberFormat="1" applyFont="1" applyFill="1" applyAlignment="1">
      <alignment horizontal="right"/>
    </xf>
    <xf numFmtId="3" fontId="7" fillId="3" borderId="0" xfId="0" applyNumberFormat="1" applyFont="1" applyFill="1" applyAlignment="1">
      <alignment horizontal="right"/>
    </xf>
    <xf numFmtId="0" fontId="5" fillId="0" borderId="0" xfId="0" applyFont="1" applyAlignment="1"/>
    <xf numFmtId="164" fontId="7" fillId="0" borderId="0" xfId="0" applyNumberFormat="1" applyFont="1" applyFill="1" applyAlignment="1">
      <alignment horizontal="right"/>
    </xf>
    <xf numFmtId="0" fontId="5" fillId="3" borderId="0" xfId="0" applyFont="1" applyFill="1" applyAlignment="1"/>
    <xf numFmtId="0" fontId="7" fillId="3" borderId="0" xfId="0" applyFont="1" applyFill="1" applyAlignment="1"/>
    <xf numFmtId="0" fontId="7" fillId="0" borderId="0" xfId="0" applyFont="1" applyAlignment="1"/>
    <xf numFmtId="0" fontId="7" fillId="0" borderId="0" xfId="0" applyFont="1" applyFill="1" applyAlignment="1">
      <alignment wrapText="1"/>
    </xf>
    <xf numFmtId="17" fontId="5" fillId="0" borderId="0" xfId="0" quotePrefix="1" applyNumberFormat="1" applyFont="1" applyBorder="1" applyAlignment="1"/>
    <xf numFmtId="17" fontId="5" fillId="2" borderId="1" xfId="0" applyNumberFormat="1" applyFont="1" applyFill="1" applyBorder="1" applyAlignment="1"/>
    <xf numFmtId="3" fontId="11" fillId="0" borderId="0" xfId="0" applyNumberFormat="1" applyFont="1" applyFill="1"/>
    <xf numFmtId="3" fontId="7" fillId="4" borderId="0" xfId="0" applyNumberFormat="1" applyFont="1" applyFill="1" applyAlignment="1">
      <alignment horizontal="right"/>
    </xf>
    <xf numFmtId="164" fontId="7" fillId="4" borderId="0" xfId="0" applyNumberFormat="1" applyFont="1" applyFill="1" applyAlignment="1">
      <alignment horizontal="right"/>
    </xf>
    <xf numFmtId="0" fontId="7" fillId="3" borderId="0" xfId="0" applyFont="1" applyFill="1" applyAlignment="1">
      <alignment wrapText="1"/>
    </xf>
    <xf numFmtId="0" fontId="7" fillId="0" borderId="0" xfId="3" applyFont="1" applyAlignment="1"/>
    <xf numFmtId="3" fontId="5" fillId="0" borderId="0" xfId="3" applyNumberFormat="1" applyFont="1"/>
    <xf numFmtId="3" fontId="7" fillId="0" borderId="0" xfId="3" applyNumberFormat="1" applyFont="1" applyFill="1"/>
    <xf numFmtId="0" fontId="7" fillId="0" borderId="0" xfId="3" applyFont="1"/>
    <xf numFmtId="0" fontId="7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8" fillId="0" borderId="0" xfId="3" applyFont="1" applyAlignment="1"/>
    <xf numFmtId="3" fontId="8" fillId="0" borderId="0" xfId="3" applyNumberFormat="1" applyFont="1" applyAlignment="1"/>
    <xf numFmtId="0" fontId="5" fillId="0" borderId="0" xfId="3" applyFont="1" applyAlignment="1"/>
    <xf numFmtId="0" fontId="5" fillId="0" borderId="0" xfId="3" applyFont="1"/>
    <xf numFmtId="0" fontId="7" fillId="0" borderId="0" xfId="3" applyFont="1" applyFill="1"/>
    <xf numFmtId="49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Alignment="1">
      <alignment horizontal="center"/>
    </xf>
    <xf numFmtId="49" fontId="5" fillId="0" borderId="0" xfId="3" applyNumberFormat="1" applyFont="1" applyFill="1" applyBorder="1" applyAlignment="1">
      <alignment horizontal="center"/>
    </xf>
    <xf numFmtId="3" fontId="5" fillId="0" borderId="0" xfId="3" applyNumberFormat="1" applyFont="1" applyAlignment="1">
      <alignment horizontal="center"/>
    </xf>
    <xf numFmtId="0" fontId="5" fillId="0" borderId="0" xfId="0" applyFont="1" applyFill="1" applyAlignment="1">
      <alignment horizontal="center"/>
    </xf>
    <xf numFmtId="3" fontId="7" fillId="0" borderId="0" xfId="3" applyNumberFormat="1" applyFont="1" applyAlignment="1">
      <alignment horizontal="right"/>
    </xf>
    <xf numFmtId="17" fontId="5" fillId="0" borderId="0" xfId="3" quotePrefix="1" applyNumberFormat="1" applyFont="1" applyFill="1" applyAlignment="1"/>
    <xf numFmtId="3" fontId="5" fillId="0" borderId="0" xfId="3" applyNumberFormat="1" applyFont="1" applyFill="1" applyAlignment="1">
      <alignment horizontal="right"/>
    </xf>
    <xf numFmtId="3" fontId="11" fillId="0" borderId="0" xfId="3" applyNumberFormat="1" applyFont="1" applyFill="1"/>
    <xf numFmtId="3" fontId="5" fillId="0" borderId="0" xfId="3" applyNumberFormat="1" applyFont="1" applyFill="1"/>
    <xf numFmtId="3" fontId="7" fillId="0" borderId="0" xfId="3" applyNumberFormat="1" applyFont="1" applyFill="1" applyAlignment="1">
      <alignment horizontal="right"/>
    </xf>
    <xf numFmtId="3" fontId="5" fillId="5" borderId="0" xfId="3" applyNumberFormat="1" applyFont="1" applyFill="1" applyAlignment="1">
      <alignment wrapText="1"/>
    </xf>
    <xf numFmtId="164" fontId="5" fillId="5" borderId="0" xfId="3" applyNumberFormat="1" applyFont="1" applyFill="1" applyAlignment="1">
      <alignment wrapText="1"/>
    </xf>
    <xf numFmtId="3" fontId="5" fillId="5" borderId="0" xfId="3" applyNumberFormat="1" applyFont="1" applyFill="1"/>
    <xf numFmtId="3" fontId="7" fillId="5" borderId="0" xfId="3" applyNumberFormat="1" applyFont="1" applyFill="1" applyAlignment="1">
      <alignment horizontal="right"/>
    </xf>
    <xf numFmtId="164" fontId="7" fillId="5" borderId="0" xfId="3" applyNumberFormat="1" applyFont="1" applyFill="1" applyAlignment="1">
      <alignment horizontal="right"/>
    </xf>
    <xf numFmtId="3" fontId="5" fillId="5" borderId="0" xfId="0" applyNumberFormat="1" applyFont="1" applyFill="1" applyAlignment="1">
      <alignment horizontal="right"/>
    </xf>
    <xf numFmtId="164" fontId="7" fillId="5" borderId="0" xfId="0" applyNumberFormat="1" applyFont="1" applyFill="1" applyAlignment="1">
      <alignment horizontal="right"/>
    </xf>
    <xf numFmtId="0" fontId="7" fillId="5" borderId="0" xfId="3" applyFont="1" applyFill="1"/>
    <xf numFmtId="3" fontId="7" fillId="0" borderId="0" xfId="3" applyNumberFormat="1" applyFont="1" applyFill="1" applyAlignment="1">
      <alignment wrapText="1"/>
    </xf>
    <xf numFmtId="164" fontId="7" fillId="0" borderId="0" xfId="3" applyNumberFormat="1" applyFont="1" applyFill="1" applyAlignment="1">
      <alignment wrapText="1"/>
    </xf>
    <xf numFmtId="164" fontId="7" fillId="0" borderId="0" xfId="3" applyNumberFormat="1" applyFont="1" applyFill="1" applyAlignment="1">
      <alignment horizontal="right"/>
    </xf>
    <xf numFmtId="0" fontId="5" fillId="5" borderId="0" xfId="3" applyFont="1" applyFill="1" applyAlignment="1"/>
    <xf numFmtId="3" fontId="7" fillId="5" borderId="0" xfId="3" applyNumberFormat="1" applyFont="1" applyFill="1" applyAlignment="1">
      <alignment wrapText="1"/>
    </xf>
    <xf numFmtId="164" fontId="7" fillId="5" borderId="0" xfId="3" applyNumberFormat="1" applyFont="1" applyFill="1" applyAlignment="1">
      <alignment wrapText="1"/>
    </xf>
    <xf numFmtId="3" fontId="7" fillId="5" borderId="0" xfId="3" applyNumberFormat="1" applyFont="1" applyFill="1"/>
    <xf numFmtId="3" fontId="7" fillId="5" borderId="0" xfId="0" applyNumberFormat="1" applyFont="1" applyFill="1" applyAlignment="1">
      <alignment horizontal="right"/>
    </xf>
    <xf numFmtId="0" fontId="7" fillId="0" borderId="0" xfId="3" applyFont="1" applyFill="1" applyAlignment="1"/>
    <xf numFmtId="0" fontId="7" fillId="5" borderId="0" xfId="3" applyFont="1" applyFill="1" applyAlignment="1"/>
    <xf numFmtId="3" fontId="7" fillId="4" borderId="0" xfId="3" applyNumberFormat="1" applyFont="1" applyFill="1" applyAlignment="1">
      <alignment horizontal="right"/>
    </xf>
    <xf numFmtId="164" fontId="7" fillId="4" borderId="0" xfId="3" applyNumberFormat="1" applyFont="1" applyFill="1" applyAlignment="1">
      <alignment horizontal="right"/>
    </xf>
    <xf numFmtId="0" fontId="7" fillId="4" borderId="0" xfId="3" applyFont="1" applyFill="1"/>
    <xf numFmtId="0" fontId="7" fillId="0" borderId="0" xfId="3" applyFont="1" applyFill="1" applyAlignment="1">
      <alignment wrapText="1"/>
    </xf>
    <xf numFmtId="3" fontId="5" fillId="0" borderId="0" xfId="3" applyNumberFormat="1" applyFont="1" applyAlignment="1">
      <alignment horizontal="right"/>
    </xf>
    <xf numFmtId="3" fontId="7" fillId="3" borderId="0" xfId="3" applyNumberFormat="1" applyFont="1" applyFill="1" applyAlignment="1">
      <alignment horizontal="right"/>
    </xf>
  </cellXfs>
  <cellStyles count="6">
    <cellStyle name="Normaali" xfId="0" builtinId="0"/>
    <cellStyle name="Normaali 2" xfId="1"/>
    <cellStyle name="Normaali 2 2" xfId="3"/>
    <cellStyle name="Normaali 3" xfId="2"/>
    <cellStyle name="Normal 2" xfId="4"/>
    <cellStyle name="Prosenttia 2" xfId="5"/>
  </cellStyles>
  <dxfs count="1008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externalLink" Target="externalLinks/externalLink3.xml"/><Relationship Id="rId76" Type="http://schemas.openxmlformats.org/officeDocument/2006/relationships/externalLink" Target="externalLinks/externalLink11.xml"/><Relationship Id="rId84" Type="http://schemas.openxmlformats.org/officeDocument/2006/relationships/externalLink" Target="externalLinks/externalLink19.xml"/><Relationship Id="rId89" Type="http://schemas.openxmlformats.org/officeDocument/2006/relationships/externalLink" Target="externalLinks/externalLink24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6.xml"/><Relationship Id="rId9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externalLink" Target="externalLinks/externalLink1.xml"/><Relationship Id="rId74" Type="http://schemas.openxmlformats.org/officeDocument/2006/relationships/externalLink" Target="externalLinks/externalLink9.xml"/><Relationship Id="rId79" Type="http://schemas.openxmlformats.org/officeDocument/2006/relationships/externalLink" Target="externalLinks/externalLink14.xml"/><Relationship Id="rId87" Type="http://schemas.openxmlformats.org/officeDocument/2006/relationships/externalLink" Target="externalLinks/externalLink2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externalLink" Target="externalLinks/externalLink17.xml"/><Relationship Id="rId90" Type="http://schemas.openxmlformats.org/officeDocument/2006/relationships/externalLink" Target="externalLinks/externalLink2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externalLink" Target="externalLinks/externalLink4.xml"/><Relationship Id="rId77" Type="http://schemas.openxmlformats.org/officeDocument/2006/relationships/externalLink" Target="externalLinks/externalLink12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externalLink" Target="externalLinks/externalLink7.xml"/><Relationship Id="rId80" Type="http://schemas.openxmlformats.org/officeDocument/2006/relationships/externalLink" Target="externalLinks/externalLink15.xml"/><Relationship Id="rId85" Type="http://schemas.openxmlformats.org/officeDocument/2006/relationships/externalLink" Target="externalLinks/externalLink20.xml"/><Relationship Id="rId9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externalLink" Target="externalLinks/externalLink2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externalLink" Target="externalLinks/externalLink5.xml"/><Relationship Id="rId75" Type="http://schemas.openxmlformats.org/officeDocument/2006/relationships/externalLink" Target="externalLinks/externalLink10.xml"/><Relationship Id="rId83" Type="http://schemas.openxmlformats.org/officeDocument/2006/relationships/externalLink" Target="externalLinks/externalLink18.xml"/><Relationship Id="rId88" Type="http://schemas.openxmlformats.org/officeDocument/2006/relationships/externalLink" Target="externalLinks/externalLink23.xml"/><Relationship Id="rId9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externalLink" Target="externalLinks/externalLink8.xml"/><Relationship Id="rId78" Type="http://schemas.openxmlformats.org/officeDocument/2006/relationships/externalLink" Target="externalLinks/externalLink13.xml"/><Relationship Id="rId81" Type="http://schemas.openxmlformats.org/officeDocument/2006/relationships/externalLink" Target="externalLinks/externalLink16.xml"/><Relationship Id="rId86" Type="http://schemas.openxmlformats.org/officeDocument/2006/relationships/externalLink" Target="externalLinks/externalLink21.xml"/><Relationship Id="rId9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Mek\Kuukausiraportti101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Tilasto\Art121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Tilasto\Art121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Tilasto\Art121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Tilasto\Art121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Tilasto\Art121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Tilasto\Art120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Tilasto\Art1208u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Tilasto\Art1207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Tilasto\Art120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Tilasto\Art12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LL\Dropbox\Excel1212\Oulu1212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Tilasto\Art1204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Tilasto\Art1203u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Tilasto\Art1202u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Tilasto\Art120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Tilasto\Art1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Tilasto\Art07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xcel\HELSINKI\3Helsinki06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xcel\HELSINKI\Laivaliikenn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Kuopio\KuopioA01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LL\Dropbox\Excel1212\Vantaa121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LL\Dropbox\Excel1212\Kainuunetu1212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Kuopio\KuopioA120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Tilasto\Art11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vu1"/>
      <sheetName val="Maat"/>
      <sheetName val="Kesä"/>
      <sheetName val="Talvi"/>
      <sheetName val="Lokakuu"/>
      <sheetName val="2012"/>
      <sheetName val="2011"/>
      <sheetName val="2010"/>
      <sheetName val="Suuralueet1"/>
      <sheetName val="Suuralueet"/>
      <sheetName val="Pmaat"/>
      <sheetName val="Suuralueet09"/>
      <sheetName val="Kumu"/>
      <sheetName val="Tarkoitus"/>
      <sheetName val="Pohjoismaa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8">
          <cell r="G8">
            <v>4421618</v>
          </cell>
          <cell r="H8">
            <v>4383198</v>
          </cell>
          <cell r="I8">
            <v>4498635</v>
          </cell>
          <cell r="J8">
            <v>5003750</v>
          </cell>
          <cell r="K8">
            <v>5328215</v>
          </cell>
          <cell r="L8">
            <v>5493295</v>
          </cell>
        </row>
      </sheetData>
      <sheetData sheetId="9">
        <row r="8">
          <cell r="B8">
            <v>3700396</v>
          </cell>
          <cell r="C8">
            <v>3773959</v>
          </cell>
          <cell r="D8">
            <v>4065971</v>
          </cell>
          <cell r="E8">
            <v>4183206</v>
          </cell>
          <cell r="G8">
            <v>4369765</v>
          </cell>
          <cell r="H8">
            <v>4421618</v>
          </cell>
        </row>
      </sheetData>
      <sheetData sheetId="10"/>
      <sheetData sheetId="11">
        <row r="8">
          <cell r="H8">
            <v>4383198</v>
          </cell>
          <cell r="I8">
            <v>4498635</v>
          </cell>
          <cell r="J8">
            <v>5003750</v>
          </cell>
          <cell r="K8">
            <v>5328215</v>
          </cell>
          <cell r="L8">
            <v>5502542</v>
          </cell>
          <cell r="M8">
            <v>4890006</v>
          </cell>
          <cell r="N8">
            <v>5005068</v>
          </cell>
          <cell r="O8">
            <v>5507468</v>
          </cell>
          <cell r="P8">
            <v>4928552</v>
          </cell>
          <cell r="AA8">
            <v>1607966</v>
          </cell>
        </row>
      </sheetData>
      <sheetData sheetId="12"/>
      <sheetData sheetId="13"/>
      <sheetData sheetId="1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mmijoulu"/>
      <sheetName val="Tammi"/>
      <sheetName val="Helmi"/>
      <sheetName val="Maalis"/>
      <sheetName val="Huhti"/>
      <sheetName val="Touko"/>
      <sheetName val="Kesä"/>
      <sheetName val="Heinä"/>
      <sheetName val="Elo"/>
      <sheetName val="Syys"/>
      <sheetName val="Loka"/>
      <sheetName val="Marras"/>
      <sheetName val="Joulu"/>
      <sheetName val="helmijoulu"/>
    </sheetNames>
    <sheetDataSet>
      <sheetData sheetId="0">
        <row r="8">
          <cell r="C8">
            <v>19785412</v>
          </cell>
          <cell r="D8">
            <v>14075072</v>
          </cell>
          <cell r="E8">
            <v>5710340</v>
          </cell>
          <cell r="F8">
            <v>534358</v>
          </cell>
          <cell r="G8">
            <v>178956</v>
          </cell>
          <cell r="H8">
            <v>92197</v>
          </cell>
          <cell r="I8">
            <v>8307</v>
          </cell>
          <cell r="J8">
            <v>500057</v>
          </cell>
          <cell r="K8">
            <v>53174</v>
          </cell>
          <cell r="L8">
            <v>131076</v>
          </cell>
          <cell r="M8">
            <v>158801</v>
          </cell>
          <cell r="N8">
            <v>52600</v>
          </cell>
          <cell r="P8">
            <v>446792</v>
          </cell>
          <cell r="Q8">
            <v>18099</v>
          </cell>
          <cell r="R8">
            <v>215393</v>
          </cell>
          <cell r="S8">
            <v>123145</v>
          </cell>
          <cell r="T8">
            <v>104451</v>
          </cell>
          <cell r="U8">
            <v>14659</v>
          </cell>
          <cell r="V8">
            <v>79078</v>
          </cell>
          <cell r="W8">
            <v>33810</v>
          </cell>
          <cell r="Y8">
            <v>17973</v>
          </cell>
          <cell r="AF8">
            <v>14235</v>
          </cell>
          <cell r="AG8">
            <v>21176</v>
          </cell>
          <cell r="AH8">
            <v>196277</v>
          </cell>
          <cell r="AI8">
            <v>47223</v>
          </cell>
          <cell r="AJ8">
            <v>29038</v>
          </cell>
          <cell r="AK8">
            <v>1339526</v>
          </cell>
          <cell r="AL8">
            <v>28361</v>
          </cell>
          <cell r="AN8">
            <v>30560</v>
          </cell>
          <cell r="AP8">
            <v>204036</v>
          </cell>
          <cell r="AQ8">
            <v>35873</v>
          </cell>
          <cell r="AV8">
            <v>192007</v>
          </cell>
          <cell r="AW8">
            <v>52383</v>
          </cell>
          <cell r="BA8">
            <v>29223</v>
          </cell>
          <cell r="BC8">
            <v>15962</v>
          </cell>
          <cell r="BG8">
            <v>56529</v>
          </cell>
          <cell r="BH8">
            <v>4711</v>
          </cell>
          <cell r="BK8">
            <v>150271</v>
          </cell>
        </row>
        <row r="15">
          <cell r="C15">
            <v>3298841</v>
          </cell>
          <cell r="D15">
            <v>1561792</v>
          </cell>
          <cell r="E15">
            <v>1737049</v>
          </cell>
          <cell r="F15">
            <v>123702</v>
          </cell>
          <cell r="G15">
            <v>51159</v>
          </cell>
          <cell r="H15">
            <v>38641</v>
          </cell>
          <cell r="I15">
            <v>4670</v>
          </cell>
          <cell r="J15">
            <v>149486</v>
          </cell>
          <cell r="K15">
            <v>17777</v>
          </cell>
          <cell r="L15">
            <v>40040</v>
          </cell>
          <cell r="M15">
            <v>44512</v>
          </cell>
          <cell r="N15">
            <v>19483</v>
          </cell>
          <cell r="P15">
            <v>130451</v>
          </cell>
          <cell r="Q15">
            <v>7067</v>
          </cell>
          <cell r="R15">
            <v>49506</v>
          </cell>
          <cell r="S15">
            <v>47256</v>
          </cell>
          <cell r="T15">
            <v>41523</v>
          </cell>
          <cell r="U15">
            <v>8183</v>
          </cell>
          <cell r="V15">
            <v>18575</v>
          </cell>
          <cell r="W15">
            <v>10046</v>
          </cell>
          <cell r="Y15">
            <v>6377</v>
          </cell>
          <cell r="AF15">
            <v>7983</v>
          </cell>
          <cell r="AG15">
            <v>10982</v>
          </cell>
          <cell r="AH15">
            <v>37713</v>
          </cell>
          <cell r="AI15">
            <v>10501</v>
          </cell>
          <cell r="AJ15">
            <v>7808</v>
          </cell>
          <cell r="AK15">
            <v>244739</v>
          </cell>
          <cell r="AL15">
            <v>4102</v>
          </cell>
          <cell r="AN15">
            <v>7179</v>
          </cell>
          <cell r="AP15">
            <v>121509</v>
          </cell>
          <cell r="AQ15">
            <v>19106</v>
          </cell>
          <cell r="AV15">
            <v>108043</v>
          </cell>
          <cell r="AW15">
            <v>20272</v>
          </cell>
          <cell r="BA15">
            <v>17894</v>
          </cell>
          <cell r="BC15">
            <v>6598</v>
          </cell>
          <cell r="BG15">
            <v>32754</v>
          </cell>
          <cell r="BH15">
            <v>2717</v>
          </cell>
          <cell r="BK15">
            <v>58481</v>
          </cell>
        </row>
      </sheetData>
      <sheetData sheetId="1">
        <row r="8">
          <cell r="C8">
            <v>1384997</v>
          </cell>
          <cell r="D8">
            <v>766132</v>
          </cell>
          <cell r="E8">
            <v>618865</v>
          </cell>
          <cell r="F8">
            <v>22614</v>
          </cell>
          <cell r="G8">
            <v>6814</v>
          </cell>
          <cell r="H8">
            <v>5130</v>
          </cell>
          <cell r="I8">
            <v>444</v>
          </cell>
          <cell r="J8">
            <v>28927</v>
          </cell>
          <cell r="K8">
            <v>2463</v>
          </cell>
          <cell r="L8">
            <v>12127</v>
          </cell>
          <cell r="M8">
            <v>18175</v>
          </cell>
          <cell r="N8">
            <v>3890</v>
          </cell>
          <cell r="P8">
            <v>41619</v>
          </cell>
          <cell r="Q8">
            <v>688</v>
          </cell>
          <cell r="R8">
            <v>29052</v>
          </cell>
          <cell r="S8">
            <v>7547</v>
          </cell>
          <cell r="T8">
            <v>5961</v>
          </cell>
          <cell r="U8">
            <v>644</v>
          </cell>
          <cell r="V8">
            <v>3929</v>
          </cell>
          <cell r="W8">
            <v>1839</v>
          </cell>
          <cell r="Y8">
            <v>927</v>
          </cell>
          <cell r="AF8">
            <v>973</v>
          </cell>
          <cell r="AG8">
            <v>1685</v>
          </cell>
          <cell r="AH8">
            <v>13216</v>
          </cell>
          <cell r="AI8">
            <v>2924</v>
          </cell>
          <cell r="AJ8">
            <v>1793</v>
          </cell>
          <cell r="AK8">
            <v>310943</v>
          </cell>
          <cell r="AL8">
            <v>10034</v>
          </cell>
          <cell r="AN8">
            <v>637</v>
          </cell>
          <cell r="AP8">
            <v>10717</v>
          </cell>
          <cell r="AQ8">
            <v>1356</v>
          </cell>
          <cell r="AV8">
            <v>15802</v>
          </cell>
          <cell r="AW8">
            <v>3765</v>
          </cell>
          <cell r="BA8">
            <v>1892</v>
          </cell>
          <cell r="BC8">
            <v>845</v>
          </cell>
          <cell r="BG8">
            <v>3906</v>
          </cell>
          <cell r="BH8">
            <v>215</v>
          </cell>
          <cell r="BK8">
            <v>7753</v>
          </cell>
        </row>
        <row r="15">
          <cell r="C15">
            <v>240396</v>
          </cell>
          <cell r="D15">
            <v>103654</v>
          </cell>
          <cell r="E15">
            <v>136742</v>
          </cell>
          <cell r="F15">
            <v>8231</v>
          </cell>
          <cell r="G15">
            <v>2534</v>
          </cell>
          <cell r="H15">
            <v>2564</v>
          </cell>
          <cell r="I15">
            <v>286</v>
          </cell>
          <cell r="J15">
            <v>7771</v>
          </cell>
          <cell r="K15">
            <v>745</v>
          </cell>
          <cell r="L15">
            <v>1768</v>
          </cell>
          <cell r="M15">
            <v>2646</v>
          </cell>
          <cell r="N15">
            <v>1006</v>
          </cell>
          <cell r="P15">
            <v>7512</v>
          </cell>
          <cell r="Q15">
            <v>365</v>
          </cell>
          <cell r="R15">
            <v>2583</v>
          </cell>
          <cell r="S15">
            <v>2331</v>
          </cell>
          <cell r="T15">
            <v>1762</v>
          </cell>
          <cell r="U15">
            <v>347</v>
          </cell>
          <cell r="V15">
            <v>1117</v>
          </cell>
          <cell r="W15">
            <v>545</v>
          </cell>
          <cell r="Y15">
            <v>301</v>
          </cell>
          <cell r="AF15">
            <v>716</v>
          </cell>
          <cell r="AG15">
            <v>634</v>
          </cell>
          <cell r="AH15">
            <v>2979</v>
          </cell>
          <cell r="AI15">
            <v>889</v>
          </cell>
          <cell r="AJ15">
            <v>704</v>
          </cell>
          <cell r="AK15">
            <v>53915</v>
          </cell>
          <cell r="AL15">
            <v>392</v>
          </cell>
          <cell r="AN15">
            <v>318</v>
          </cell>
          <cell r="AP15">
            <v>4720</v>
          </cell>
          <cell r="AQ15">
            <v>615</v>
          </cell>
          <cell r="AV15">
            <v>5003</v>
          </cell>
          <cell r="AW15">
            <v>1014</v>
          </cell>
          <cell r="BA15">
            <v>1112</v>
          </cell>
          <cell r="BC15">
            <v>305</v>
          </cell>
          <cell r="BG15">
            <v>1661</v>
          </cell>
          <cell r="BH15">
            <v>98</v>
          </cell>
          <cell r="BK15">
            <v>2272</v>
          </cell>
        </row>
      </sheetData>
      <sheetData sheetId="2">
        <row r="8">
          <cell r="C8">
            <v>1424588</v>
          </cell>
          <cell r="D8">
            <v>1021566</v>
          </cell>
          <cell r="E8">
            <v>403022</v>
          </cell>
          <cell r="F8">
            <v>23017</v>
          </cell>
          <cell r="G8">
            <v>9755</v>
          </cell>
          <cell r="H8">
            <v>5269</v>
          </cell>
          <cell r="I8">
            <v>241</v>
          </cell>
          <cell r="J8">
            <v>39117</v>
          </cell>
          <cell r="K8">
            <v>6220</v>
          </cell>
          <cell r="L8">
            <v>14883</v>
          </cell>
          <cell r="M8">
            <v>22044</v>
          </cell>
          <cell r="N8">
            <v>4998</v>
          </cell>
          <cell r="P8">
            <v>43369</v>
          </cell>
          <cell r="Q8">
            <v>1334</v>
          </cell>
          <cell r="R8">
            <v>32070</v>
          </cell>
          <cell r="S8">
            <v>6522</v>
          </cell>
          <cell r="T8">
            <v>6078</v>
          </cell>
          <cell r="U8">
            <v>788</v>
          </cell>
          <cell r="V8">
            <v>4174</v>
          </cell>
          <cell r="W8">
            <v>2393</v>
          </cell>
          <cell r="Y8">
            <v>984</v>
          </cell>
          <cell r="AF8">
            <v>522</v>
          </cell>
          <cell r="AG8">
            <v>1625</v>
          </cell>
          <cell r="AH8">
            <v>14865</v>
          </cell>
          <cell r="AI8">
            <v>1938</v>
          </cell>
          <cell r="AJ8">
            <v>1713</v>
          </cell>
          <cell r="AK8">
            <v>72900</v>
          </cell>
          <cell r="AL8">
            <v>895</v>
          </cell>
          <cell r="AN8">
            <v>4898</v>
          </cell>
          <cell r="AP8">
            <v>8908</v>
          </cell>
          <cell r="AQ8">
            <v>1566</v>
          </cell>
          <cell r="AV8">
            <v>20061</v>
          </cell>
          <cell r="AW8">
            <v>3263</v>
          </cell>
          <cell r="BA8">
            <v>1607</v>
          </cell>
          <cell r="BC8">
            <v>1224</v>
          </cell>
          <cell r="BG8">
            <v>2526</v>
          </cell>
          <cell r="BH8">
            <v>284</v>
          </cell>
          <cell r="BK8">
            <v>9150</v>
          </cell>
        </row>
        <row r="15">
          <cell r="C15">
            <v>200052</v>
          </cell>
          <cell r="D15">
            <v>111447</v>
          </cell>
          <cell r="E15">
            <v>88605</v>
          </cell>
          <cell r="F15">
            <v>6822</v>
          </cell>
          <cell r="G15">
            <v>2695</v>
          </cell>
          <cell r="H15">
            <v>2234</v>
          </cell>
          <cell r="I15">
            <v>124</v>
          </cell>
          <cell r="J15">
            <v>7219</v>
          </cell>
          <cell r="K15">
            <v>1074</v>
          </cell>
          <cell r="L15">
            <v>1785</v>
          </cell>
          <cell r="M15">
            <v>2830</v>
          </cell>
          <cell r="N15">
            <v>1167</v>
          </cell>
          <cell r="P15">
            <v>8220</v>
          </cell>
          <cell r="Q15">
            <v>429</v>
          </cell>
          <cell r="R15">
            <v>3372</v>
          </cell>
          <cell r="S15">
            <v>2010</v>
          </cell>
          <cell r="T15">
            <v>1650</v>
          </cell>
          <cell r="U15">
            <v>377</v>
          </cell>
          <cell r="V15">
            <v>996</v>
          </cell>
          <cell r="W15">
            <v>475</v>
          </cell>
          <cell r="Y15">
            <v>324</v>
          </cell>
          <cell r="AF15">
            <v>293</v>
          </cell>
          <cell r="AG15">
            <v>424</v>
          </cell>
          <cell r="AH15">
            <v>2676</v>
          </cell>
          <cell r="AI15">
            <v>512</v>
          </cell>
          <cell r="AJ15">
            <v>514</v>
          </cell>
          <cell r="AK15">
            <v>13797</v>
          </cell>
          <cell r="AL15">
            <v>261</v>
          </cell>
          <cell r="AN15">
            <v>362</v>
          </cell>
          <cell r="AP15">
            <v>4188</v>
          </cell>
          <cell r="AQ15">
            <v>552</v>
          </cell>
          <cell r="AV15">
            <v>6317</v>
          </cell>
          <cell r="AW15">
            <v>836</v>
          </cell>
          <cell r="BA15">
            <v>769</v>
          </cell>
          <cell r="BC15">
            <v>193</v>
          </cell>
          <cell r="BG15">
            <v>1010</v>
          </cell>
          <cell r="BH15">
            <v>118</v>
          </cell>
          <cell r="BK15">
            <v>2236</v>
          </cell>
        </row>
      </sheetData>
      <sheetData sheetId="3">
        <row r="8">
          <cell r="C8">
            <v>1624382</v>
          </cell>
          <cell r="D8">
            <v>1167305</v>
          </cell>
          <cell r="E8">
            <v>457077</v>
          </cell>
          <cell r="F8">
            <v>30597</v>
          </cell>
          <cell r="G8">
            <v>17013</v>
          </cell>
          <cell r="H8">
            <v>7290</v>
          </cell>
          <cell r="I8">
            <v>710</v>
          </cell>
          <cell r="J8">
            <v>44925</v>
          </cell>
          <cell r="K8">
            <v>3882</v>
          </cell>
          <cell r="L8">
            <v>10084</v>
          </cell>
          <cell r="M8">
            <v>18829</v>
          </cell>
          <cell r="N8">
            <v>5903</v>
          </cell>
          <cell r="P8">
            <v>30321</v>
          </cell>
          <cell r="Q8">
            <v>1310</v>
          </cell>
          <cell r="R8">
            <v>27239</v>
          </cell>
          <cell r="S8">
            <v>8210</v>
          </cell>
          <cell r="T8">
            <v>7219</v>
          </cell>
          <cell r="U8">
            <v>1029</v>
          </cell>
          <cell r="V8">
            <v>6197</v>
          </cell>
          <cell r="W8">
            <v>2379</v>
          </cell>
          <cell r="Y8">
            <v>1443</v>
          </cell>
          <cell r="AF8">
            <v>1004</v>
          </cell>
          <cell r="AG8">
            <v>1538</v>
          </cell>
          <cell r="AH8">
            <v>16759</v>
          </cell>
          <cell r="AI8">
            <v>6328</v>
          </cell>
          <cell r="AJ8">
            <v>2066</v>
          </cell>
          <cell r="AK8">
            <v>109543</v>
          </cell>
          <cell r="AL8">
            <v>996</v>
          </cell>
          <cell r="AN8">
            <v>10511</v>
          </cell>
          <cell r="AP8">
            <v>11924</v>
          </cell>
          <cell r="AQ8">
            <v>2210</v>
          </cell>
          <cell r="AV8">
            <v>17578</v>
          </cell>
          <cell r="AW8">
            <v>3907</v>
          </cell>
          <cell r="BA8">
            <v>1974</v>
          </cell>
          <cell r="BC8">
            <v>920</v>
          </cell>
          <cell r="BG8">
            <v>2742</v>
          </cell>
          <cell r="BH8">
            <v>188</v>
          </cell>
          <cell r="BK8">
            <v>8142</v>
          </cell>
        </row>
        <row r="15">
          <cell r="C15">
            <v>227928</v>
          </cell>
          <cell r="D15">
            <v>116103</v>
          </cell>
          <cell r="E15">
            <v>111825</v>
          </cell>
          <cell r="F15">
            <v>8608</v>
          </cell>
          <cell r="G15">
            <v>3271</v>
          </cell>
          <cell r="H15">
            <v>3211</v>
          </cell>
          <cell r="I15">
            <v>262</v>
          </cell>
          <cell r="J15">
            <v>9404</v>
          </cell>
          <cell r="K15">
            <v>838</v>
          </cell>
          <cell r="L15">
            <v>1701</v>
          </cell>
          <cell r="M15">
            <v>3240</v>
          </cell>
          <cell r="N15">
            <v>1472</v>
          </cell>
          <cell r="P15">
            <v>8643</v>
          </cell>
          <cell r="Q15">
            <v>545</v>
          </cell>
          <cell r="R15">
            <v>3444</v>
          </cell>
          <cell r="S15">
            <v>3007</v>
          </cell>
          <cell r="T15">
            <v>2157</v>
          </cell>
          <cell r="U15">
            <v>470</v>
          </cell>
          <cell r="V15">
            <v>1439</v>
          </cell>
          <cell r="W15">
            <v>581</v>
          </cell>
          <cell r="Y15">
            <v>530</v>
          </cell>
          <cell r="AF15">
            <v>718</v>
          </cell>
          <cell r="AG15">
            <v>674</v>
          </cell>
          <cell r="AH15">
            <v>3268</v>
          </cell>
          <cell r="AI15">
            <v>571</v>
          </cell>
          <cell r="AJ15">
            <v>568</v>
          </cell>
          <cell r="AK15">
            <v>17674</v>
          </cell>
          <cell r="AL15">
            <v>354</v>
          </cell>
          <cell r="AN15">
            <v>264</v>
          </cell>
          <cell r="AP15">
            <v>6514</v>
          </cell>
          <cell r="AQ15">
            <v>1280</v>
          </cell>
          <cell r="AV15">
            <v>7762</v>
          </cell>
          <cell r="AW15">
            <v>1430</v>
          </cell>
          <cell r="BA15">
            <v>1078</v>
          </cell>
          <cell r="BC15">
            <v>304</v>
          </cell>
          <cell r="BG15">
            <v>1331</v>
          </cell>
          <cell r="BH15">
            <v>90</v>
          </cell>
          <cell r="BK15">
            <v>3928</v>
          </cell>
        </row>
      </sheetData>
      <sheetData sheetId="4">
        <row r="8">
          <cell r="C8">
            <v>1349850</v>
          </cell>
          <cell r="D8">
            <v>1047168</v>
          </cell>
          <cell r="E8">
            <v>302682</v>
          </cell>
          <cell r="F8">
            <v>33284</v>
          </cell>
          <cell r="G8">
            <v>15370</v>
          </cell>
          <cell r="H8">
            <v>7014</v>
          </cell>
          <cell r="I8">
            <v>641</v>
          </cell>
          <cell r="J8">
            <v>23556</v>
          </cell>
          <cell r="K8">
            <v>2888</v>
          </cell>
          <cell r="L8">
            <v>5745</v>
          </cell>
          <cell r="M8">
            <v>7825</v>
          </cell>
          <cell r="N8">
            <v>3450</v>
          </cell>
          <cell r="P8">
            <v>23812</v>
          </cell>
          <cell r="Q8">
            <v>1537</v>
          </cell>
          <cell r="R8">
            <v>8903</v>
          </cell>
          <cell r="S8">
            <v>6015</v>
          </cell>
          <cell r="T8">
            <v>7170</v>
          </cell>
          <cell r="U8">
            <v>986</v>
          </cell>
          <cell r="V8">
            <v>4722</v>
          </cell>
          <cell r="W8">
            <v>2862</v>
          </cell>
          <cell r="Y8">
            <v>1111</v>
          </cell>
          <cell r="AF8">
            <v>829</v>
          </cell>
          <cell r="AG8">
            <v>1805</v>
          </cell>
          <cell r="AH8">
            <v>12046</v>
          </cell>
          <cell r="AI8">
            <v>2851</v>
          </cell>
          <cell r="AJ8">
            <v>1584</v>
          </cell>
          <cell r="AK8">
            <v>58977</v>
          </cell>
          <cell r="AL8">
            <v>910</v>
          </cell>
          <cell r="AN8">
            <v>682</v>
          </cell>
          <cell r="AP8">
            <v>11955</v>
          </cell>
          <cell r="AQ8">
            <v>3760</v>
          </cell>
          <cell r="AV8">
            <v>5504</v>
          </cell>
          <cell r="AW8">
            <v>3292</v>
          </cell>
          <cell r="BA8">
            <v>1569</v>
          </cell>
          <cell r="BC8">
            <v>305</v>
          </cell>
          <cell r="BG8">
            <v>1799</v>
          </cell>
          <cell r="BH8">
            <v>212</v>
          </cell>
          <cell r="BK8">
            <v>5402</v>
          </cell>
        </row>
        <row r="15">
          <cell r="C15">
            <v>217229</v>
          </cell>
          <cell r="D15">
            <v>104545</v>
          </cell>
          <cell r="E15">
            <v>112684</v>
          </cell>
          <cell r="F15">
            <v>9763</v>
          </cell>
          <cell r="G15">
            <v>4095</v>
          </cell>
          <cell r="H15">
            <v>3022</v>
          </cell>
          <cell r="I15">
            <v>489</v>
          </cell>
          <cell r="J15">
            <v>10482</v>
          </cell>
          <cell r="K15">
            <v>1256</v>
          </cell>
          <cell r="L15">
            <v>2335</v>
          </cell>
          <cell r="M15">
            <v>3513</v>
          </cell>
          <cell r="N15">
            <v>1598</v>
          </cell>
          <cell r="P15">
            <v>10691</v>
          </cell>
          <cell r="Q15">
            <v>794</v>
          </cell>
          <cell r="R15">
            <v>3186</v>
          </cell>
          <cell r="S15">
            <v>2865</v>
          </cell>
          <cell r="T15">
            <v>3012</v>
          </cell>
          <cell r="U15">
            <v>546</v>
          </cell>
          <cell r="V15">
            <v>1481</v>
          </cell>
          <cell r="W15">
            <v>626</v>
          </cell>
          <cell r="Y15">
            <v>463</v>
          </cell>
          <cell r="AF15">
            <v>518</v>
          </cell>
          <cell r="AG15">
            <v>871</v>
          </cell>
          <cell r="AH15">
            <v>3154</v>
          </cell>
          <cell r="AI15">
            <v>582</v>
          </cell>
          <cell r="AJ15">
            <v>519</v>
          </cell>
          <cell r="AK15">
            <v>15081</v>
          </cell>
          <cell r="AL15">
            <v>183</v>
          </cell>
          <cell r="AN15">
            <v>364</v>
          </cell>
          <cell r="AP15">
            <v>6581</v>
          </cell>
          <cell r="AQ15">
            <v>1549</v>
          </cell>
          <cell r="AV15">
            <v>3806</v>
          </cell>
          <cell r="AW15">
            <v>1491</v>
          </cell>
          <cell r="BA15">
            <v>966</v>
          </cell>
          <cell r="BC15">
            <v>167</v>
          </cell>
          <cell r="BG15">
            <v>1139</v>
          </cell>
          <cell r="BH15">
            <v>141</v>
          </cell>
          <cell r="BK15">
            <v>2232</v>
          </cell>
        </row>
      </sheetData>
      <sheetData sheetId="5">
        <row r="8">
          <cell r="C8">
            <v>1350747</v>
          </cell>
          <cell r="D8">
            <v>951031</v>
          </cell>
          <cell r="E8">
            <v>399716</v>
          </cell>
          <cell r="F8">
            <v>44306</v>
          </cell>
          <cell r="G8">
            <v>12377</v>
          </cell>
          <cell r="H8">
            <v>8812</v>
          </cell>
          <cell r="I8">
            <v>810</v>
          </cell>
          <cell r="J8">
            <v>30080</v>
          </cell>
          <cell r="K8">
            <v>3691</v>
          </cell>
          <cell r="L8">
            <v>6618</v>
          </cell>
          <cell r="M8">
            <v>9855</v>
          </cell>
          <cell r="N8">
            <v>3584</v>
          </cell>
          <cell r="P8">
            <v>22912</v>
          </cell>
          <cell r="Q8">
            <v>1539</v>
          </cell>
          <cell r="R8">
            <v>9932</v>
          </cell>
          <cell r="S8">
            <v>7536</v>
          </cell>
          <cell r="T8">
            <v>6656</v>
          </cell>
          <cell r="U8">
            <v>1405</v>
          </cell>
          <cell r="V8">
            <v>8148</v>
          </cell>
          <cell r="W8">
            <v>2265</v>
          </cell>
          <cell r="Y8">
            <v>1342</v>
          </cell>
          <cell r="AF8">
            <v>1201</v>
          </cell>
          <cell r="AG8">
            <v>1925</v>
          </cell>
          <cell r="AH8">
            <v>16501</v>
          </cell>
          <cell r="AI8">
            <v>4180</v>
          </cell>
          <cell r="AJ8">
            <v>3174</v>
          </cell>
          <cell r="AK8">
            <v>89291</v>
          </cell>
          <cell r="AL8">
            <v>1057</v>
          </cell>
          <cell r="AN8">
            <v>833</v>
          </cell>
          <cell r="AP8">
            <v>19553</v>
          </cell>
          <cell r="AQ8">
            <v>3538</v>
          </cell>
          <cell r="AV8">
            <v>10448</v>
          </cell>
          <cell r="AW8">
            <v>5134</v>
          </cell>
          <cell r="BA8">
            <v>2092</v>
          </cell>
          <cell r="BC8">
            <v>909</v>
          </cell>
          <cell r="BG8">
            <v>4655</v>
          </cell>
          <cell r="BH8">
            <v>327</v>
          </cell>
          <cell r="BK8">
            <v>9763</v>
          </cell>
        </row>
        <row r="15">
          <cell r="C15">
            <v>298182</v>
          </cell>
          <cell r="D15">
            <v>137512</v>
          </cell>
          <cell r="E15">
            <v>160670</v>
          </cell>
          <cell r="F15">
            <v>13137</v>
          </cell>
          <cell r="G15">
            <v>5269</v>
          </cell>
          <cell r="H15">
            <v>4249</v>
          </cell>
          <cell r="I15">
            <v>561</v>
          </cell>
          <cell r="J15">
            <v>14063</v>
          </cell>
          <cell r="K15">
            <v>1810</v>
          </cell>
          <cell r="L15">
            <v>3569</v>
          </cell>
          <cell r="M15">
            <v>4440</v>
          </cell>
          <cell r="N15">
            <v>2006</v>
          </cell>
          <cell r="P15">
            <v>11931</v>
          </cell>
          <cell r="Q15">
            <v>677</v>
          </cell>
          <cell r="R15">
            <v>4414</v>
          </cell>
          <cell r="S15">
            <v>3757</v>
          </cell>
          <cell r="T15">
            <v>3546</v>
          </cell>
          <cell r="U15">
            <v>998</v>
          </cell>
          <cell r="V15">
            <v>2001</v>
          </cell>
          <cell r="W15">
            <v>938</v>
          </cell>
          <cell r="Y15">
            <v>723</v>
          </cell>
          <cell r="AF15">
            <v>739</v>
          </cell>
          <cell r="AG15">
            <v>1184</v>
          </cell>
          <cell r="AH15">
            <v>3384</v>
          </cell>
          <cell r="AI15">
            <v>785</v>
          </cell>
          <cell r="AJ15">
            <v>877</v>
          </cell>
          <cell r="AK15">
            <v>20802</v>
          </cell>
          <cell r="AL15">
            <v>398</v>
          </cell>
          <cell r="AN15">
            <v>511</v>
          </cell>
          <cell r="AP15">
            <v>12367</v>
          </cell>
          <cell r="AQ15">
            <v>2184</v>
          </cell>
          <cell r="AV15">
            <v>7988</v>
          </cell>
          <cell r="AW15">
            <v>2510</v>
          </cell>
          <cell r="BA15">
            <v>1433</v>
          </cell>
          <cell r="BC15">
            <v>691</v>
          </cell>
          <cell r="BG15">
            <v>2953</v>
          </cell>
          <cell r="BH15">
            <v>211</v>
          </cell>
          <cell r="BK15">
            <v>3698</v>
          </cell>
        </row>
      </sheetData>
      <sheetData sheetId="6">
        <row r="8">
          <cell r="C8">
            <v>2080012</v>
          </cell>
          <cell r="D8">
            <v>1520903</v>
          </cell>
          <cell r="E8">
            <v>559109</v>
          </cell>
          <cell r="F8">
            <v>57359</v>
          </cell>
          <cell r="G8">
            <v>15284</v>
          </cell>
          <cell r="H8">
            <v>9586</v>
          </cell>
          <cell r="I8">
            <v>1140</v>
          </cell>
          <cell r="J8">
            <v>69702</v>
          </cell>
          <cell r="K8">
            <v>5793</v>
          </cell>
          <cell r="L8">
            <v>15415</v>
          </cell>
          <cell r="M8">
            <v>15096</v>
          </cell>
          <cell r="N8">
            <v>5295</v>
          </cell>
          <cell r="P8">
            <v>28506</v>
          </cell>
          <cell r="Q8">
            <v>1940</v>
          </cell>
          <cell r="R8">
            <v>14696</v>
          </cell>
          <cell r="S8">
            <v>11100</v>
          </cell>
          <cell r="T8">
            <v>9723</v>
          </cell>
          <cell r="U8">
            <v>1488</v>
          </cell>
          <cell r="V8">
            <v>8110</v>
          </cell>
          <cell r="W8">
            <v>2880</v>
          </cell>
          <cell r="Y8">
            <v>1909</v>
          </cell>
          <cell r="AF8">
            <v>1295</v>
          </cell>
          <cell r="AG8">
            <v>3035</v>
          </cell>
          <cell r="AH8">
            <v>17202</v>
          </cell>
          <cell r="AI8">
            <v>4303</v>
          </cell>
          <cell r="AJ8">
            <v>3302</v>
          </cell>
          <cell r="AK8">
            <v>103222</v>
          </cell>
          <cell r="AL8">
            <v>1181</v>
          </cell>
          <cell r="AN8">
            <v>1970</v>
          </cell>
          <cell r="AP8">
            <v>32720</v>
          </cell>
          <cell r="AQ8">
            <v>5509</v>
          </cell>
          <cell r="AV8">
            <v>16810</v>
          </cell>
          <cell r="AW8">
            <v>6319</v>
          </cell>
          <cell r="BA8">
            <v>3534</v>
          </cell>
          <cell r="BC8">
            <v>3198</v>
          </cell>
          <cell r="BG8">
            <v>7882</v>
          </cell>
          <cell r="BH8">
            <v>804</v>
          </cell>
          <cell r="BK8">
            <v>21495</v>
          </cell>
        </row>
        <row r="15">
          <cell r="C15">
            <v>327128</v>
          </cell>
          <cell r="D15">
            <v>135807</v>
          </cell>
          <cell r="E15">
            <v>191321</v>
          </cell>
          <cell r="F15">
            <v>9825</v>
          </cell>
          <cell r="G15">
            <v>5005</v>
          </cell>
          <cell r="H15">
            <v>3661</v>
          </cell>
          <cell r="I15">
            <v>659</v>
          </cell>
          <cell r="J15">
            <v>19678</v>
          </cell>
          <cell r="K15">
            <v>2383</v>
          </cell>
          <cell r="L15">
            <v>5310</v>
          </cell>
          <cell r="M15">
            <v>4949</v>
          </cell>
          <cell r="N15">
            <v>2071</v>
          </cell>
          <cell r="P15">
            <v>14336</v>
          </cell>
          <cell r="Q15">
            <v>730</v>
          </cell>
          <cell r="R15">
            <v>5989</v>
          </cell>
          <cell r="S15">
            <v>4553</v>
          </cell>
          <cell r="T15">
            <v>4228</v>
          </cell>
          <cell r="U15">
            <v>886</v>
          </cell>
          <cell r="V15">
            <v>1752</v>
          </cell>
          <cell r="W15">
            <v>1083</v>
          </cell>
          <cell r="Y15">
            <v>760</v>
          </cell>
          <cell r="AF15">
            <v>802</v>
          </cell>
          <cell r="AG15">
            <v>1736</v>
          </cell>
          <cell r="AH15">
            <v>2611</v>
          </cell>
          <cell r="AI15">
            <v>755</v>
          </cell>
          <cell r="AJ15">
            <v>533</v>
          </cell>
          <cell r="AK15">
            <v>17092</v>
          </cell>
          <cell r="AL15">
            <v>386</v>
          </cell>
          <cell r="AN15">
            <v>1030</v>
          </cell>
          <cell r="AP15">
            <v>20951</v>
          </cell>
          <cell r="AQ15">
            <v>2970</v>
          </cell>
          <cell r="AV15">
            <v>11844</v>
          </cell>
          <cell r="AW15">
            <v>2902</v>
          </cell>
          <cell r="BA15">
            <v>1962</v>
          </cell>
          <cell r="BC15">
            <v>1097</v>
          </cell>
          <cell r="BG15">
            <v>4841</v>
          </cell>
          <cell r="BH15">
            <v>501</v>
          </cell>
          <cell r="BK15">
            <v>8784</v>
          </cell>
        </row>
      </sheetData>
      <sheetData sheetId="7">
        <row r="8">
          <cell r="C8">
            <v>2935354</v>
          </cell>
          <cell r="D8">
            <v>2221129</v>
          </cell>
          <cell r="E8">
            <v>714225</v>
          </cell>
          <cell r="F8">
            <v>118200</v>
          </cell>
          <cell r="G8">
            <v>36089</v>
          </cell>
          <cell r="H8">
            <v>10299</v>
          </cell>
          <cell r="I8">
            <v>583</v>
          </cell>
          <cell r="J8">
            <v>74738</v>
          </cell>
          <cell r="K8">
            <v>8810</v>
          </cell>
          <cell r="L8">
            <v>25238</v>
          </cell>
          <cell r="M8">
            <v>17788</v>
          </cell>
          <cell r="N8">
            <v>6507</v>
          </cell>
          <cell r="P8">
            <v>27416</v>
          </cell>
          <cell r="Q8">
            <v>1842</v>
          </cell>
          <cell r="R8">
            <v>19179</v>
          </cell>
          <cell r="S8">
            <v>13303</v>
          </cell>
          <cell r="T8">
            <v>11135</v>
          </cell>
          <cell r="U8">
            <v>1124</v>
          </cell>
          <cell r="V8">
            <v>9974</v>
          </cell>
          <cell r="W8">
            <v>4552</v>
          </cell>
          <cell r="Y8">
            <v>2275</v>
          </cell>
          <cell r="AF8">
            <v>1211</v>
          </cell>
          <cell r="AG8">
            <v>1711</v>
          </cell>
          <cell r="AH8">
            <v>20286</v>
          </cell>
          <cell r="AI8">
            <v>3795</v>
          </cell>
          <cell r="AJ8">
            <v>2424</v>
          </cell>
          <cell r="AK8">
            <v>145878</v>
          </cell>
          <cell r="AL8">
            <v>2476</v>
          </cell>
          <cell r="AN8">
            <v>2674</v>
          </cell>
          <cell r="AP8">
            <v>26456</v>
          </cell>
          <cell r="AQ8">
            <v>4308</v>
          </cell>
          <cell r="AV8">
            <v>20890</v>
          </cell>
          <cell r="AW8">
            <v>3770</v>
          </cell>
          <cell r="BA8">
            <v>3394</v>
          </cell>
          <cell r="BC8">
            <v>2959</v>
          </cell>
          <cell r="BG8">
            <v>8815</v>
          </cell>
          <cell r="BH8">
            <v>815</v>
          </cell>
          <cell r="BK8">
            <v>21247</v>
          </cell>
        </row>
        <row r="15">
          <cell r="C15">
            <v>370718</v>
          </cell>
          <cell r="D15">
            <v>172894</v>
          </cell>
          <cell r="E15">
            <v>197824</v>
          </cell>
          <cell r="F15">
            <v>11760</v>
          </cell>
          <cell r="G15">
            <v>4742</v>
          </cell>
          <cell r="H15">
            <v>3034</v>
          </cell>
          <cell r="I15">
            <v>165</v>
          </cell>
          <cell r="J15">
            <v>17579</v>
          </cell>
          <cell r="K15">
            <v>2784</v>
          </cell>
          <cell r="L15">
            <v>8044</v>
          </cell>
          <cell r="M15">
            <v>4697</v>
          </cell>
          <cell r="N15">
            <v>1972</v>
          </cell>
          <cell r="P15">
            <v>12195</v>
          </cell>
          <cell r="Q15">
            <v>663</v>
          </cell>
          <cell r="R15">
            <v>6535</v>
          </cell>
          <cell r="S15">
            <v>5324</v>
          </cell>
          <cell r="T15">
            <v>5413</v>
          </cell>
          <cell r="U15">
            <v>590</v>
          </cell>
          <cell r="V15">
            <v>1568</v>
          </cell>
          <cell r="W15">
            <v>1305</v>
          </cell>
          <cell r="Y15">
            <v>610</v>
          </cell>
          <cell r="AF15">
            <v>805</v>
          </cell>
          <cell r="AG15">
            <v>1283</v>
          </cell>
          <cell r="AH15">
            <v>2783</v>
          </cell>
          <cell r="AI15">
            <v>634</v>
          </cell>
          <cell r="AJ15">
            <v>474</v>
          </cell>
          <cell r="AK15">
            <v>22264</v>
          </cell>
          <cell r="AL15">
            <v>303</v>
          </cell>
          <cell r="AN15">
            <v>1313</v>
          </cell>
          <cell r="AP15">
            <v>17415</v>
          </cell>
          <cell r="AQ15">
            <v>2791</v>
          </cell>
          <cell r="AV15">
            <v>16356</v>
          </cell>
          <cell r="AW15">
            <v>1771</v>
          </cell>
          <cell r="BA15">
            <v>2574</v>
          </cell>
          <cell r="BC15">
            <v>1289</v>
          </cell>
          <cell r="BG15">
            <v>5613</v>
          </cell>
          <cell r="BH15">
            <v>439</v>
          </cell>
          <cell r="BK15">
            <v>8324</v>
          </cell>
        </row>
      </sheetData>
      <sheetData sheetId="8">
        <row r="8">
          <cell r="C8">
            <v>2145828</v>
          </cell>
          <cell r="D8">
            <v>1448704</v>
          </cell>
          <cell r="E8">
            <v>697124</v>
          </cell>
          <cell r="F8">
            <v>72390</v>
          </cell>
          <cell r="G8">
            <v>19596</v>
          </cell>
          <cell r="H8">
            <v>9515</v>
          </cell>
          <cell r="I8">
            <v>967</v>
          </cell>
          <cell r="J8">
            <v>79693</v>
          </cell>
          <cell r="K8">
            <v>6834</v>
          </cell>
          <cell r="L8">
            <v>15925</v>
          </cell>
          <cell r="M8">
            <v>15865</v>
          </cell>
          <cell r="N8">
            <v>5132</v>
          </cell>
          <cell r="P8">
            <v>29890</v>
          </cell>
          <cell r="Q8">
            <v>1844</v>
          </cell>
          <cell r="R8">
            <v>19999</v>
          </cell>
          <cell r="S8">
            <v>26981</v>
          </cell>
          <cell r="T8">
            <v>19274</v>
          </cell>
          <cell r="U8">
            <v>1912</v>
          </cell>
          <cell r="V8">
            <v>9319</v>
          </cell>
          <cell r="W8">
            <v>4222</v>
          </cell>
          <cell r="Y8">
            <v>2573</v>
          </cell>
          <cell r="AF8">
            <v>1166</v>
          </cell>
          <cell r="AG8">
            <v>1930</v>
          </cell>
          <cell r="AH8">
            <v>22541</v>
          </cell>
          <cell r="AI8">
            <v>4241</v>
          </cell>
          <cell r="AJ8">
            <v>3119</v>
          </cell>
          <cell r="AK8">
            <v>154998</v>
          </cell>
          <cell r="AL8">
            <v>2963</v>
          </cell>
          <cell r="AN8">
            <v>5256</v>
          </cell>
          <cell r="AP8">
            <v>28030</v>
          </cell>
          <cell r="AQ8">
            <v>5133</v>
          </cell>
          <cell r="AV8">
            <v>24360</v>
          </cell>
          <cell r="AW8">
            <v>4613</v>
          </cell>
          <cell r="BA8">
            <v>3921</v>
          </cell>
          <cell r="BC8">
            <v>2099</v>
          </cell>
          <cell r="BG8">
            <v>7652</v>
          </cell>
          <cell r="BH8">
            <v>682</v>
          </cell>
          <cell r="BK8">
            <v>22326</v>
          </cell>
        </row>
        <row r="15">
          <cell r="C15">
            <v>382575</v>
          </cell>
          <cell r="D15">
            <v>158434</v>
          </cell>
          <cell r="E15">
            <v>224141</v>
          </cell>
          <cell r="F15">
            <v>14504</v>
          </cell>
          <cell r="G15">
            <v>5486</v>
          </cell>
          <cell r="H15">
            <v>3828</v>
          </cell>
          <cell r="I15">
            <v>517</v>
          </cell>
          <cell r="J15">
            <v>22363</v>
          </cell>
          <cell r="K15">
            <v>2757</v>
          </cell>
          <cell r="L15">
            <v>5869</v>
          </cell>
          <cell r="M15">
            <v>5039</v>
          </cell>
          <cell r="N15">
            <v>1891</v>
          </cell>
          <cell r="P15">
            <v>15370</v>
          </cell>
          <cell r="Q15">
            <v>931</v>
          </cell>
          <cell r="R15">
            <v>6939</v>
          </cell>
          <cell r="S15">
            <v>10988</v>
          </cell>
          <cell r="T15">
            <v>9304</v>
          </cell>
          <cell r="U15">
            <v>1169</v>
          </cell>
          <cell r="V15">
            <v>2260</v>
          </cell>
          <cell r="W15">
            <v>1398</v>
          </cell>
          <cell r="Y15">
            <v>639</v>
          </cell>
          <cell r="AF15">
            <v>730</v>
          </cell>
          <cell r="AG15">
            <v>1270</v>
          </cell>
          <cell r="AH15">
            <v>3008</v>
          </cell>
          <cell r="AI15">
            <v>1309</v>
          </cell>
          <cell r="AJ15">
            <v>673</v>
          </cell>
          <cell r="AK15">
            <v>20737</v>
          </cell>
          <cell r="AL15">
            <v>517</v>
          </cell>
          <cell r="AN15">
            <v>1590</v>
          </cell>
          <cell r="AP15">
            <v>17429</v>
          </cell>
          <cell r="AQ15">
            <v>3208</v>
          </cell>
          <cell r="AV15">
            <v>18728</v>
          </cell>
          <cell r="AW15">
            <v>1831</v>
          </cell>
          <cell r="BA15">
            <v>2529</v>
          </cell>
          <cell r="BC15">
            <v>1163</v>
          </cell>
          <cell r="BG15">
            <v>5008</v>
          </cell>
          <cell r="BH15">
            <v>446</v>
          </cell>
          <cell r="BK15">
            <v>7633</v>
          </cell>
        </row>
      </sheetData>
      <sheetData sheetId="9">
        <row r="8">
          <cell r="C8">
            <v>1509513</v>
          </cell>
          <cell r="D8">
            <v>1121620</v>
          </cell>
          <cell r="E8">
            <v>387893</v>
          </cell>
          <cell r="F8">
            <v>44003</v>
          </cell>
          <cell r="G8">
            <v>13060</v>
          </cell>
          <cell r="H8">
            <v>8316</v>
          </cell>
          <cell r="I8">
            <v>852</v>
          </cell>
          <cell r="J8">
            <v>30933</v>
          </cell>
          <cell r="K8">
            <v>3276</v>
          </cell>
          <cell r="L8">
            <v>5627</v>
          </cell>
          <cell r="M8">
            <v>8756</v>
          </cell>
          <cell r="N8">
            <v>3250</v>
          </cell>
          <cell r="P8">
            <v>21981</v>
          </cell>
          <cell r="Q8">
            <v>1446</v>
          </cell>
          <cell r="R8">
            <v>9104</v>
          </cell>
          <cell r="S8">
            <v>7623</v>
          </cell>
          <cell r="T8">
            <v>6381</v>
          </cell>
          <cell r="U8">
            <v>1128</v>
          </cell>
          <cell r="V8">
            <v>6785</v>
          </cell>
          <cell r="W8">
            <v>2663</v>
          </cell>
          <cell r="Y8">
            <v>1858</v>
          </cell>
          <cell r="AF8">
            <v>1203</v>
          </cell>
          <cell r="AG8">
            <v>1695</v>
          </cell>
          <cell r="AH8">
            <v>16644</v>
          </cell>
          <cell r="AI8">
            <v>4274</v>
          </cell>
          <cell r="AJ8">
            <v>2759</v>
          </cell>
          <cell r="AK8">
            <v>70065</v>
          </cell>
          <cell r="AL8">
            <v>1401</v>
          </cell>
          <cell r="AN8">
            <v>1106</v>
          </cell>
          <cell r="AP8">
            <v>20187</v>
          </cell>
          <cell r="AQ8">
            <v>2831</v>
          </cell>
          <cell r="AV8">
            <v>18143</v>
          </cell>
          <cell r="AW8">
            <v>5301</v>
          </cell>
          <cell r="BA8">
            <v>2430</v>
          </cell>
          <cell r="BC8">
            <v>789</v>
          </cell>
          <cell r="BG8">
            <v>5195</v>
          </cell>
          <cell r="BH8">
            <v>493</v>
          </cell>
          <cell r="BK8">
            <v>13790</v>
          </cell>
        </row>
        <row r="15">
          <cell r="C15">
            <v>270695</v>
          </cell>
          <cell r="D15">
            <v>115532</v>
          </cell>
          <cell r="E15">
            <v>155163</v>
          </cell>
          <cell r="F15">
            <v>11379</v>
          </cell>
          <cell r="G15">
            <v>5754</v>
          </cell>
          <cell r="H15">
            <v>3774</v>
          </cell>
          <cell r="I15">
            <v>474</v>
          </cell>
          <cell r="J15">
            <v>12886</v>
          </cell>
          <cell r="K15">
            <v>1347</v>
          </cell>
          <cell r="L15">
            <v>2720</v>
          </cell>
          <cell r="M15">
            <v>3563</v>
          </cell>
          <cell r="N15">
            <v>1709</v>
          </cell>
          <cell r="P15">
            <v>12063</v>
          </cell>
          <cell r="Q15">
            <v>718</v>
          </cell>
          <cell r="R15">
            <v>3475</v>
          </cell>
          <cell r="S15">
            <v>3631</v>
          </cell>
          <cell r="T15">
            <v>3660</v>
          </cell>
          <cell r="U15">
            <v>725</v>
          </cell>
          <cell r="V15">
            <v>1980</v>
          </cell>
          <cell r="W15">
            <v>815</v>
          </cell>
          <cell r="Y15">
            <v>604</v>
          </cell>
          <cell r="AF15">
            <v>598</v>
          </cell>
          <cell r="AG15">
            <v>1054</v>
          </cell>
          <cell r="AH15">
            <v>2851</v>
          </cell>
          <cell r="AI15">
            <v>1098</v>
          </cell>
          <cell r="AJ15">
            <v>705</v>
          </cell>
          <cell r="AK15">
            <v>14619</v>
          </cell>
          <cell r="AL15">
            <v>315</v>
          </cell>
          <cell r="AN15">
            <v>473</v>
          </cell>
          <cell r="AP15">
            <v>12758</v>
          </cell>
          <cell r="AQ15">
            <v>1645</v>
          </cell>
          <cell r="AV15">
            <v>12686</v>
          </cell>
          <cell r="AW15">
            <v>2120</v>
          </cell>
          <cell r="BA15">
            <v>1711</v>
          </cell>
          <cell r="BC15">
            <v>625</v>
          </cell>
          <cell r="BG15">
            <v>3790</v>
          </cell>
          <cell r="BH15">
            <v>283</v>
          </cell>
          <cell r="BK15">
            <v>6429</v>
          </cell>
        </row>
      </sheetData>
      <sheetData sheetId="10">
        <row r="8">
          <cell r="C8">
            <v>1381221</v>
          </cell>
          <cell r="D8">
            <v>1071204</v>
          </cell>
          <cell r="E8">
            <v>310017</v>
          </cell>
          <cell r="F8">
            <v>34082</v>
          </cell>
          <cell r="G8">
            <v>11150</v>
          </cell>
          <cell r="H8">
            <v>7845</v>
          </cell>
          <cell r="I8">
            <v>956</v>
          </cell>
          <cell r="J8">
            <v>24316</v>
          </cell>
          <cell r="K8">
            <v>3244</v>
          </cell>
          <cell r="L8">
            <v>4096</v>
          </cell>
          <cell r="M8">
            <v>7529</v>
          </cell>
          <cell r="N8">
            <v>3599</v>
          </cell>
          <cell r="P8">
            <v>18952</v>
          </cell>
          <cell r="Q8">
            <v>1191</v>
          </cell>
          <cell r="R8">
            <v>8396</v>
          </cell>
          <cell r="S8">
            <v>5813</v>
          </cell>
          <cell r="T8">
            <v>5318</v>
          </cell>
          <cell r="U8">
            <v>1291</v>
          </cell>
          <cell r="V8">
            <v>5643</v>
          </cell>
          <cell r="W8">
            <v>2211</v>
          </cell>
          <cell r="Y8">
            <v>1238</v>
          </cell>
          <cell r="AF8">
            <v>1510</v>
          </cell>
          <cell r="AG8">
            <v>1485</v>
          </cell>
          <cell r="AH8">
            <v>16282</v>
          </cell>
          <cell r="AI8">
            <v>4712</v>
          </cell>
          <cell r="AJ8">
            <v>2632</v>
          </cell>
          <cell r="AK8">
            <v>53889</v>
          </cell>
          <cell r="AL8">
            <v>926</v>
          </cell>
          <cell r="AN8">
            <v>626</v>
          </cell>
          <cell r="AP8">
            <v>12670</v>
          </cell>
          <cell r="AQ8">
            <v>1891</v>
          </cell>
          <cell r="AV8">
            <v>13111</v>
          </cell>
          <cell r="AW8">
            <v>4672</v>
          </cell>
          <cell r="BA8">
            <v>2213</v>
          </cell>
          <cell r="BC8">
            <v>572</v>
          </cell>
          <cell r="BG8">
            <v>2782</v>
          </cell>
          <cell r="BH8">
            <v>224</v>
          </cell>
          <cell r="BK8">
            <v>9414</v>
          </cell>
        </row>
        <row r="15">
          <cell r="C15">
            <v>282642</v>
          </cell>
          <cell r="D15">
            <v>153035</v>
          </cell>
          <cell r="E15">
            <v>129607</v>
          </cell>
          <cell r="F15">
            <v>11717</v>
          </cell>
          <cell r="G15">
            <v>5074</v>
          </cell>
          <cell r="H15">
            <v>3660</v>
          </cell>
          <cell r="I15">
            <v>670</v>
          </cell>
          <cell r="J15">
            <v>10871</v>
          </cell>
          <cell r="K15">
            <v>1075</v>
          </cell>
          <cell r="L15">
            <v>2168</v>
          </cell>
          <cell r="M15">
            <v>3602</v>
          </cell>
          <cell r="N15">
            <v>2057</v>
          </cell>
          <cell r="P15">
            <v>10337</v>
          </cell>
          <cell r="Q15">
            <v>462</v>
          </cell>
          <cell r="R15">
            <v>3294</v>
          </cell>
          <cell r="S15">
            <v>2533</v>
          </cell>
          <cell r="T15">
            <v>2465</v>
          </cell>
          <cell r="U15">
            <v>753</v>
          </cell>
          <cell r="V15">
            <v>1630</v>
          </cell>
          <cell r="W15">
            <v>757</v>
          </cell>
          <cell r="Y15">
            <v>532</v>
          </cell>
          <cell r="AF15">
            <v>1014</v>
          </cell>
          <cell r="AG15">
            <v>909</v>
          </cell>
          <cell r="AH15">
            <v>5280</v>
          </cell>
          <cell r="AI15">
            <v>1762</v>
          </cell>
          <cell r="AJ15">
            <v>1160</v>
          </cell>
          <cell r="AK15">
            <v>14732</v>
          </cell>
          <cell r="AL15">
            <v>288</v>
          </cell>
          <cell r="AN15">
            <v>331</v>
          </cell>
          <cell r="AP15">
            <v>7253</v>
          </cell>
          <cell r="AQ15">
            <v>1046</v>
          </cell>
          <cell r="AV15">
            <v>7297</v>
          </cell>
          <cell r="AW15">
            <v>1619</v>
          </cell>
          <cell r="BA15">
            <v>1598</v>
          </cell>
          <cell r="BC15">
            <v>277</v>
          </cell>
          <cell r="BG15">
            <v>1907</v>
          </cell>
          <cell r="BH15">
            <v>139</v>
          </cell>
          <cell r="BK15">
            <v>4620</v>
          </cell>
        </row>
      </sheetData>
      <sheetData sheetId="11">
        <row r="8">
          <cell r="C8">
            <v>1300287</v>
          </cell>
          <cell r="D8">
            <v>940025</v>
          </cell>
          <cell r="E8">
            <v>360262</v>
          </cell>
          <cell r="F8">
            <v>29684</v>
          </cell>
          <cell r="G8">
            <v>14698</v>
          </cell>
          <cell r="H8">
            <v>7111</v>
          </cell>
          <cell r="I8">
            <v>625</v>
          </cell>
          <cell r="J8">
            <v>25337</v>
          </cell>
          <cell r="K8">
            <v>3820</v>
          </cell>
          <cell r="L8">
            <v>5616</v>
          </cell>
          <cell r="M8">
            <v>7104</v>
          </cell>
          <cell r="N8">
            <v>2798</v>
          </cell>
          <cell r="P8">
            <v>22162</v>
          </cell>
          <cell r="Q8">
            <v>990</v>
          </cell>
          <cell r="R8">
            <v>9554</v>
          </cell>
          <cell r="S8">
            <v>8967</v>
          </cell>
          <cell r="T8">
            <v>5717</v>
          </cell>
          <cell r="U8">
            <v>1321</v>
          </cell>
          <cell r="V8">
            <v>7082</v>
          </cell>
          <cell r="W8">
            <v>3532</v>
          </cell>
          <cell r="Y8">
            <v>1146</v>
          </cell>
          <cell r="AF8">
            <v>683</v>
          </cell>
          <cell r="AG8">
            <v>1492</v>
          </cell>
          <cell r="AH8">
            <v>14482</v>
          </cell>
          <cell r="AI8">
            <v>2137</v>
          </cell>
          <cell r="AJ8">
            <v>1921</v>
          </cell>
          <cell r="AK8">
            <v>94550</v>
          </cell>
          <cell r="AL8">
            <v>1908</v>
          </cell>
          <cell r="AN8">
            <v>610</v>
          </cell>
          <cell r="AP8">
            <v>11234</v>
          </cell>
          <cell r="AQ8">
            <v>2545</v>
          </cell>
          <cell r="AV8">
            <v>11858</v>
          </cell>
          <cell r="AW8">
            <v>4542</v>
          </cell>
          <cell r="BA8">
            <v>2569</v>
          </cell>
          <cell r="BC8">
            <v>494</v>
          </cell>
          <cell r="BG8">
            <v>2497</v>
          </cell>
          <cell r="BH8">
            <v>184</v>
          </cell>
          <cell r="BK8">
            <v>7781</v>
          </cell>
        </row>
        <row r="15">
          <cell r="C15">
            <v>267405</v>
          </cell>
          <cell r="D15">
            <v>144296</v>
          </cell>
          <cell r="E15">
            <v>123109</v>
          </cell>
          <cell r="F15">
            <v>10366</v>
          </cell>
          <cell r="G15">
            <v>4439</v>
          </cell>
          <cell r="H15">
            <v>3278</v>
          </cell>
          <cell r="I15">
            <v>320</v>
          </cell>
          <cell r="J15">
            <v>8499</v>
          </cell>
          <cell r="K15">
            <v>834</v>
          </cell>
          <cell r="L15">
            <v>2057</v>
          </cell>
          <cell r="M15">
            <v>3307</v>
          </cell>
          <cell r="N15">
            <v>1360</v>
          </cell>
          <cell r="P15">
            <v>9700</v>
          </cell>
          <cell r="Q15">
            <v>426</v>
          </cell>
          <cell r="R15">
            <v>2991</v>
          </cell>
          <cell r="S15">
            <v>3023</v>
          </cell>
          <cell r="T15">
            <v>2220</v>
          </cell>
          <cell r="U15">
            <v>659</v>
          </cell>
          <cell r="V15">
            <v>1397</v>
          </cell>
          <cell r="W15">
            <v>1075</v>
          </cell>
          <cell r="Y15">
            <v>511</v>
          </cell>
          <cell r="AF15">
            <v>318</v>
          </cell>
          <cell r="AG15">
            <v>486</v>
          </cell>
          <cell r="AH15">
            <v>3426</v>
          </cell>
          <cell r="AI15">
            <v>632</v>
          </cell>
          <cell r="AJ15">
            <v>624</v>
          </cell>
          <cell r="AK15">
            <v>20634</v>
          </cell>
          <cell r="AL15">
            <v>339</v>
          </cell>
          <cell r="AN15">
            <v>331</v>
          </cell>
          <cell r="AP15">
            <v>6428</v>
          </cell>
          <cell r="AQ15">
            <v>711</v>
          </cell>
          <cell r="AV15">
            <v>4073</v>
          </cell>
          <cell r="AW15">
            <v>1590</v>
          </cell>
          <cell r="BA15">
            <v>1141</v>
          </cell>
          <cell r="BC15">
            <v>171</v>
          </cell>
          <cell r="BG15">
            <v>977</v>
          </cell>
          <cell r="BH15">
            <v>119</v>
          </cell>
          <cell r="BK15">
            <v>3840</v>
          </cell>
        </row>
      </sheetData>
      <sheetData sheetId="12">
        <row r="8">
          <cell r="C8">
            <v>1298633</v>
          </cell>
          <cell r="D8">
            <v>798285</v>
          </cell>
          <cell r="E8">
            <v>500348</v>
          </cell>
          <cell r="F8">
            <v>24822</v>
          </cell>
          <cell r="G8">
            <v>7750</v>
          </cell>
          <cell r="H8">
            <v>6010</v>
          </cell>
          <cell r="I8">
            <v>338</v>
          </cell>
          <cell r="J8">
            <v>28733</v>
          </cell>
          <cell r="K8">
            <v>2253</v>
          </cell>
          <cell r="L8">
            <v>9702</v>
          </cell>
          <cell r="M8">
            <v>9935</v>
          </cell>
          <cell r="N8">
            <v>4194</v>
          </cell>
          <cell r="P8">
            <v>135852</v>
          </cell>
          <cell r="Q8">
            <v>2438</v>
          </cell>
          <cell r="R8">
            <v>27269</v>
          </cell>
          <cell r="S8">
            <v>13528</v>
          </cell>
          <cell r="T8">
            <v>13819</v>
          </cell>
          <cell r="U8">
            <v>1543</v>
          </cell>
          <cell r="V8">
            <v>4995</v>
          </cell>
          <cell r="W8">
            <v>2012</v>
          </cell>
          <cell r="Y8">
            <v>1167</v>
          </cell>
          <cell r="AF8">
            <v>2638</v>
          </cell>
          <cell r="AG8">
            <v>1250</v>
          </cell>
          <cell r="AH8">
            <v>15453</v>
          </cell>
          <cell r="AI8">
            <v>5540</v>
          </cell>
          <cell r="AJ8">
            <v>2551</v>
          </cell>
          <cell r="AK8">
            <v>75270</v>
          </cell>
          <cell r="AL8">
            <v>3614</v>
          </cell>
          <cell r="AN8">
            <v>757</v>
          </cell>
          <cell r="AP8">
            <v>9682</v>
          </cell>
          <cell r="AQ8">
            <v>1226</v>
          </cell>
          <cell r="AV8">
            <v>17442</v>
          </cell>
          <cell r="AW8">
            <v>3805</v>
          </cell>
          <cell r="BA8">
            <v>2028</v>
          </cell>
          <cell r="BC8">
            <v>1648</v>
          </cell>
          <cell r="BG8">
            <v>6078</v>
          </cell>
          <cell r="BH8">
            <v>283</v>
          </cell>
          <cell r="BK8">
            <v>14008</v>
          </cell>
        </row>
        <row r="15">
          <cell r="C15">
            <v>213891</v>
          </cell>
          <cell r="D15">
            <v>108533</v>
          </cell>
          <cell r="E15">
            <v>105358</v>
          </cell>
          <cell r="F15">
            <v>7590</v>
          </cell>
          <cell r="G15">
            <v>2795</v>
          </cell>
          <cell r="H15">
            <v>2126</v>
          </cell>
          <cell r="I15">
            <v>143</v>
          </cell>
          <cell r="J15">
            <v>8671</v>
          </cell>
          <cell r="K15">
            <v>874</v>
          </cell>
          <cell r="L15">
            <v>2714</v>
          </cell>
          <cell r="M15">
            <v>2686</v>
          </cell>
          <cell r="N15">
            <v>1174</v>
          </cell>
          <cell r="P15">
            <v>9453</v>
          </cell>
          <cell r="Q15">
            <v>327</v>
          </cell>
          <cell r="R15">
            <v>3284</v>
          </cell>
          <cell r="S15">
            <v>3234</v>
          </cell>
          <cell r="T15">
            <v>2106</v>
          </cell>
          <cell r="U15">
            <v>663</v>
          </cell>
          <cell r="V15">
            <v>954</v>
          </cell>
          <cell r="W15">
            <v>448</v>
          </cell>
          <cell r="Y15">
            <v>380</v>
          </cell>
          <cell r="AF15">
            <v>732</v>
          </cell>
          <cell r="AG15">
            <v>457</v>
          </cell>
          <cell r="AH15">
            <v>2293</v>
          </cell>
          <cell r="AI15">
            <v>972</v>
          </cell>
          <cell r="AJ15">
            <v>457</v>
          </cell>
          <cell r="AK15">
            <v>13392</v>
          </cell>
          <cell r="AL15">
            <v>366</v>
          </cell>
          <cell r="AN15">
            <v>292</v>
          </cell>
          <cell r="AP15">
            <v>4905</v>
          </cell>
          <cell r="AQ15">
            <v>555</v>
          </cell>
          <cell r="AV15">
            <v>6183</v>
          </cell>
          <cell r="AW15">
            <v>1158</v>
          </cell>
          <cell r="BA15">
            <v>1021</v>
          </cell>
          <cell r="BC15">
            <v>316</v>
          </cell>
          <cell r="BG15">
            <v>2524</v>
          </cell>
          <cell r="BH15">
            <v>132</v>
          </cell>
          <cell r="BK15">
            <v>4485</v>
          </cell>
        </row>
      </sheetData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mmijoulu"/>
      <sheetName val="Tammi"/>
      <sheetName val="Helmi"/>
      <sheetName val="Maalis"/>
      <sheetName val="Huhti"/>
      <sheetName val="Touko"/>
      <sheetName val="Kesä"/>
      <sheetName val="Heinä"/>
      <sheetName val="Elo"/>
      <sheetName val="Syys"/>
      <sheetName val="Loka"/>
      <sheetName val="Marras"/>
      <sheetName val="Joulu"/>
    </sheetNames>
    <sheetDataSet>
      <sheetData sheetId="0">
        <row r="8">
          <cell r="C8">
            <v>20241057</v>
          </cell>
          <cell r="D8">
            <v>14380610</v>
          </cell>
          <cell r="E8">
            <v>5860447</v>
          </cell>
          <cell r="F8">
            <v>531375</v>
          </cell>
          <cell r="G8">
            <v>174147</v>
          </cell>
          <cell r="H8">
            <v>83141</v>
          </cell>
          <cell r="I8">
            <v>7784</v>
          </cell>
          <cell r="J8">
            <v>501650</v>
          </cell>
          <cell r="K8">
            <v>52725</v>
          </cell>
          <cell r="L8">
            <v>128771</v>
          </cell>
          <cell r="M8">
            <v>158668</v>
          </cell>
          <cell r="N8">
            <v>49334</v>
          </cell>
          <cell r="P8">
            <v>454604</v>
          </cell>
          <cell r="Q8">
            <v>18676</v>
          </cell>
          <cell r="R8">
            <v>214248</v>
          </cell>
          <cell r="S8">
            <v>115681</v>
          </cell>
          <cell r="T8">
            <v>96876</v>
          </cell>
          <cell r="U8">
            <v>14674</v>
          </cell>
          <cell r="V8">
            <v>66158</v>
          </cell>
          <cell r="W8">
            <v>31215</v>
          </cell>
          <cell r="Y8">
            <v>19307</v>
          </cell>
          <cell r="AF8">
            <v>12004</v>
          </cell>
          <cell r="AG8">
            <v>18335</v>
          </cell>
          <cell r="AH8">
            <v>187295</v>
          </cell>
          <cell r="AI8">
            <v>42858</v>
          </cell>
          <cell r="AJ8">
            <v>26012</v>
          </cell>
          <cell r="AK8">
            <v>1620419</v>
          </cell>
          <cell r="AL8">
            <v>27405</v>
          </cell>
          <cell r="AN8">
            <v>25712</v>
          </cell>
          <cell r="AP8">
            <v>187245</v>
          </cell>
          <cell r="AQ8">
            <v>33604</v>
          </cell>
          <cell r="AV8">
            <v>205988</v>
          </cell>
          <cell r="AW8">
            <v>44330</v>
          </cell>
          <cell r="BA8">
            <v>29296</v>
          </cell>
          <cell r="BC8">
            <v>12173</v>
          </cell>
          <cell r="BG8">
            <v>51652</v>
          </cell>
          <cell r="BH8">
            <v>3965</v>
          </cell>
          <cell r="BK8">
            <v>142802</v>
          </cell>
        </row>
        <row r="15">
          <cell r="C15">
            <v>3263690</v>
          </cell>
          <cell r="D15">
            <v>1522160</v>
          </cell>
          <cell r="E15">
            <v>1741530</v>
          </cell>
          <cell r="F15">
            <v>119753</v>
          </cell>
          <cell r="G15">
            <v>47369</v>
          </cell>
          <cell r="H15">
            <v>34068</v>
          </cell>
          <cell r="I15">
            <v>4995</v>
          </cell>
          <cell r="J15">
            <v>149796</v>
          </cell>
          <cell r="K15">
            <v>17455</v>
          </cell>
          <cell r="L15">
            <v>39521</v>
          </cell>
          <cell r="M15">
            <v>41673</v>
          </cell>
          <cell r="N15">
            <v>18483</v>
          </cell>
          <cell r="P15">
            <v>124354</v>
          </cell>
          <cell r="Q15">
            <v>7667</v>
          </cell>
          <cell r="R15">
            <v>52153</v>
          </cell>
          <cell r="S15">
            <v>44810</v>
          </cell>
          <cell r="T15">
            <v>38742</v>
          </cell>
          <cell r="U15">
            <v>8104</v>
          </cell>
          <cell r="V15">
            <v>18463</v>
          </cell>
          <cell r="W15">
            <v>9111</v>
          </cell>
          <cell r="Y15">
            <v>5974</v>
          </cell>
          <cell r="AF15">
            <v>5711</v>
          </cell>
          <cell r="AG15">
            <v>11105</v>
          </cell>
          <cell r="AH15">
            <v>41136</v>
          </cell>
          <cell r="AI15">
            <v>11147</v>
          </cell>
          <cell r="AJ15">
            <v>6972</v>
          </cell>
          <cell r="AK15">
            <v>310243</v>
          </cell>
          <cell r="AL15">
            <v>4791</v>
          </cell>
          <cell r="AN15">
            <v>6508</v>
          </cell>
          <cell r="AP15">
            <v>110514</v>
          </cell>
          <cell r="AQ15">
            <v>17194</v>
          </cell>
          <cell r="AV15">
            <v>107901</v>
          </cell>
          <cell r="AW15">
            <v>20886</v>
          </cell>
          <cell r="BA15">
            <v>18998</v>
          </cell>
          <cell r="BC15">
            <v>5722</v>
          </cell>
          <cell r="BG15">
            <v>29276</v>
          </cell>
          <cell r="BH15">
            <v>2384</v>
          </cell>
          <cell r="BK15">
            <v>54853</v>
          </cell>
        </row>
      </sheetData>
      <sheetData sheetId="1">
        <row r="8">
          <cell r="C8">
            <v>1367952</v>
          </cell>
          <cell r="D8">
            <v>757485</v>
          </cell>
          <cell r="E8">
            <v>610467</v>
          </cell>
          <cell r="F8">
            <v>22891</v>
          </cell>
          <cell r="G8">
            <v>6859</v>
          </cell>
          <cell r="H8">
            <v>5173</v>
          </cell>
          <cell r="I8">
            <v>327</v>
          </cell>
          <cell r="J8">
            <v>31717</v>
          </cell>
          <cell r="K8">
            <v>2093</v>
          </cell>
          <cell r="L8">
            <v>12285</v>
          </cell>
          <cell r="M8">
            <v>18500</v>
          </cell>
          <cell r="N8">
            <v>3950</v>
          </cell>
          <cell r="P8">
            <v>44952</v>
          </cell>
          <cell r="Q8">
            <v>1100</v>
          </cell>
          <cell r="R8">
            <v>29744</v>
          </cell>
          <cell r="S8">
            <v>7272</v>
          </cell>
          <cell r="T8">
            <v>6169</v>
          </cell>
          <cell r="U8">
            <v>1025</v>
          </cell>
          <cell r="V8">
            <v>4300</v>
          </cell>
          <cell r="W8">
            <v>1628</v>
          </cell>
          <cell r="Y8">
            <v>947</v>
          </cell>
          <cell r="AF8">
            <v>806</v>
          </cell>
          <cell r="AG8">
            <v>1647</v>
          </cell>
          <cell r="AH8">
            <v>14998</v>
          </cell>
          <cell r="AI8">
            <v>2438</v>
          </cell>
          <cell r="AJ8">
            <v>1531</v>
          </cell>
          <cell r="AK8">
            <v>314222</v>
          </cell>
          <cell r="AL8">
            <v>8350</v>
          </cell>
          <cell r="AN8">
            <v>453</v>
          </cell>
          <cell r="AP8">
            <v>8386</v>
          </cell>
          <cell r="AQ8">
            <v>1493</v>
          </cell>
          <cell r="AV8">
            <v>17040</v>
          </cell>
          <cell r="AW8">
            <v>2782</v>
          </cell>
          <cell r="BA8">
            <v>1519</v>
          </cell>
          <cell r="BC8">
            <v>479</v>
          </cell>
          <cell r="BG8">
            <v>2917</v>
          </cell>
          <cell r="BH8">
            <v>176</v>
          </cell>
          <cell r="BK8">
            <v>4536</v>
          </cell>
        </row>
        <row r="15">
          <cell r="C15">
            <v>230652</v>
          </cell>
          <cell r="D15">
            <v>101430</v>
          </cell>
          <cell r="E15">
            <v>129222</v>
          </cell>
          <cell r="F15">
            <v>7871</v>
          </cell>
          <cell r="G15">
            <v>2364</v>
          </cell>
          <cell r="H15">
            <v>2298</v>
          </cell>
          <cell r="I15">
            <v>186</v>
          </cell>
          <cell r="J15">
            <v>8199</v>
          </cell>
          <cell r="K15">
            <v>665</v>
          </cell>
          <cell r="L15">
            <v>1464</v>
          </cell>
          <cell r="M15">
            <v>2368</v>
          </cell>
          <cell r="N15">
            <v>881</v>
          </cell>
          <cell r="P15">
            <v>6965</v>
          </cell>
          <cell r="Q15">
            <v>353</v>
          </cell>
          <cell r="R15">
            <v>2732</v>
          </cell>
          <cell r="S15">
            <v>2027</v>
          </cell>
          <cell r="T15">
            <v>1727</v>
          </cell>
          <cell r="U15">
            <v>443</v>
          </cell>
          <cell r="V15">
            <v>1382</v>
          </cell>
          <cell r="W15">
            <v>487</v>
          </cell>
          <cell r="Y15">
            <v>348</v>
          </cell>
          <cell r="AF15">
            <v>543</v>
          </cell>
          <cell r="AG15">
            <v>726</v>
          </cell>
          <cell r="AH15">
            <v>4155</v>
          </cell>
          <cell r="AI15">
            <v>1001</v>
          </cell>
          <cell r="AJ15">
            <v>592</v>
          </cell>
          <cell r="AK15">
            <v>53670</v>
          </cell>
          <cell r="AL15">
            <v>419</v>
          </cell>
          <cell r="AN15">
            <v>180</v>
          </cell>
          <cell r="AP15">
            <v>4269</v>
          </cell>
          <cell r="AQ15">
            <v>483</v>
          </cell>
          <cell r="AV15">
            <v>4566</v>
          </cell>
          <cell r="AW15">
            <v>1355</v>
          </cell>
          <cell r="BA15">
            <v>862</v>
          </cell>
          <cell r="BC15">
            <v>127</v>
          </cell>
          <cell r="BG15">
            <v>1305</v>
          </cell>
          <cell r="BH15">
            <v>78</v>
          </cell>
          <cell r="BK15">
            <v>1516</v>
          </cell>
        </row>
      </sheetData>
      <sheetData sheetId="2">
        <row r="8">
          <cell r="C8">
            <v>1447754</v>
          </cell>
          <cell r="D8">
            <v>1025779</v>
          </cell>
          <cell r="E8">
            <v>421975</v>
          </cell>
          <cell r="F8">
            <v>24017</v>
          </cell>
          <cell r="G8">
            <v>12208</v>
          </cell>
          <cell r="H8">
            <v>5130</v>
          </cell>
          <cell r="I8">
            <v>215</v>
          </cell>
          <cell r="J8">
            <v>39988</v>
          </cell>
          <cell r="K8">
            <v>3152</v>
          </cell>
          <cell r="L8">
            <v>14980</v>
          </cell>
          <cell r="M8">
            <v>24609</v>
          </cell>
          <cell r="N8">
            <v>6195</v>
          </cell>
          <cell r="P8">
            <v>49783</v>
          </cell>
          <cell r="Q8">
            <v>1215</v>
          </cell>
          <cell r="R8">
            <v>32875</v>
          </cell>
          <cell r="S8">
            <v>6828</v>
          </cell>
          <cell r="T8">
            <v>8140</v>
          </cell>
          <cell r="U8">
            <v>996</v>
          </cell>
          <cell r="V8">
            <v>3931</v>
          </cell>
          <cell r="W8">
            <v>2192</v>
          </cell>
          <cell r="Y8">
            <v>1363</v>
          </cell>
          <cell r="AF8">
            <v>663</v>
          </cell>
          <cell r="AG8">
            <v>1220</v>
          </cell>
          <cell r="AH8">
            <v>14822</v>
          </cell>
          <cell r="AI8">
            <v>2567</v>
          </cell>
          <cell r="AJ8">
            <v>1891</v>
          </cell>
          <cell r="AK8">
            <v>81866</v>
          </cell>
          <cell r="AL8">
            <v>1266</v>
          </cell>
          <cell r="AN8">
            <v>6182</v>
          </cell>
          <cell r="AP8">
            <v>9111</v>
          </cell>
          <cell r="AQ8">
            <v>1511</v>
          </cell>
          <cell r="AV8">
            <v>24086</v>
          </cell>
          <cell r="AW8">
            <v>2513</v>
          </cell>
          <cell r="BA8">
            <v>1110</v>
          </cell>
          <cell r="BC8">
            <v>820</v>
          </cell>
          <cell r="BG8">
            <v>2326</v>
          </cell>
          <cell r="BH8">
            <v>233</v>
          </cell>
          <cell r="BK8">
            <v>6856</v>
          </cell>
        </row>
        <row r="15">
          <cell r="C15">
            <v>199758</v>
          </cell>
          <cell r="D15">
            <v>99068</v>
          </cell>
          <cell r="E15">
            <v>100690</v>
          </cell>
          <cell r="F15">
            <v>7370</v>
          </cell>
          <cell r="G15">
            <v>2663</v>
          </cell>
          <cell r="H15">
            <v>2002</v>
          </cell>
          <cell r="I15">
            <v>111</v>
          </cell>
          <cell r="J15">
            <v>9987</v>
          </cell>
          <cell r="K15">
            <v>782</v>
          </cell>
          <cell r="L15">
            <v>1990</v>
          </cell>
          <cell r="M15">
            <v>2857</v>
          </cell>
          <cell r="N15">
            <v>1416</v>
          </cell>
          <cell r="P15">
            <v>10332</v>
          </cell>
          <cell r="Q15">
            <v>528</v>
          </cell>
          <cell r="R15">
            <v>3330</v>
          </cell>
          <cell r="S15">
            <v>2147</v>
          </cell>
          <cell r="T15">
            <v>1874</v>
          </cell>
          <cell r="U15">
            <v>399</v>
          </cell>
          <cell r="V15">
            <v>1346</v>
          </cell>
          <cell r="W15">
            <v>539</v>
          </cell>
          <cell r="Y15">
            <v>411</v>
          </cell>
          <cell r="AF15">
            <v>254</v>
          </cell>
          <cell r="AG15">
            <v>319</v>
          </cell>
          <cell r="AH15">
            <v>3450</v>
          </cell>
          <cell r="AI15">
            <v>626</v>
          </cell>
          <cell r="AJ15">
            <v>635</v>
          </cell>
          <cell r="AK15">
            <v>17781</v>
          </cell>
          <cell r="AL15">
            <v>362</v>
          </cell>
          <cell r="AN15">
            <v>250</v>
          </cell>
          <cell r="AP15">
            <v>4663</v>
          </cell>
          <cell r="AQ15">
            <v>744</v>
          </cell>
          <cell r="AV15">
            <v>6712</v>
          </cell>
          <cell r="AW15">
            <v>1271</v>
          </cell>
          <cell r="BA15">
            <v>589</v>
          </cell>
          <cell r="BC15">
            <v>193</v>
          </cell>
          <cell r="BG15">
            <v>950</v>
          </cell>
          <cell r="BH15">
            <v>95</v>
          </cell>
          <cell r="BK15">
            <v>2087</v>
          </cell>
        </row>
      </sheetData>
      <sheetData sheetId="3">
        <row r="8">
          <cell r="C8">
            <v>1736776</v>
          </cell>
          <cell r="D8">
            <v>1269227</v>
          </cell>
          <cell r="E8">
            <v>467549</v>
          </cell>
          <cell r="F8">
            <v>29161</v>
          </cell>
          <cell r="G8">
            <v>14252</v>
          </cell>
          <cell r="H8">
            <v>5414</v>
          </cell>
          <cell r="I8">
            <v>564</v>
          </cell>
          <cell r="J8">
            <v>42837</v>
          </cell>
          <cell r="K8">
            <v>3944</v>
          </cell>
          <cell r="L8">
            <v>11118</v>
          </cell>
          <cell r="M8">
            <v>19473</v>
          </cell>
          <cell r="N8">
            <v>4866</v>
          </cell>
          <cell r="P8">
            <v>35021</v>
          </cell>
          <cell r="Q8">
            <v>1557</v>
          </cell>
          <cell r="R8">
            <v>32005</v>
          </cell>
          <cell r="S8">
            <v>8625</v>
          </cell>
          <cell r="T8">
            <v>8660</v>
          </cell>
          <cell r="U8">
            <v>1585</v>
          </cell>
          <cell r="V8">
            <v>4851</v>
          </cell>
          <cell r="W8">
            <v>2290</v>
          </cell>
          <cell r="Y8">
            <v>1242</v>
          </cell>
          <cell r="AF8">
            <v>742</v>
          </cell>
          <cell r="AG8">
            <v>1340</v>
          </cell>
          <cell r="AH8">
            <v>17179</v>
          </cell>
          <cell r="AI8">
            <v>4874</v>
          </cell>
          <cell r="AJ8">
            <v>2422</v>
          </cell>
          <cell r="AK8">
            <v>126625</v>
          </cell>
          <cell r="AL8">
            <v>1131</v>
          </cell>
          <cell r="AN8">
            <v>7432</v>
          </cell>
          <cell r="AP8">
            <v>11368</v>
          </cell>
          <cell r="AQ8">
            <v>2380</v>
          </cell>
          <cell r="AV8">
            <v>20740</v>
          </cell>
          <cell r="AW8">
            <v>3154</v>
          </cell>
          <cell r="BA8">
            <v>1328</v>
          </cell>
          <cell r="BC8">
            <v>548</v>
          </cell>
          <cell r="BG8">
            <v>2623</v>
          </cell>
          <cell r="BH8">
            <v>135</v>
          </cell>
          <cell r="BK8">
            <v>8035</v>
          </cell>
        </row>
        <row r="15">
          <cell r="C15">
            <v>232458</v>
          </cell>
          <cell r="D15">
            <v>116432</v>
          </cell>
          <cell r="E15">
            <v>116026</v>
          </cell>
          <cell r="F15">
            <v>8420</v>
          </cell>
          <cell r="G15">
            <v>3070</v>
          </cell>
          <cell r="H15">
            <v>2302</v>
          </cell>
          <cell r="I15">
            <v>300</v>
          </cell>
          <cell r="J15">
            <v>9846</v>
          </cell>
          <cell r="K15">
            <v>1087</v>
          </cell>
          <cell r="L15">
            <v>2291</v>
          </cell>
          <cell r="M15">
            <v>2993</v>
          </cell>
          <cell r="N15">
            <v>1326</v>
          </cell>
          <cell r="P15">
            <v>8868</v>
          </cell>
          <cell r="Q15">
            <v>712</v>
          </cell>
          <cell r="R15">
            <v>4492</v>
          </cell>
          <cell r="S15">
            <v>2688</v>
          </cell>
          <cell r="T15">
            <v>2716</v>
          </cell>
          <cell r="U15">
            <v>668</v>
          </cell>
          <cell r="V15">
            <v>1348</v>
          </cell>
          <cell r="W15">
            <v>757</v>
          </cell>
          <cell r="Y15">
            <v>510</v>
          </cell>
          <cell r="AF15">
            <v>431</v>
          </cell>
          <cell r="AG15">
            <v>623</v>
          </cell>
          <cell r="AH15">
            <v>3256</v>
          </cell>
          <cell r="AI15">
            <v>723</v>
          </cell>
          <cell r="AJ15">
            <v>500</v>
          </cell>
          <cell r="AK15">
            <v>21680</v>
          </cell>
          <cell r="AL15">
            <v>295</v>
          </cell>
          <cell r="AN15">
            <v>402</v>
          </cell>
          <cell r="AP15">
            <v>6036</v>
          </cell>
          <cell r="AQ15">
            <v>1312</v>
          </cell>
          <cell r="AV15">
            <v>7372</v>
          </cell>
          <cell r="AW15">
            <v>1363</v>
          </cell>
          <cell r="BA15">
            <v>758</v>
          </cell>
          <cell r="BC15">
            <v>202</v>
          </cell>
          <cell r="BG15">
            <v>1156</v>
          </cell>
          <cell r="BH15">
            <v>79</v>
          </cell>
          <cell r="BK15">
            <v>3385</v>
          </cell>
        </row>
      </sheetData>
      <sheetData sheetId="4">
        <row r="8">
          <cell r="C8">
            <v>1343482</v>
          </cell>
          <cell r="D8">
            <v>1048217</v>
          </cell>
          <cell r="E8">
            <v>295265</v>
          </cell>
          <cell r="F8">
            <v>31314</v>
          </cell>
          <cell r="G8">
            <v>13976</v>
          </cell>
          <cell r="H8">
            <v>5521</v>
          </cell>
          <cell r="I8">
            <v>623</v>
          </cell>
          <cell r="J8">
            <v>23838</v>
          </cell>
          <cell r="K8">
            <v>3042</v>
          </cell>
          <cell r="L8">
            <v>4599</v>
          </cell>
          <cell r="M8">
            <v>7537</v>
          </cell>
          <cell r="N8">
            <v>3654</v>
          </cell>
          <cell r="P8">
            <v>21508</v>
          </cell>
          <cell r="Q8">
            <v>1361</v>
          </cell>
          <cell r="R8">
            <v>8568</v>
          </cell>
          <cell r="S8">
            <v>5653</v>
          </cell>
          <cell r="T8">
            <v>5100</v>
          </cell>
          <cell r="U8">
            <v>1153</v>
          </cell>
          <cell r="V8">
            <v>3397</v>
          </cell>
          <cell r="W8">
            <v>1930</v>
          </cell>
          <cell r="Y8">
            <v>1181</v>
          </cell>
          <cell r="AF8">
            <v>705</v>
          </cell>
          <cell r="AG8">
            <v>1562</v>
          </cell>
          <cell r="AH8">
            <v>11681</v>
          </cell>
          <cell r="AI8">
            <v>2732</v>
          </cell>
          <cell r="AJ8">
            <v>1427</v>
          </cell>
          <cell r="AK8">
            <v>72815</v>
          </cell>
          <cell r="AL8">
            <v>941</v>
          </cell>
          <cell r="AN8">
            <v>465</v>
          </cell>
          <cell r="AP8">
            <v>10749</v>
          </cell>
          <cell r="AQ8">
            <v>2201</v>
          </cell>
          <cell r="AV8">
            <v>5203</v>
          </cell>
          <cell r="AW8">
            <v>3353</v>
          </cell>
          <cell r="BA8">
            <v>1415</v>
          </cell>
          <cell r="BC8">
            <v>275</v>
          </cell>
          <cell r="BG8">
            <v>2083</v>
          </cell>
          <cell r="BH8">
            <v>157</v>
          </cell>
          <cell r="BK8">
            <v>5567</v>
          </cell>
        </row>
        <row r="15">
          <cell r="C15">
            <v>215782</v>
          </cell>
          <cell r="D15">
            <v>107744</v>
          </cell>
          <cell r="E15">
            <v>108038</v>
          </cell>
          <cell r="F15">
            <v>9969</v>
          </cell>
          <cell r="G15">
            <v>3584</v>
          </cell>
          <cell r="H15">
            <v>2485</v>
          </cell>
          <cell r="I15">
            <v>324</v>
          </cell>
          <cell r="J15">
            <v>8752</v>
          </cell>
          <cell r="K15">
            <v>1074</v>
          </cell>
          <cell r="L15">
            <v>1919</v>
          </cell>
          <cell r="M15">
            <v>3346</v>
          </cell>
          <cell r="N15">
            <v>1549</v>
          </cell>
          <cell r="P15">
            <v>8991</v>
          </cell>
          <cell r="Q15">
            <v>852</v>
          </cell>
          <cell r="R15">
            <v>3132</v>
          </cell>
          <cell r="S15">
            <v>2458</v>
          </cell>
          <cell r="T15">
            <v>2461</v>
          </cell>
          <cell r="U15">
            <v>733</v>
          </cell>
          <cell r="V15">
            <v>1260</v>
          </cell>
          <cell r="W15">
            <v>773</v>
          </cell>
          <cell r="Y15">
            <v>413</v>
          </cell>
          <cell r="AF15">
            <v>426</v>
          </cell>
          <cell r="AG15">
            <v>1169</v>
          </cell>
          <cell r="AH15">
            <v>3204</v>
          </cell>
          <cell r="AI15">
            <v>1006</v>
          </cell>
          <cell r="AJ15">
            <v>548</v>
          </cell>
          <cell r="AK15">
            <v>17531</v>
          </cell>
          <cell r="AL15">
            <v>385</v>
          </cell>
          <cell r="AN15">
            <v>231</v>
          </cell>
          <cell r="AP15">
            <v>5970</v>
          </cell>
          <cell r="AQ15">
            <v>1152</v>
          </cell>
          <cell r="AV15">
            <v>3693</v>
          </cell>
          <cell r="AW15">
            <v>1411</v>
          </cell>
          <cell r="BA15">
            <v>996</v>
          </cell>
          <cell r="BC15">
            <v>148</v>
          </cell>
          <cell r="BG15">
            <v>1295</v>
          </cell>
          <cell r="BH15">
            <v>128</v>
          </cell>
          <cell r="BK15">
            <v>2397</v>
          </cell>
        </row>
      </sheetData>
      <sheetData sheetId="5">
        <row r="8">
          <cell r="C8">
            <v>1356094</v>
          </cell>
          <cell r="D8">
            <v>939982</v>
          </cell>
          <cell r="E8">
            <v>416112</v>
          </cell>
          <cell r="F8">
            <v>44847</v>
          </cell>
          <cell r="G8">
            <v>11447</v>
          </cell>
          <cell r="H8">
            <v>7328</v>
          </cell>
          <cell r="I8">
            <v>1218</v>
          </cell>
          <cell r="J8">
            <v>35958</v>
          </cell>
          <cell r="K8">
            <v>5418</v>
          </cell>
          <cell r="L8">
            <v>6519</v>
          </cell>
          <cell r="M8">
            <v>7969</v>
          </cell>
          <cell r="N8">
            <v>3653</v>
          </cell>
          <cell r="P8">
            <v>22200</v>
          </cell>
          <cell r="Q8">
            <v>1101</v>
          </cell>
          <cell r="R8">
            <v>9383</v>
          </cell>
          <cell r="S8">
            <v>7070</v>
          </cell>
          <cell r="T8">
            <v>5465</v>
          </cell>
          <cell r="U8">
            <v>1526</v>
          </cell>
          <cell r="V8">
            <v>6029</v>
          </cell>
          <cell r="W8">
            <v>2171</v>
          </cell>
          <cell r="Y8">
            <v>1355</v>
          </cell>
          <cell r="AF8">
            <v>634</v>
          </cell>
          <cell r="AG8">
            <v>1305</v>
          </cell>
          <cell r="AH8">
            <v>12206</v>
          </cell>
          <cell r="AI8">
            <v>6533</v>
          </cell>
          <cell r="AJ8">
            <v>2503</v>
          </cell>
          <cell r="AK8">
            <v>123100</v>
          </cell>
          <cell r="AL8">
            <v>724</v>
          </cell>
          <cell r="AN8">
            <v>484</v>
          </cell>
          <cell r="AP8">
            <v>18136</v>
          </cell>
          <cell r="AQ8">
            <v>2990</v>
          </cell>
          <cell r="AV8">
            <v>8690</v>
          </cell>
          <cell r="AW8">
            <v>4427</v>
          </cell>
          <cell r="BA8">
            <v>2780</v>
          </cell>
          <cell r="BC8">
            <v>816</v>
          </cell>
          <cell r="BG8">
            <v>4062</v>
          </cell>
          <cell r="BH8">
            <v>199</v>
          </cell>
          <cell r="BK8">
            <v>9604</v>
          </cell>
        </row>
        <row r="15">
          <cell r="C15">
            <v>294756</v>
          </cell>
          <cell r="D15">
            <v>124444</v>
          </cell>
          <cell r="E15">
            <v>170312</v>
          </cell>
          <cell r="F15">
            <v>14000</v>
          </cell>
          <cell r="G15">
            <v>4831</v>
          </cell>
          <cell r="H15">
            <v>3323</v>
          </cell>
          <cell r="I15">
            <v>776</v>
          </cell>
          <cell r="J15">
            <v>16295</v>
          </cell>
          <cell r="K15">
            <v>2894</v>
          </cell>
          <cell r="L15">
            <v>3934</v>
          </cell>
          <cell r="M15">
            <v>3793</v>
          </cell>
          <cell r="N15">
            <v>2111</v>
          </cell>
          <cell r="P15">
            <v>11183</v>
          </cell>
          <cell r="Q15">
            <v>522</v>
          </cell>
          <cell r="R15">
            <v>4848</v>
          </cell>
          <cell r="S15">
            <v>3561</v>
          </cell>
          <cell r="T15">
            <v>3084</v>
          </cell>
          <cell r="U15">
            <v>798</v>
          </cell>
          <cell r="V15">
            <v>1513</v>
          </cell>
          <cell r="W15">
            <v>1090</v>
          </cell>
          <cell r="Y15">
            <v>477</v>
          </cell>
          <cell r="AF15">
            <v>396</v>
          </cell>
          <cell r="AG15">
            <v>831</v>
          </cell>
          <cell r="AH15">
            <v>2559</v>
          </cell>
          <cell r="AI15">
            <v>2538</v>
          </cell>
          <cell r="AJ15">
            <v>546</v>
          </cell>
          <cell r="AK15">
            <v>34204</v>
          </cell>
          <cell r="AL15">
            <v>274</v>
          </cell>
          <cell r="AN15">
            <v>228</v>
          </cell>
          <cell r="AP15">
            <v>12155</v>
          </cell>
          <cell r="AQ15">
            <v>1825</v>
          </cell>
          <cell r="AV15">
            <v>6662</v>
          </cell>
          <cell r="AW15">
            <v>2513</v>
          </cell>
          <cell r="BA15">
            <v>1901</v>
          </cell>
          <cell r="BC15">
            <v>495</v>
          </cell>
          <cell r="BG15">
            <v>2756</v>
          </cell>
          <cell r="BH15">
            <v>137</v>
          </cell>
          <cell r="BK15">
            <v>3976</v>
          </cell>
        </row>
      </sheetData>
      <sheetData sheetId="6">
        <row r="8">
          <cell r="C8">
            <v>2154159</v>
          </cell>
          <cell r="D8">
            <v>1611333</v>
          </cell>
          <cell r="E8">
            <v>542826</v>
          </cell>
          <cell r="F8">
            <v>57351</v>
          </cell>
          <cell r="G8">
            <v>15434</v>
          </cell>
          <cell r="H8">
            <v>10700</v>
          </cell>
          <cell r="I8">
            <v>731</v>
          </cell>
          <cell r="J8">
            <v>65857</v>
          </cell>
          <cell r="K8">
            <v>7919</v>
          </cell>
          <cell r="L8">
            <v>13896</v>
          </cell>
          <cell r="M8">
            <v>15681</v>
          </cell>
          <cell r="N8">
            <v>4573</v>
          </cell>
          <cell r="P8">
            <v>27695</v>
          </cell>
          <cell r="Q8">
            <v>2152</v>
          </cell>
          <cell r="R8">
            <v>15261</v>
          </cell>
          <cell r="S8">
            <v>9801</v>
          </cell>
          <cell r="T8">
            <v>8263</v>
          </cell>
          <cell r="U8">
            <v>1490</v>
          </cell>
          <cell r="V8">
            <v>8147</v>
          </cell>
          <cell r="W8">
            <v>2591</v>
          </cell>
          <cell r="Y8">
            <v>2049</v>
          </cell>
          <cell r="AF8">
            <v>1156</v>
          </cell>
          <cell r="AG8">
            <v>1853</v>
          </cell>
          <cell r="AH8">
            <v>15161</v>
          </cell>
          <cell r="AI8">
            <v>3448</v>
          </cell>
          <cell r="AJ8">
            <v>2986</v>
          </cell>
          <cell r="AK8">
            <v>106902</v>
          </cell>
          <cell r="AL8">
            <v>1682</v>
          </cell>
          <cell r="AN8">
            <v>942</v>
          </cell>
          <cell r="AP8">
            <v>27571</v>
          </cell>
          <cell r="AQ8">
            <v>5112</v>
          </cell>
          <cell r="AV8">
            <v>13305</v>
          </cell>
          <cell r="AW8">
            <v>5871</v>
          </cell>
          <cell r="BA8">
            <v>3655</v>
          </cell>
          <cell r="BC8">
            <v>2461</v>
          </cell>
          <cell r="BG8">
            <v>7236</v>
          </cell>
          <cell r="BH8">
            <v>723</v>
          </cell>
          <cell r="BK8">
            <v>21540</v>
          </cell>
        </row>
        <row r="15">
          <cell r="C15">
            <v>324067</v>
          </cell>
          <cell r="D15">
            <v>140827</v>
          </cell>
          <cell r="E15">
            <v>183240</v>
          </cell>
          <cell r="F15">
            <v>9371</v>
          </cell>
          <cell r="G15">
            <v>4818</v>
          </cell>
          <cell r="H15">
            <v>3222</v>
          </cell>
          <cell r="I15">
            <v>376</v>
          </cell>
          <cell r="J15">
            <v>17908</v>
          </cell>
          <cell r="K15">
            <v>2198</v>
          </cell>
          <cell r="L15">
            <v>4540</v>
          </cell>
          <cell r="M15">
            <v>4538</v>
          </cell>
          <cell r="N15">
            <v>1945</v>
          </cell>
          <cell r="P15">
            <v>13075</v>
          </cell>
          <cell r="Q15">
            <v>878</v>
          </cell>
          <cell r="R15">
            <v>5854</v>
          </cell>
          <cell r="S15">
            <v>4397</v>
          </cell>
          <cell r="T15">
            <v>3918</v>
          </cell>
          <cell r="U15">
            <v>887</v>
          </cell>
          <cell r="V15">
            <v>1756</v>
          </cell>
          <cell r="W15">
            <v>879</v>
          </cell>
          <cell r="Y15">
            <v>756</v>
          </cell>
          <cell r="AF15">
            <v>651</v>
          </cell>
          <cell r="AG15">
            <v>1122</v>
          </cell>
          <cell r="AH15">
            <v>2670</v>
          </cell>
          <cell r="AI15">
            <v>757</v>
          </cell>
          <cell r="AJ15">
            <v>584</v>
          </cell>
          <cell r="AK15">
            <v>19304</v>
          </cell>
          <cell r="AL15">
            <v>545</v>
          </cell>
          <cell r="AN15">
            <v>421</v>
          </cell>
          <cell r="AP15">
            <v>16103</v>
          </cell>
          <cell r="AQ15">
            <v>2451</v>
          </cell>
          <cell r="AV15">
            <v>9963</v>
          </cell>
          <cell r="AW15">
            <v>3271</v>
          </cell>
          <cell r="BA15">
            <v>2516</v>
          </cell>
          <cell r="BC15">
            <v>860</v>
          </cell>
          <cell r="BG15">
            <v>4276</v>
          </cell>
          <cell r="BH15">
            <v>394</v>
          </cell>
          <cell r="BK15">
            <v>8621</v>
          </cell>
        </row>
      </sheetData>
      <sheetData sheetId="7">
        <row r="8">
          <cell r="C8">
            <v>3047535</v>
          </cell>
          <cell r="D8">
            <v>2302331</v>
          </cell>
          <cell r="E8">
            <v>745204</v>
          </cell>
          <cell r="F8">
            <v>121134</v>
          </cell>
          <cell r="G8">
            <v>38776</v>
          </cell>
          <cell r="H8">
            <v>10160</v>
          </cell>
          <cell r="I8">
            <v>954</v>
          </cell>
          <cell r="J8">
            <v>83479</v>
          </cell>
          <cell r="K8">
            <v>9351</v>
          </cell>
          <cell r="L8">
            <v>25627</v>
          </cell>
          <cell r="M8">
            <v>17787</v>
          </cell>
          <cell r="N8">
            <v>5753</v>
          </cell>
          <cell r="P8">
            <v>27121</v>
          </cell>
          <cell r="Q8">
            <v>2386</v>
          </cell>
          <cell r="R8">
            <v>18359</v>
          </cell>
          <cell r="S8">
            <v>12885</v>
          </cell>
          <cell r="T8">
            <v>10689</v>
          </cell>
          <cell r="U8">
            <v>973</v>
          </cell>
          <cell r="V8">
            <v>6644</v>
          </cell>
          <cell r="W8">
            <v>4236</v>
          </cell>
          <cell r="Y8">
            <v>2560</v>
          </cell>
          <cell r="AF8">
            <v>1206</v>
          </cell>
          <cell r="AG8">
            <v>1778</v>
          </cell>
          <cell r="AH8">
            <v>20841</v>
          </cell>
          <cell r="AI8">
            <v>3529</v>
          </cell>
          <cell r="AJ8">
            <v>2157</v>
          </cell>
          <cell r="AK8">
            <v>169977</v>
          </cell>
          <cell r="AL8">
            <v>2653</v>
          </cell>
          <cell r="AN8">
            <v>2818</v>
          </cell>
          <cell r="AP8">
            <v>26141</v>
          </cell>
          <cell r="AQ8">
            <v>4489</v>
          </cell>
          <cell r="AV8">
            <v>23494</v>
          </cell>
          <cell r="AW8">
            <v>3335</v>
          </cell>
          <cell r="BA8">
            <v>3224</v>
          </cell>
          <cell r="BC8">
            <v>2976</v>
          </cell>
          <cell r="BG8">
            <v>7828</v>
          </cell>
          <cell r="BH8">
            <v>605</v>
          </cell>
          <cell r="BK8">
            <v>18820</v>
          </cell>
        </row>
        <row r="15">
          <cell r="C15">
            <v>377915</v>
          </cell>
          <cell r="D15">
            <v>179902</v>
          </cell>
          <cell r="E15">
            <v>198013</v>
          </cell>
          <cell r="F15">
            <v>10941</v>
          </cell>
          <cell r="G15">
            <v>5137</v>
          </cell>
          <cell r="H15">
            <v>3144</v>
          </cell>
          <cell r="I15">
            <v>760</v>
          </cell>
          <cell r="J15">
            <v>18760</v>
          </cell>
          <cell r="K15">
            <v>2137</v>
          </cell>
          <cell r="L15">
            <v>7654</v>
          </cell>
          <cell r="M15">
            <v>4058</v>
          </cell>
          <cell r="N15">
            <v>1956</v>
          </cell>
          <cell r="P15">
            <v>12064</v>
          </cell>
          <cell r="Q15">
            <v>1009</v>
          </cell>
          <cell r="R15">
            <v>6504</v>
          </cell>
          <cell r="S15">
            <v>4941</v>
          </cell>
          <cell r="T15">
            <v>5269</v>
          </cell>
          <cell r="U15">
            <v>674</v>
          </cell>
          <cell r="V15">
            <v>1196</v>
          </cell>
          <cell r="W15">
            <v>771</v>
          </cell>
          <cell r="Y15">
            <v>583</v>
          </cell>
          <cell r="AF15">
            <v>661</v>
          </cell>
          <cell r="AG15">
            <v>1256</v>
          </cell>
          <cell r="AH15">
            <v>3123</v>
          </cell>
          <cell r="AI15">
            <v>670</v>
          </cell>
          <cell r="AJ15">
            <v>315</v>
          </cell>
          <cell r="AK15">
            <v>26344</v>
          </cell>
          <cell r="AL15">
            <v>493</v>
          </cell>
          <cell r="AN15">
            <v>1429</v>
          </cell>
          <cell r="AP15">
            <v>16033</v>
          </cell>
          <cell r="AQ15">
            <v>2342</v>
          </cell>
          <cell r="AV15">
            <v>17965</v>
          </cell>
          <cell r="AW15">
            <v>1794</v>
          </cell>
          <cell r="BA15">
            <v>2523</v>
          </cell>
          <cell r="BC15">
            <v>1631</v>
          </cell>
          <cell r="BG15">
            <v>4978</v>
          </cell>
          <cell r="BH15">
            <v>403</v>
          </cell>
          <cell r="BK15">
            <v>7202</v>
          </cell>
        </row>
      </sheetData>
      <sheetData sheetId="8">
        <row r="8">
          <cell r="C8">
            <v>2176985</v>
          </cell>
          <cell r="D8">
            <v>1481207</v>
          </cell>
          <cell r="E8">
            <v>695778</v>
          </cell>
          <cell r="F8">
            <v>71221</v>
          </cell>
          <cell r="G8">
            <v>19442</v>
          </cell>
          <cell r="H8">
            <v>9389</v>
          </cell>
          <cell r="I8">
            <v>701</v>
          </cell>
          <cell r="J8">
            <v>71497</v>
          </cell>
          <cell r="K8">
            <v>5975</v>
          </cell>
          <cell r="L8">
            <v>14655</v>
          </cell>
          <cell r="M8">
            <v>14164</v>
          </cell>
          <cell r="N8">
            <v>4313</v>
          </cell>
          <cell r="P8">
            <v>30861</v>
          </cell>
          <cell r="Q8">
            <v>1517</v>
          </cell>
          <cell r="R8">
            <v>20229</v>
          </cell>
          <cell r="S8">
            <v>25370</v>
          </cell>
          <cell r="T8">
            <v>16423</v>
          </cell>
          <cell r="U8">
            <v>1624</v>
          </cell>
          <cell r="V8">
            <v>7743</v>
          </cell>
          <cell r="W8">
            <v>3822</v>
          </cell>
          <cell r="Y8">
            <v>2972</v>
          </cell>
          <cell r="AF8">
            <v>1507</v>
          </cell>
          <cell r="AG8">
            <v>2107</v>
          </cell>
          <cell r="AH8">
            <v>19967</v>
          </cell>
          <cell r="AI8">
            <v>3651</v>
          </cell>
          <cell r="AJ8">
            <v>2609</v>
          </cell>
          <cell r="AK8">
            <v>180305</v>
          </cell>
          <cell r="AL8">
            <v>1529</v>
          </cell>
          <cell r="AN8">
            <v>4017</v>
          </cell>
          <cell r="AP8">
            <v>26179</v>
          </cell>
          <cell r="AQ8">
            <v>3965</v>
          </cell>
          <cell r="AV8">
            <v>27890</v>
          </cell>
          <cell r="AW8">
            <v>4548</v>
          </cell>
          <cell r="BA8">
            <v>3918</v>
          </cell>
          <cell r="BC8">
            <v>1336</v>
          </cell>
          <cell r="BG8">
            <v>6449</v>
          </cell>
          <cell r="BH8">
            <v>596</v>
          </cell>
          <cell r="BK8">
            <v>21370</v>
          </cell>
        </row>
        <row r="15">
          <cell r="C15">
            <v>375393</v>
          </cell>
          <cell r="D15">
            <v>144211</v>
          </cell>
          <cell r="E15">
            <v>231182</v>
          </cell>
          <cell r="F15">
            <v>12885</v>
          </cell>
          <cell r="G15">
            <v>5401</v>
          </cell>
          <cell r="H15">
            <v>3736</v>
          </cell>
          <cell r="I15">
            <v>357</v>
          </cell>
          <cell r="J15">
            <v>19861</v>
          </cell>
          <cell r="K15">
            <v>2190</v>
          </cell>
          <cell r="L15">
            <v>5874</v>
          </cell>
          <cell r="M15">
            <v>4911</v>
          </cell>
          <cell r="N15">
            <v>1971</v>
          </cell>
          <cell r="P15">
            <v>14947</v>
          </cell>
          <cell r="Q15">
            <v>862</v>
          </cell>
          <cell r="R15">
            <v>7708</v>
          </cell>
          <cell r="S15">
            <v>11853</v>
          </cell>
          <cell r="T15">
            <v>8522</v>
          </cell>
          <cell r="U15">
            <v>1160</v>
          </cell>
          <cell r="V15">
            <v>2031</v>
          </cell>
          <cell r="W15">
            <v>1040</v>
          </cell>
          <cell r="Y15">
            <v>787</v>
          </cell>
          <cell r="AF15">
            <v>808</v>
          </cell>
          <cell r="AG15">
            <v>1460</v>
          </cell>
          <cell r="AH15">
            <v>3812</v>
          </cell>
          <cell r="AI15">
            <v>908</v>
          </cell>
          <cell r="AJ15">
            <v>696</v>
          </cell>
          <cell r="AK15">
            <v>26911</v>
          </cell>
          <cell r="AL15">
            <v>466</v>
          </cell>
          <cell r="AN15">
            <v>1959</v>
          </cell>
          <cell r="AP15">
            <v>16775</v>
          </cell>
          <cell r="AQ15">
            <v>2333</v>
          </cell>
          <cell r="AV15">
            <v>20527</v>
          </cell>
          <cell r="AW15">
            <v>1989</v>
          </cell>
          <cell r="BA15">
            <v>3054</v>
          </cell>
          <cell r="BC15">
            <v>778</v>
          </cell>
          <cell r="BG15">
            <v>4256</v>
          </cell>
          <cell r="BH15">
            <v>432</v>
          </cell>
          <cell r="BK15">
            <v>8834</v>
          </cell>
        </row>
      </sheetData>
      <sheetData sheetId="9">
        <row r="8">
          <cell r="C8">
            <v>1544967</v>
          </cell>
          <cell r="D8">
            <v>1129373</v>
          </cell>
          <cell r="E8">
            <v>415594</v>
          </cell>
          <cell r="F8">
            <v>44404</v>
          </cell>
          <cell r="G8">
            <v>11832</v>
          </cell>
          <cell r="H8">
            <v>7439</v>
          </cell>
          <cell r="I8">
            <v>765</v>
          </cell>
          <cell r="J8">
            <v>31146</v>
          </cell>
          <cell r="K8">
            <v>3192</v>
          </cell>
          <cell r="L8">
            <v>6380</v>
          </cell>
          <cell r="M8">
            <v>8130</v>
          </cell>
          <cell r="N8">
            <v>3139</v>
          </cell>
          <cell r="P8">
            <v>24408</v>
          </cell>
          <cell r="Q8">
            <v>1617</v>
          </cell>
          <cell r="R8">
            <v>8842</v>
          </cell>
          <cell r="S8">
            <v>7225</v>
          </cell>
          <cell r="T8">
            <v>6800</v>
          </cell>
          <cell r="U8">
            <v>1380</v>
          </cell>
          <cell r="V8">
            <v>6253</v>
          </cell>
          <cell r="W8">
            <v>2744</v>
          </cell>
          <cell r="Y8">
            <v>1627</v>
          </cell>
          <cell r="AF8">
            <v>747</v>
          </cell>
          <cell r="AG8">
            <v>1752</v>
          </cell>
          <cell r="AH8">
            <v>14505</v>
          </cell>
          <cell r="AI8">
            <v>3652</v>
          </cell>
          <cell r="AJ8">
            <v>2553</v>
          </cell>
          <cell r="AK8">
            <v>83768</v>
          </cell>
          <cell r="AL8">
            <v>1479</v>
          </cell>
          <cell r="AN8">
            <v>1114</v>
          </cell>
          <cell r="AP8">
            <v>17609</v>
          </cell>
          <cell r="AQ8">
            <v>3407</v>
          </cell>
          <cell r="AV8">
            <v>19209</v>
          </cell>
          <cell r="AW8">
            <v>5043</v>
          </cell>
          <cell r="BA8">
            <v>3959</v>
          </cell>
          <cell r="BC8">
            <v>650</v>
          </cell>
          <cell r="BG8">
            <v>5265</v>
          </cell>
          <cell r="BH8">
            <v>426</v>
          </cell>
          <cell r="BK8">
            <v>15204</v>
          </cell>
        </row>
        <row r="15">
          <cell r="C15">
            <v>275885</v>
          </cell>
          <cell r="D15">
            <v>120570</v>
          </cell>
          <cell r="E15">
            <v>155315</v>
          </cell>
          <cell r="F15">
            <v>10709</v>
          </cell>
          <cell r="G15">
            <v>4759</v>
          </cell>
          <cell r="H15">
            <v>3414</v>
          </cell>
          <cell r="I15">
            <v>520</v>
          </cell>
          <cell r="J15">
            <v>12046</v>
          </cell>
          <cell r="K15">
            <v>1330</v>
          </cell>
          <cell r="L15">
            <v>3041</v>
          </cell>
          <cell r="M15">
            <v>3929</v>
          </cell>
          <cell r="N15">
            <v>1544</v>
          </cell>
          <cell r="P15">
            <v>11770</v>
          </cell>
          <cell r="Q15">
            <v>637</v>
          </cell>
          <cell r="R15">
            <v>3804</v>
          </cell>
          <cell r="S15">
            <v>3101</v>
          </cell>
          <cell r="T15">
            <v>3651</v>
          </cell>
          <cell r="U15">
            <v>880</v>
          </cell>
          <cell r="V15">
            <v>2164</v>
          </cell>
          <cell r="W15">
            <v>672</v>
          </cell>
          <cell r="Y15">
            <v>564</v>
          </cell>
          <cell r="AF15">
            <v>382</v>
          </cell>
          <cell r="AG15">
            <v>1179</v>
          </cell>
          <cell r="AH15">
            <v>3670</v>
          </cell>
          <cell r="AI15">
            <v>708</v>
          </cell>
          <cell r="AJ15">
            <v>711</v>
          </cell>
          <cell r="AK15">
            <v>16422</v>
          </cell>
          <cell r="AL15">
            <v>576</v>
          </cell>
          <cell r="AN15">
            <v>484</v>
          </cell>
          <cell r="AP15">
            <v>11134</v>
          </cell>
          <cell r="AQ15">
            <v>1822</v>
          </cell>
          <cell r="AV15">
            <v>13390</v>
          </cell>
          <cell r="AW15">
            <v>2263</v>
          </cell>
          <cell r="BA15">
            <v>2625</v>
          </cell>
          <cell r="BC15">
            <v>419</v>
          </cell>
          <cell r="BG15">
            <v>3671</v>
          </cell>
          <cell r="BH15">
            <v>287</v>
          </cell>
          <cell r="BK15">
            <v>6180</v>
          </cell>
        </row>
      </sheetData>
      <sheetData sheetId="10">
        <row r="8">
          <cell r="C8">
            <v>1370380</v>
          </cell>
          <cell r="D8">
            <v>1055938</v>
          </cell>
          <cell r="E8">
            <v>314442</v>
          </cell>
          <cell r="F8">
            <v>31446</v>
          </cell>
          <cell r="G8">
            <v>9905</v>
          </cell>
          <cell r="H8">
            <v>6901</v>
          </cell>
          <cell r="I8">
            <v>813</v>
          </cell>
          <cell r="J8">
            <v>23061</v>
          </cell>
          <cell r="K8">
            <v>2630</v>
          </cell>
          <cell r="L8">
            <v>4558</v>
          </cell>
          <cell r="M8">
            <v>7361</v>
          </cell>
          <cell r="N8">
            <v>2899</v>
          </cell>
          <cell r="P8">
            <v>19059</v>
          </cell>
          <cell r="Q8">
            <v>1419</v>
          </cell>
          <cell r="R8">
            <v>7074</v>
          </cell>
          <cell r="S8">
            <v>6360</v>
          </cell>
          <cell r="T8">
            <v>4820</v>
          </cell>
          <cell r="U8">
            <v>818</v>
          </cell>
          <cell r="V8">
            <v>5268</v>
          </cell>
          <cell r="W8">
            <v>2307</v>
          </cell>
          <cell r="Y8">
            <v>1338</v>
          </cell>
          <cell r="AF8">
            <v>694</v>
          </cell>
          <cell r="AG8">
            <v>1599</v>
          </cell>
          <cell r="AH8">
            <v>13430</v>
          </cell>
          <cell r="AI8">
            <v>2999</v>
          </cell>
          <cell r="AJ8">
            <v>1893</v>
          </cell>
          <cell r="AK8">
            <v>74715</v>
          </cell>
          <cell r="AL8">
            <v>1396</v>
          </cell>
          <cell r="AN8">
            <v>641</v>
          </cell>
          <cell r="AP8">
            <v>11545</v>
          </cell>
          <cell r="AQ8">
            <v>2047</v>
          </cell>
          <cell r="AV8">
            <v>13979</v>
          </cell>
          <cell r="AW8">
            <v>3189</v>
          </cell>
          <cell r="BA8">
            <v>2283</v>
          </cell>
          <cell r="BC8">
            <v>614</v>
          </cell>
          <cell r="BG8">
            <v>2585</v>
          </cell>
          <cell r="BH8">
            <v>232</v>
          </cell>
          <cell r="BK8">
            <v>11283</v>
          </cell>
        </row>
        <row r="15">
          <cell r="C15">
            <v>254816</v>
          </cell>
          <cell r="D15">
            <v>137605</v>
          </cell>
          <cell r="E15">
            <v>117211</v>
          </cell>
          <cell r="F15">
            <v>9930</v>
          </cell>
          <cell r="G15">
            <v>3771</v>
          </cell>
          <cell r="H15">
            <v>3060</v>
          </cell>
          <cell r="I15">
            <v>625</v>
          </cell>
          <cell r="J15">
            <v>11595</v>
          </cell>
          <cell r="K15">
            <v>1117</v>
          </cell>
          <cell r="L15">
            <v>2400</v>
          </cell>
          <cell r="M15">
            <v>3577</v>
          </cell>
          <cell r="N15">
            <v>1348</v>
          </cell>
          <cell r="P15">
            <v>8347</v>
          </cell>
          <cell r="Q15">
            <v>573</v>
          </cell>
          <cell r="R15">
            <v>3304</v>
          </cell>
          <cell r="S15">
            <v>2558</v>
          </cell>
          <cell r="T15">
            <v>1996</v>
          </cell>
          <cell r="U15">
            <v>469</v>
          </cell>
          <cell r="V15">
            <v>1506</v>
          </cell>
          <cell r="W15">
            <v>659</v>
          </cell>
          <cell r="Y15">
            <v>406</v>
          </cell>
          <cell r="AF15">
            <v>311</v>
          </cell>
          <cell r="AG15">
            <v>990</v>
          </cell>
          <cell r="AH15">
            <v>3435</v>
          </cell>
          <cell r="AI15">
            <v>749</v>
          </cell>
          <cell r="AJ15">
            <v>706</v>
          </cell>
          <cell r="AK15">
            <v>18813</v>
          </cell>
          <cell r="AL15">
            <v>262</v>
          </cell>
          <cell r="AN15">
            <v>320</v>
          </cell>
          <cell r="AP15">
            <v>6877</v>
          </cell>
          <cell r="AQ15">
            <v>1073</v>
          </cell>
          <cell r="AV15">
            <v>7312</v>
          </cell>
          <cell r="AW15">
            <v>1348</v>
          </cell>
          <cell r="BA15">
            <v>1466</v>
          </cell>
          <cell r="BC15">
            <v>423</v>
          </cell>
          <cell r="BG15">
            <v>1571</v>
          </cell>
          <cell r="BH15">
            <v>130</v>
          </cell>
          <cell r="BK15">
            <v>4201</v>
          </cell>
        </row>
      </sheetData>
      <sheetData sheetId="11">
        <row r="8">
          <cell r="C8">
            <v>1348570</v>
          </cell>
          <cell r="D8">
            <v>966302</v>
          </cell>
          <cell r="E8">
            <v>382268</v>
          </cell>
          <cell r="F8">
            <v>31455</v>
          </cell>
          <cell r="G8">
            <v>13168</v>
          </cell>
          <cell r="H8">
            <v>5970</v>
          </cell>
          <cell r="I8">
            <v>580</v>
          </cell>
          <cell r="J8">
            <v>24902</v>
          </cell>
          <cell r="K8">
            <v>3794</v>
          </cell>
          <cell r="L8">
            <v>5319</v>
          </cell>
          <cell r="M8">
            <v>6285</v>
          </cell>
          <cell r="N8">
            <v>2559</v>
          </cell>
          <cell r="P8">
            <v>23197</v>
          </cell>
          <cell r="Q8">
            <v>1185</v>
          </cell>
          <cell r="R8">
            <v>8480</v>
          </cell>
          <cell r="S8">
            <v>7865</v>
          </cell>
          <cell r="T8">
            <v>4609</v>
          </cell>
          <cell r="U8">
            <v>1047</v>
          </cell>
          <cell r="V8">
            <v>5768</v>
          </cell>
          <cell r="W8">
            <v>3417</v>
          </cell>
          <cell r="Y8">
            <v>1476</v>
          </cell>
          <cell r="AF8">
            <v>633</v>
          </cell>
          <cell r="AG8">
            <v>1446</v>
          </cell>
          <cell r="AH8">
            <v>16586</v>
          </cell>
          <cell r="AI8">
            <v>2452</v>
          </cell>
          <cell r="AJ8">
            <v>1938</v>
          </cell>
          <cell r="AK8">
            <v>128545</v>
          </cell>
          <cell r="AL8">
            <v>1868</v>
          </cell>
          <cell r="AN8">
            <v>655</v>
          </cell>
          <cell r="AP8">
            <v>11362</v>
          </cell>
          <cell r="AQ8">
            <v>1951</v>
          </cell>
          <cell r="AV8">
            <v>13510</v>
          </cell>
          <cell r="AW8">
            <v>3570</v>
          </cell>
          <cell r="BA8">
            <v>2358</v>
          </cell>
          <cell r="BC8">
            <v>460</v>
          </cell>
          <cell r="BG8">
            <v>2484</v>
          </cell>
          <cell r="BH8">
            <v>150</v>
          </cell>
          <cell r="BK8">
            <v>7652</v>
          </cell>
        </row>
        <row r="15">
          <cell r="C15">
            <v>269534</v>
          </cell>
          <cell r="D15">
            <v>148690</v>
          </cell>
          <cell r="E15">
            <v>120844</v>
          </cell>
          <cell r="F15">
            <v>10752</v>
          </cell>
          <cell r="G15">
            <v>4184</v>
          </cell>
          <cell r="H15">
            <v>3001</v>
          </cell>
          <cell r="I15">
            <v>437</v>
          </cell>
          <cell r="J15">
            <v>8812</v>
          </cell>
          <cell r="K15">
            <v>1094</v>
          </cell>
          <cell r="L15">
            <v>1749</v>
          </cell>
          <cell r="M15">
            <v>2951</v>
          </cell>
          <cell r="N15">
            <v>1281</v>
          </cell>
          <cell r="P15">
            <v>9577</v>
          </cell>
          <cell r="Q15">
            <v>408</v>
          </cell>
          <cell r="R15">
            <v>3324</v>
          </cell>
          <cell r="S15">
            <v>2435</v>
          </cell>
          <cell r="T15">
            <v>1769</v>
          </cell>
          <cell r="U15">
            <v>540</v>
          </cell>
          <cell r="V15">
            <v>1809</v>
          </cell>
          <cell r="W15">
            <v>840</v>
          </cell>
          <cell r="Y15">
            <v>397</v>
          </cell>
          <cell r="AF15">
            <v>304</v>
          </cell>
          <cell r="AG15">
            <v>1033</v>
          </cell>
          <cell r="AH15">
            <v>4778</v>
          </cell>
          <cell r="AI15">
            <v>820</v>
          </cell>
          <cell r="AJ15">
            <v>742</v>
          </cell>
          <cell r="AK15">
            <v>28695</v>
          </cell>
          <cell r="AL15">
            <v>312</v>
          </cell>
          <cell r="AN15">
            <v>344</v>
          </cell>
          <cell r="AP15">
            <v>5729</v>
          </cell>
          <cell r="AQ15">
            <v>794</v>
          </cell>
          <cell r="AV15">
            <v>4086</v>
          </cell>
          <cell r="AW15">
            <v>1369</v>
          </cell>
          <cell r="BA15">
            <v>824</v>
          </cell>
          <cell r="BC15">
            <v>167</v>
          </cell>
          <cell r="BG15">
            <v>869</v>
          </cell>
          <cell r="BH15">
            <v>87</v>
          </cell>
          <cell r="BK15">
            <v>2683</v>
          </cell>
        </row>
      </sheetData>
      <sheetData sheetId="12">
        <row r="8">
          <cell r="C8">
            <v>1346403</v>
          </cell>
          <cell r="D8">
            <v>793436</v>
          </cell>
          <cell r="E8">
            <v>552967</v>
          </cell>
          <cell r="F8">
            <v>22134</v>
          </cell>
          <cell r="G8">
            <v>6848</v>
          </cell>
          <cell r="H8">
            <v>4016</v>
          </cell>
          <cell r="I8">
            <v>293</v>
          </cell>
          <cell r="J8">
            <v>27370</v>
          </cell>
          <cell r="K8">
            <v>2215</v>
          </cell>
          <cell r="L8">
            <v>8835</v>
          </cell>
          <cell r="M8">
            <v>11172</v>
          </cell>
          <cell r="N8">
            <v>3780</v>
          </cell>
          <cell r="P8">
            <v>128799</v>
          </cell>
          <cell r="Q8">
            <v>2066</v>
          </cell>
          <cell r="R8">
            <v>23428</v>
          </cell>
          <cell r="S8">
            <v>10727</v>
          </cell>
          <cell r="T8">
            <v>11738</v>
          </cell>
          <cell r="U8">
            <v>1057</v>
          </cell>
          <cell r="V8">
            <v>3827</v>
          </cell>
          <cell r="W8">
            <v>1887</v>
          </cell>
          <cell r="Y8">
            <v>1197</v>
          </cell>
          <cell r="AF8">
            <v>2511</v>
          </cell>
          <cell r="AG8">
            <v>726</v>
          </cell>
          <cell r="AH8">
            <v>15919</v>
          </cell>
          <cell r="AI8">
            <v>3983</v>
          </cell>
          <cell r="AJ8">
            <v>2102</v>
          </cell>
          <cell r="AK8">
            <v>157579</v>
          </cell>
          <cell r="AL8">
            <v>4386</v>
          </cell>
          <cell r="AN8">
            <v>509</v>
          </cell>
          <cell r="AP8">
            <v>9088</v>
          </cell>
          <cell r="AQ8">
            <v>2058</v>
          </cell>
          <cell r="AV8">
            <v>18842</v>
          </cell>
          <cell r="AW8">
            <v>2545</v>
          </cell>
          <cell r="BA8">
            <v>1747</v>
          </cell>
          <cell r="BC8">
            <v>738</v>
          </cell>
          <cell r="BG8">
            <v>5794</v>
          </cell>
          <cell r="BH8">
            <v>333</v>
          </cell>
          <cell r="BK8">
            <v>12335</v>
          </cell>
        </row>
        <row r="15">
          <cell r="C15">
            <v>212674</v>
          </cell>
          <cell r="D15">
            <v>101237</v>
          </cell>
          <cell r="E15">
            <v>111437</v>
          </cell>
          <cell r="F15">
            <v>7535</v>
          </cell>
          <cell r="G15">
            <v>2787</v>
          </cell>
          <cell r="H15">
            <v>2081</v>
          </cell>
          <cell r="I15">
            <v>223</v>
          </cell>
          <cell r="J15">
            <v>7735</v>
          </cell>
          <cell r="K15">
            <v>887</v>
          </cell>
          <cell r="L15">
            <v>2665</v>
          </cell>
          <cell r="M15">
            <v>2352</v>
          </cell>
          <cell r="N15">
            <v>1155</v>
          </cell>
          <cell r="P15">
            <v>8235</v>
          </cell>
          <cell r="Q15">
            <v>333</v>
          </cell>
          <cell r="R15">
            <v>3121</v>
          </cell>
          <cell r="S15">
            <v>2644</v>
          </cell>
          <cell r="T15">
            <v>1755</v>
          </cell>
          <cell r="U15">
            <v>453</v>
          </cell>
          <cell r="V15">
            <v>1152</v>
          </cell>
          <cell r="W15">
            <v>604</v>
          </cell>
          <cell r="Y15">
            <v>322</v>
          </cell>
          <cell r="AF15">
            <v>544</v>
          </cell>
          <cell r="AG15">
            <v>397</v>
          </cell>
          <cell r="AH15">
            <v>3024</v>
          </cell>
          <cell r="AI15">
            <v>641</v>
          </cell>
          <cell r="AJ15">
            <v>397</v>
          </cell>
          <cell r="AK15">
            <v>28888</v>
          </cell>
          <cell r="AL15">
            <v>402</v>
          </cell>
          <cell r="AN15">
            <v>260</v>
          </cell>
          <cell r="AP15">
            <v>4770</v>
          </cell>
          <cell r="AQ15">
            <v>863</v>
          </cell>
          <cell r="AV15">
            <v>5653</v>
          </cell>
          <cell r="AW15">
            <v>939</v>
          </cell>
          <cell r="BA15">
            <v>884</v>
          </cell>
          <cell r="BC15">
            <v>279</v>
          </cell>
          <cell r="BG15">
            <v>2193</v>
          </cell>
          <cell r="BH15">
            <v>134</v>
          </cell>
          <cell r="BK15">
            <v>3771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mmijoulu"/>
      <sheetName val="Tammi"/>
      <sheetName val="Helmi"/>
      <sheetName val="Maalis"/>
      <sheetName val="Huhti"/>
      <sheetName val="Touko"/>
      <sheetName val="Kesä"/>
      <sheetName val="Heinä"/>
      <sheetName val="Elo"/>
      <sheetName val="Syys"/>
      <sheetName val="Loka"/>
      <sheetName val="Marras"/>
      <sheetName val="Joulu"/>
      <sheetName val="Taul1"/>
      <sheetName val="tammi-helmi"/>
      <sheetName val="marrras"/>
    </sheetNames>
    <sheetDataSet>
      <sheetData sheetId="0">
        <row r="8">
          <cell r="C8">
            <v>20317582</v>
          </cell>
          <cell r="D8">
            <v>14514623</v>
          </cell>
          <cell r="E8">
            <v>5802959</v>
          </cell>
          <cell r="F8">
            <v>537002</v>
          </cell>
          <cell r="G8">
            <v>182639</v>
          </cell>
          <cell r="H8">
            <v>86676</v>
          </cell>
          <cell r="I8">
            <v>9485</v>
          </cell>
          <cell r="J8">
            <v>534239</v>
          </cell>
          <cell r="K8">
            <v>57494</v>
          </cell>
          <cell r="L8">
            <v>132900</v>
          </cell>
          <cell r="M8">
            <v>164918</v>
          </cell>
          <cell r="N8">
            <v>53449</v>
          </cell>
          <cell r="P8">
            <v>405541</v>
          </cell>
          <cell r="Q8">
            <v>16939</v>
          </cell>
          <cell r="R8">
            <v>217886</v>
          </cell>
          <cell r="S8">
            <v>130847</v>
          </cell>
          <cell r="T8">
            <v>96820</v>
          </cell>
          <cell r="U8">
            <v>17411</v>
          </cell>
          <cell r="V8">
            <v>76385</v>
          </cell>
          <cell r="W8">
            <v>35273</v>
          </cell>
          <cell r="Y8">
            <v>20157</v>
          </cell>
          <cell r="AF8">
            <v>13879</v>
          </cell>
          <cell r="AG8">
            <v>17992</v>
          </cell>
          <cell r="AH8">
            <v>235482</v>
          </cell>
          <cell r="AI8">
            <v>42368</v>
          </cell>
          <cell r="AJ8">
            <v>31998</v>
          </cell>
          <cell r="AK8">
            <v>1506900</v>
          </cell>
          <cell r="AL8">
            <v>25920</v>
          </cell>
          <cell r="AN8">
            <v>18317</v>
          </cell>
          <cell r="AP8">
            <v>198725</v>
          </cell>
          <cell r="AQ8">
            <v>36792</v>
          </cell>
          <cell r="AV8">
            <v>176919</v>
          </cell>
          <cell r="AW8">
            <v>42756</v>
          </cell>
          <cell r="BA8">
            <v>26013</v>
          </cell>
          <cell r="BC8">
            <v>11281</v>
          </cell>
          <cell r="BG8">
            <v>48035</v>
          </cell>
          <cell r="BH8">
            <v>4282</v>
          </cell>
          <cell r="BK8">
            <v>112591</v>
          </cell>
        </row>
        <row r="15">
          <cell r="C15">
            <v>3366337</v>
          </cell>
          <cell r="D15">
            <v>1545100</v>
          </cell>
          <cell r="E15">
            <v>1821237</v>
          </cell>
          <cell r="F15">
            <v>127633</v>
          </cell>
          <cell r="G15">
            <v>50454</v>
          </cell>
          <cell r="H15">
            <v>39589</v>
          </cell>
          <cell r="I15">
            <v>5617</v>
          </cell>
          <cell r="J15">
            <v>162713</v>
          </cell>
          <cell r="K15">
            <v>19057</v>
          </cell>
          <cell r="L15">
            <v>47083</v>
          </cell>
          <cell r="M15">
            <v>47787</v>
          </cell>
          <cell r="N15">
            <v>20427</v>
          </cell>
          <cell r="P15">
            <v>122206</v>
          </cell>
          <cell r="Q15">
            <v>8755</v>
          </cell>
          <cell r="R15">
            <v>60529</v>
          </cell>
          <cell r="S15">
            <v>52004</v>
          </cell>
          <cell r="T15">
            <v>42517</v>
          </cell>
          <cell r="U15">
            <v>9930</v>
          </cell>
          <cell r="V15">
            <v>18898</v>
          </cell>
          <cell r="W15">
            <v>12182</v>
          </cell>
          <cell r="Y15">
            <v>6502</v>
          </cell>
          <cell r="AF15">
            <v>7114</v>
          </cell>
          <cell r="AG15">
            <v>10443</v>
          </cell>
          <cell r="AH15">
            <v>54416</v>
          </cell>
          <cell r="AI15">
            <v>10580</v>
          </cell>
          <cell r="AJ15">
            <v>10582</v>
          </cell>
          <cell r="AK15">
            <v>315511</v>
          </cell>
          <cell r="AL15">
            <v>5813</v>
          </cell>
          <cell r="AN15">
            <v>5122</v>
          </cell>
          <cell r="AP15">
            <v>119844</v>
          </cell>
          <cell r="AQ15">
            <v>20151</v>
          </cell>
          <cell r="AV15">
            <v>89620</v>
          </cell>
          <cell r="AW15">
            <v>21244</v>
          </cell>
          <cell r="BA15">
            <v>16165</v>
          </cell>
          <cell r="BC15">
            <v>4924</v>
          </cell>
          <cell r="BG15">
            <v>27476</v>
          </cell>
          <cell r="BH15">
            <v>2485</v>
          </cell>
          <cell r="BK15">
            <v>49504</v>
          </cell>
        </row>
      </sheetData>
      <sheetData sheetId="1">
        <row r="8">
          <cell r="C8">
            <v>1402973</v>
          </cell>
          <cell r="D8">
            <v>786481</v>
          </cell>
          <cell r="E8">
            <v>616492</v>
          </cell>
          <cell r="F8">
            <v>23389</v>
          </cell>
          <cell r="G8">
            <v>7025</v>
          </cell>
          <cell r="H8">
            <v>5671</v>
          </cell>
          <cell r="I8">
            <v>248</v>
          </cell>
          <cell r="J8">
            <v>31191</v>
          </cell>
          <cell r="K8">
            <v>2123</v>
          </cell>
          <cell r="L8">
            <v>11908</v>
          </cell>
          <cell r="M8">
            <v>17644</v>
          </cell>
          <cell r="N8">
            <v>3355</v>
          </cell>
          <cell r="P8">
            <v>38923</v>
          </cell>
          <cell r="Q8">
            <v>668</v>
          </cell>
          <cell r="R8">
            <v>25515</v>
          </cell>
          <cell r="S8">
            <v>8754</v>
          </cell>
          <cell r="T8">
            <v>5601</v>
          </cell>
          <cell r="U8">
            <v>1573</v>
          </cell>
          <cell r="V8">
            <v>5707</v>
          </cell>
          <cell r="W8">
            <v>1760</v>
          </cell>
          <cell r="Y8">
            <v>1121</v>
          </cell>
          <cell r="AF8">
            <v>1568</v>
          </cell>
          <cell r="AG8">
            <v>1327</v>
          </cell>
          <cell r="AH8">
            <v>19208</v>
          </cell>
          <cell r="AI8">
            <v>3071</v>
          </cell>
          <cell r="AJ8">
            <v>1804</v>
          </cell>
          <cell r="AK8">
            <v>321505</v>
          </cell>
          <cell r="AL8">
            <v>5203</v>
          </cell>
          <cell r="AN8">
            <v>591</v>
          </cell>
          <cell r="AP8">
            <v>9531</v>
          </cell>
          <cell r="AQ8">
            <v>1622</v>
          </cell>
          <cell r="AV8">
            <v>15741</v>
          </cell>
          <cell r="AW8">
            <v>2678</v>
          </cell>
          <cell r="BA8">
            <v>1537</v>
          </cell>
          <cell r="BC8">
            <v>461</v>
          </cell>
          <cell r="BG8">
            <v>2703</v>
          </cell>
          <cell r="BH8">
            <v>125</v>
          </cell>
          <cell r="BK8">
            <v>6102</v>
          </cell>
        </row>
        <row r="15">
          <cell r="C15">
            <v>243477</v>
          </cell>
          <cell r="D15">
            <v>101756</v>
          </cell>
          <cell r="E15">
            <v>141721</v>
          </cell>
          <cell r="F15">
            <v>7773</v>
          </cell>
          <cell r="G15">
            <v>2946</v>
          </cell>
          <cell r="H15">
            <v>2605</v>
          </cell>
          <cell r="I15">
            <v>127</v>
          </cell>
          <cell r="J15">
            <v>8148</v>
          </cell>
          <cell r="K15">
            <v>790</v>
          </cell>
          <cell r="L15">
            <v>1658</v>
          </cell>
          <cell r="M15">
            <v>2514</v>
          </cell>
          <cell r="N15">
            <v>796</v>
          </cell>
          <cell r="P15">
            <v>7315</v>
          </cell>
          <cell r="Q15">
            <v>331</v>
          </cell>
          <cell r="R15">
            <v>2671</v>
          </cell>
          <cell r="S15">
            <v>2676</v>
          </cell>
          <cell r="T15">
            <v>1738</v>
          </cell>
          <cell r="U15">
            <v>559</v>
          </cell>
          <cell r="V15">
            <v>1209</v>
          </cell>
          <cell r="W15">
            <v>477</v>
          </cell>
          <cell r="Y15">
            <v>415</v>
          </cell>
          <cell r="AF15">
            <v>541</v>
          </cell>
          <cell r="AG15">
            <v>767</v>
          </cell>
          <cell r="AH15">
            <v>5522</v>
          </cell>
          <cell r="AI15">
            <v>1117</v>
          </cell>
          <cell r="AJ15">
            <v>683</v>
          </cell>
          <cell r="AK15">
            <v>61735</v>
          </cell>
          <cell r="AL15">
            <v>407</v>
          </cell>
          <cell r="AN15">
            <v>285</v>
          </cell>
          <cell r="AP15">
            <v>4975</v>
          </cell>
          <cell r="AQ15">
            <v>682</v>
          </cell>
          <cell r="AV15">
            <v>3829</v>
          </cell>
          <cell r="AW15">
            <v>1216</v>
          </cell>
          <cell r="BA15">
            <v>1146</v>
          </cell>
          <cell r="BC15">
            <v>143</v>
          </cell>
          <cell r="BG15">
            <v>1575</v>
          </cell>
          <cell r="BH15">
            <v>82</v>
          </cell>
          <cell r="BK15">
            <v>2096</v>
          </cell>
        </row>
      </sheetData>
      <sheetData sheetId="2">
        <row r="8">
          <cell r="C8">
            <v>1458910</v>
          </cell>
          <cell r="D8">
            <v>1028832</v>
          </cell>
          <cell r="E8">
            <v>430078</v>
          </cell>
          <cell r="F8">
            <v>25982</v>
          </cell>
          <cell r="G8">
            <v>10388</v>
          </cell>
          <cell r="H8">
            <v>6336</v>
          </cell>
          <cell r="I8">
            <v>481</v>
          </cell>
          <cell r="J8">
            <v>43212</v>
          </cell>
          <cell r="K8">
            <v>3621</v>
          </cell>
          <cell r="L8">
            <v>15020</v>
          </cell>
          <cell r="M8">
            <v>24236</v>
          </cell>
          <cell r="N8">
            <v>6708</v>
          </cell>
          <cell r="P8">
            <v>44407</v>
          </cell>
          <cell r="Q8">
            <v>903</v>
          </cell>
          <cell r="R8">
            <v>35748</v>
          </cell>
          <cell r="S8">
            <v>7106</v>
          </cell>
          <cell r="T8">
            <v>6274</v>
          </cell>
          <cell r="U8">
            <v>1667</v>
          </cell>
          <cell r="V8">
            <v>6764</v>
          </cell>
          <cell r="W8">
            <v>2774</v>
          </cell>
          <cell r="Y8">
            <v>1150</v>
          </cell>
          <cell r="AF8">
            <v>775</v>
          </cell>
          <cell r="AG8">
            <v>1615</v>
          </cell>
          <cell r="AH8">
            <v>21394</v>
          </cell>
          <cell r="AI8">
            <v>2713</v>
          </cell>
          <cell r="AJ8">
            <v>2104</v>
          </cell>
          <cell r="AK8">
            <v>80540</v>
          </cell>
          <cell r="AL8">
            <v>968</v>
          </cell>
          <cell r="AN8">
            <v>5294</v>
          </cell>
          <cell r="AP8">
            <v>10692</v>
          </cell>
          <cell r="AQ8">
            <v>1824</v>
          </cell>
          <cell r="AV8">
            <v>20013</v>
          </cell>
          <cell r="AW8">
            <v>3271</v>
          </cell>
          <cell r="BA8">
            <v>1174</v>
          </cell>
          <cell r="BC8">
            <v>528</v>
          </cell>
          <cell r="BG8">
            <v>1736</v>
          </cell>
          <cell r="BH8">
            <v>93</v>
          </cell>
          <cell r="BK8">
            <v>4566</v>
          </cell>
        </row>
        <row r="15">
          <cell r="C15">
            <v>210960</v>
          </cell>
          <cell r="D15">
            <v>112091</v>
          </cell>
          <cell r="E15">
            <v>98869</v>
          </cell>
          <cell r="F15">
            <v>8048</v>
          </cell>
          <cell r="G15">
            <v>2608</v>
          </cell>
          <cell r="H15">
            <v>2727</v>
          </cell>
          <cell r="I15">
            <v>177</v>
          </cell>
          <cell r="J15">
            <v>8692</v>
          </cell>
          <cell r="K15">
            <v>1090</v>
          </cell>
          <cell r="L15">
            <v>1917</v>
          </cell>
          <cell r="M15">
            <v>2666</v>
          </cell>
          <cell r="N15">
            <v>1254</v>
          </cell>
          <cell r="P15">
            <v>8566</v>
          </cell>
          <cell r="Q15">
            <v>431</v>
          </cell>
          <cell r="R15">
            <v>3951</v>
          </cell>
          <cell r="S15">
            <v>2242</v>
          </cell>
          <cell r="T15">
            <v>1776</v>
          </cell>
          <cell r="U15">
            <v>738</v>
          </cell>
          <cell r="V15">
            <v>1226</v>
          </cell>
          <cell r="W15">
            <v>702</v>
          </cell>
          <cell r="Y15">
            <v>331</v>
          </cell>
          <cell r="AF15">
            <v>317</v>
          </cell>
          <cell r="AG15">
            <v>560</v>
          </cell>
          <cell r="AH15">
            <v>3881</v>
          </cell>
          <cell r="AI15">
            <v>470</v>
          </cell>
          <cell r="AJ15">
            <v>385</v>
          </cell>
          <cell r="AK15">
            <v>18949</v>
          </cell>
          <cell r="AL15">
            <v>334</v>
          </cell>
          <cell r="AN15">
            <v>261</v>
          </cell>
          <cell r="AP15">
            <v>5493</v>
          </cell>
          <cell r="AQ15">
            <v>535</v>
          </cell>
          <cell r="AV15">
            <v>5441</v>
          </cell>
          <cell r="AW15">
            <v>1623</v>
          </cell>
          <cell r="BA15">
            <v>614</v>
          </cell>
          <cell r="BC15">
            <v>179</v>
          </cell>
          <cell r="BG15">
            <v>618</v>
          </cell>
          <cell r="BH15">
            <v>56</v>
          </cell>
          <cell r="BK15">
            <v>1441</v>
          </cell>
        </row>
      </sheetData>
      <sheetData sheetId="3">
        <row r="8">
          <cell r="C8">
            <v>1739908</v>
          </cell>
          <cell r="D8">
            <v>1289468</v>
          </cell>
          <cell r="E8">
            <v>450440</v>
          </cell>
          <cell r="F8">
            <v>32352</v>
          </cell>
          <cell r="G8">
            <v>14861</v>
          </cell>
          <cell r="H8">
            <v>6690</v>
          </cell>
          <cell r="I8">
            <v>773</v>
          </cell>
          <cell r="J8">
            <v>43400</v>
          </cell>
          <cell r="K8">
            <v>4132</v>
          </cell>
          <cell r="L8">
            <v>9399</v>
          </cell>
          <cell r="M8">
            <v>18759</v>
          </cell>
          <cell r="N8">
            <v>6280</v>
          </cell>
          <cell r="P8">
            <v>31656</v>
          </cell>
          <cell r="Q8">
            <v>1289</v>
          </cell>
          <cell r="R8">
            <v>26912</v>
          </cell>
          <cell r="S8">
            <v>8051</v>
          </cell>
          <cell r="T8">
            <v>7028</v>
          </cell>
          <cell r="U8">
            <v>1397</v>
          </cell>
          <cell r="V8">
            <v>7510</v>
          </cell>
          <cell r="W8">
            <v>2800</v>
          </cell>
          <cell r="Y8">
            <v>1321</v>
          </cell>
          <cell r="AF8">
            <v>867</v>
          </cell>
          <cell r="AG8">
            <v>1124</v>
          </cell>
          <cell r="AH8">
            <v>24126</v>
          </cell>
          <cell r="AI8">
            <v>3708</v>
          </cell>
          <cell r="AJ8">
            <v>2083</v>
          </cell>
          <cell r="AK8">
            <v>114380</v>
          </cell>
          <cell r="AL8">
            <v>1492</v>
          </cell>
          <cell r="AN8">
            <v>2779</v>
          </cell>
          <cell r="AP8">
            <v>11386</v>
          </cell>
          <cell r="AQ8">
            <v>2451</v>
          </cell>
          <cell r="AV8">
            <v>15498</v>
          </cell>
          <cell r="AW8">
            <v>3142</v>
          </cell>
          <cell r="BA8">
            <v>1184</v>
          </cell>
          <cell r="BC8">
            <v>544</v>
          </cell>
          <cell r="BG8">
            <v>1965</v>
          </cell>
          <cell r="BH8">
            <v>137</v>
          </cell>
          <cell r="BK8">
            <v>6189</v>
          </cell>
        </row>
        <row r="15">
          <cell r="C15">
            <v>244358</v>
          </cell>
          <cell r="D15">
            <v>125815</v>
          </cell>
          <cell r="E15">
            <v>118543</v>
          </cell>
          <cell r="F15">
            <v>9650</v>
          </cell>
          <cell r="G15">
            <v>3271</v>
          </cell>
          <cell r="H15">
            <v>2946</v>
          </cell>
          <cell r="I15">
            <v>566</v>
          </cell>
          <cell r="J15">
            <v>10048</v>
          </cell>
          <cell r="K15">
            <v>1094</v>
          </cell>
          <cell r="L15">
            <v>1852</v>
          </cell>
          <cell r="M15">
            <v>3552</v>
          </cell>
          <cell r="N15">
            <v>1656</v>
          </cell>
          <cell r="P15">
            <v>9036</v>
          </cell>
          <cell r="Q15">
            <v>678</v>
          </cell>
          <cell r="R15">
            <v>4396</v>
          </cell>
          <cell r="S15">
            <v>2836</v>
          </cell>
          <cell r="T15">
            <v>2569</v>
          </cell>
          <cell r="U15">
            <v>443</v>
          </cell>
          <cell r="V15">
            <v>1349</v>
          </cell>
          <cell r="W15">
            <v>734</v>
          </cell>
          <cell r="Y15">
            <v>413</v>
          </cell>
          <cell r="AF15">
            <v>511</v>
          </cell>
          <cell r="AG15">
            <v>696</v>
          </cell>
          <cell r="AH15">
            <v>5046</v>
          </cell>
          <cell r="AI15">
            <v>573</v>
          </cell>
          <cell r="AJ15">
            <v>660</v>
          </cell>
          <cell r="AK15">
            <v>22865</v>
          </cell>
          <cell r="AL15">
            <v>348</v>
          </cell>
          <cell r="AN15">
            <v>442</v>
          </cell>
          <cell r="AP15">
            <v>6087</v>
          </cell>
          <cell r="AQ15">
            <v>1001</v>
          </cell>
          <cell r="AV15">
            <v>5694</v>
          </cell>
          <cell r="AW15">
            <v>1383</v>
          </cell>
          <cell r="BA15">
            <v>654</v>
          </cell>
          <cell r="BC15">
            <v>150</v>
          </cell>
          <cell r="BG15">
            <v>813</v>
          </cell>
          <cell r="BH15">
            <v>88</v>
          </cell>
          <cell r="BK15">
            <v>2902</v>
          </cell>
        </row>
      </sheetData>
      <sheetData sheetId="4">
        <row r="8">
          <cell r="C8">
            <v>1395179</v>
          </cell>
          <cell r="D8">
            <v>1076616</v>
          </cell>
          <cell r="E8">
            <v>318563</v>
          </cell>
          <cell r="F8">
            <v>33534</v>
          </cell>
          <cell r="G8">
            <v>15258</v>
          </cell>
          <cell r="H8">
            <v>5641</v>
          </cell>
          <cell r="I8">
            <v>743</v>
          </cell>
          <cell r="J8">
            <v>28459</v>
          </cell>
          <cell r="K8">
            <v>3120</v>
          </cell>
          <cell r="L8">
            <v>5572</v>
          </cell>
          <cell r="M8">
            <v>6995</v>
          </cell>
          <cell r="N8">
            <v>3699</v>
          </cell>
          <cell r="P8">
            <v>20920</v>
          </cell>
          <cell r="Q8">
            <v>1546</v>
          </cell>
          <cell r="R8">
            <v>10355</v>
          </cell>
          <cell r="S8">
            <v>6697</v>
          </cell>
          <cell r="T8">
            <v>7849</v>
          </cell>
          <cell r="U8">
            <v>1059</v>
          </cell>
          <cell r="V8">
            <v>4769</v>
          </cell>
          <cell r="W8">
            <v>2148</v>
          </cell>
          <cell r="Y8">
            <v>1299</v>
          </cell>
          <cell r="AF8">
            <v>720</v>
          </cell>
          <cell r="AG8">
            <v>1206</v>
          </cell>
          <cell r="AH8">
            <v>15506</v>
          </cell>
          <cell r="AI8">
            <v>2655</v>
          </cell>
          <cell r="AJ8">
            <v>1522</v>
          </cell>
          <cell r="AK8">
            <v>76184</v>
          </cell>
          <cell r="AL8">
            <v>798</v>
          </cell>
          <cell r="AN8">
            <v>690</v>
          </cell>
          <cell r="AP8">
            <v>11621</v>
          </cell>
          <cell r="AQ8">
            <v>1813</v>
          </cell>
          <cell r="AV8">
            <v>5185</v>
          </cell>
          <cell r="AW8">
            <v>3497</v>
          </cell>
          <cell r="BA8">
            <v>1305</v>
          </cell>
          <cell r="BC8">
            <v>376</v>
          </cell>
          <cell r="BG8">
            <v>2200</v>
          </cell>
          <cell r="BH8">
            <v>323</v>
          </cell>
          <cell r="BK8">
            <v>5562</v>
          </cell>
        </row>
        <row r="15">
          <cell r="C15">
            <v>230540</v>
          </cell>
          <cell r="D15">
            <v>109337</v>
          </cell>
          <cell r="E15">
            <v>121203</v>
          </cell>
          <cell r="F15">
            <v>10611</v>
          </cell>
          <cell r="G15">
            <v>4840</v>
          </cell>
          <cell r="H15">
            <v>2959</v>
          </cell>
          <cell r="I15">
            <v>512</v>
          </cell>
          <cell r="J15">
            <v>10682</v>
          </cell>
          <cell r="K15">
            <v>1459</v>
          </cell>
          <cell r="L15">
            <v>2549</v>
          </cell>
          <cell r="M15">
            <v>3200</v>
          </cell>
          <cell r="N15">
            <v>1788</v>
          </cell>
          <cell r="P15">
            <v>8307</v>
          </cell>
          <cell r="Q15">
            <v>818</v>
          </cell>
          <cell r="R15">
            <v>4383</v>
          </cell>
          <cell r="S15">
            <v>3249</v>
          </cell>
          <cell r="T15">
            <v>3666</v>
          </cell>
          <cell r="U15">
            <v>587</v>
          </cell>
          <cell r="V15">
            <v>1552</v>
          </cell>
          <cell r="W15">
            <v>1259</v>
          </cell>
          <cell r="Y15">
            <v>428</v>
          </cell>
          <cell r="AF15">
            <v>417</v>
          </cell>
          <cell r="AG15">
            <v>790</v>
          </cell>
          <cell r="AH15">
            <v>4329</v>
          </cell>
          <cell r="AI15">
            <v>498</v>
          </cell>
          <cell r="AJ15">
            <v>585</v>
          </cell>
          <cell r="AK15">
            <v>20578</v>
          </cell>
          <cell r="AL15">
            <v>422</v>
          </cell>
          <cell r="AN15">
            <v>230</v>
          </cell>
          <cell r="AP15">
            <v>7077</v>
          </cell>
          <cell r="AQ15">
            <v>804</v>
          </cell>
          <cell r="AV15">
            <v>3765</v>
          </cell>
          <cell r="AW15">
            <v>1698</v>
          </cell>
          <cell r="BA15">
            <v>865</v>
          </cell>
          <cell r="BC15">
            <v>212</v>
          </cell>
          <cell r="BG15">
            <v>1317</v>
          </cell>
          <cell r="BH15">
            <v>151</v>
          </cell>
          <cell r="BK15">
            <v>2364</v>
          </cell>
        </row>
      </sheetData>
      <sheetData sheetId="5">
        <row r="8">
          <cell r="C8">
            <v>1340614</v>
          </cell>
          <cell r="D8">
            <v>952533</v>
          </cell>
          <cell r="E8">
            <v>388081</v>
          </cell>
          <cell r="F8">
            <v>46619</v>
          </cell>
          <cell r="G8">
            <v>10992</v>
          </cell>
          <cell r="H8">
            <v>7577</v>
          </cell>
          <cell r="I8">
            <v>737</v>
          </cell>
          <cell r="J8">
            <v>31297</v>
          </cell>
          <cell r="K8">
            <v>4368</v>
          </cell>
          <cell r="L8">
            <v>12330</v>
          </cell>
          <cell r="M8">
            <v>9537</v>
          </cell>
          <cell r="N8">
            <v>3226</v>
          </cell>
          <cell r="P8">
            <v>19811</v>
          </cell>
          <cell r="Q8">
            <v>1432</v>
          </cell>
          <cell r="R8">
            <v>10814</v>
          </cell>
          <cell r="S8">
            <v>7491</v>
          </cell>
          <cell r="T8">
            <v>4692</v>
          </cell>
          <cell r="U8">
            <v>1728</v>
          </cell>
          <cell r="V8">
            <v>6061</v>
          </cell>
          <cell r="W8">
            <v>3402</v>
          </cell>
          <cell r="Y8">
            <v>1584</v>
          </cell>
          <cell r="AF8">
            <v>842</v>
          </cell>
          <cell r="AG8">
            <v>1655</v>
          </cell>
          <cell r="AH8">
            <v>15656</v>
          </cell>
          <cell r="AI8">
            <v>5285</v>
          </cell>
          <cell r="AJ8">
            <v>2522</v>
          </cell>
          <cell r="AK8">
            <v>80958</v>
          </cell>
          <cell r="AL8">
            <v>1076</v>
          </cell>
          <cell r="AN8">
            <v>690</v>
          </cell>
          <cell r="AP8">
            <v>19167</v>
          </cell>
          <cell r="AQ8">
            <v>5223</v>
          </cell>
          <cell r="AV8">
            <v>8449</v>
          </cell>
          <cell r="AW8">
            <v>4446</v>
          </cell>
          <cell r="BA8">
            <v>1706</v>
          </cell>
          <cell r="BC8">
            <v>505</v>
          </cell>
          <cell r="BG8">
            <v>3863</v>
          </cell>
          <cell r="BH8">
            <v>379</v>
          </cell>
          <cell r="BK8">
            <v>8385</v>
          </cell>
        </row>
        <row r="15">
          <cell r="C15">
            <v>298237</v>
          </cell>
          <cell r="D15">
            <v>132437</v>
          </cell>
          <cell r="E15">
            <v>165800</v>
          </cell>
          <cell r="F15">
            <v>13361</v>
          </cell>
          <cell r="G15">
            <v>4187</v>
          </cell>
          <cell r="H15">
            <v>3834</v>
          </cell>
          <cell r="I15">
            <v>382</v>
          </cell>
          <cell r="J15">
            <v>13282</v>
          </cell>
          <cell r="K15">
            <v>1947</v>
          </cell>
          <cell r="L15">
            <v>9287</v>
          </cell>
          <cell r="M15">
            <v>4620</v>
          </cell>
          <cell r="N15">
            <v>1692</v>
          </cell>
          <cell r="P15">
            <v>11297</v>
          </cell>
          <cell r="Q15">
            <v>688</v>
          </cell>
          <cell r="R15">
            <v>5989</v>
          </cell>
          <cell r="S15">
            <v>3532</v>
          </cell>
          <cell r="T15">
            <v>2696</v>
          </cell>
          <cell r="U15">
            <v>989</v>
          </cell>
          <cell r="V15">
            <v>1705</v>
          </cell>
          <cell r="W15">
            <v>1921</v>
          </cell>
          <cell r="Y15">
            <v>610</v>
          </cell>
          <cell r="AF15">
            <v>538</v>
          </cell>
          <cell r="AG15">
            <v>787</v>
          </cell>
          <cell r="AH15">
            <v>3637</v>
          </cell>
          <cell r="AI15">
            <v>1344</v>
          </cell>
          <cell r="AJ15">
            <v>836</v>
          </cell>
          <cell r="AK15">
            <v>22815</v>
          </cell>
          <cell r="AL15">
            <v>573</v>
          </cell>
          <cell r="AN15">
            <v>346</v>
          </cell>
          <cell r="AP15">
            <v>11592</v>
          </cell>
          <cell r="AQ15">
            <v>3969</v>
          </cell>
          <cell r="AV15">
            <v>6090</v>
          </cell>
          <cell r="AW15">
            <v>2092</v>
          </cell>
          <cell r="BA15">
            <v>789</v>
          </cell>
          <cell r="BC15">
            <v>272</v>
          </cell>
          <cell r="BG15">
            <v>2615</v>
          </cell>
          <cell r="BH15">
            <v>228</v>
          </cell>
          <cell r="BK15">
            <v>3704</v>
          </cell>
        </row>
      </sheetData>
      <sheetData sheetId="6">
        <row r="8">
          <cell r="C8">
            <v>2130643</v>
          </cell>
          <cell r="D8">
            <v>1575898</v>
          </cell>
          <cell r="E8">
            <v>554745</v>
          </cell>
          <cell r="F8">
            <v>57262</v>
          </cell>
          <cell r="G8">
            <v>15784</v>
          </cell>
          <cell r="H8">
            <v>10480</v>
          </cell>
          <cell r="I8">
            <v>1268</v>
          </cell>
          <cell r="J8">
            <v>76445</v>
          </cell>
          <cell r="K8">
            <v>9088</v>
          </cell>
          <cell r="L8">
            <v>13627</v>
          </cell>
          <cell r="M8">
            <v>17550</v>
          </cell>
          <cell r="N8">
            <v>5126</v>
          </cell>
          <cell r="P8">
            <v>24787</v>
          </cell>
          <cell r="Q8">
            <v>2381</v>
          </cell>
          <cell r="R8">
            <v>17064</v>
          </cell>
          <cell r="S8">
            <v>11476</v>
          </cell>
          <cell r="T8">
            <v>8802</v>
          </cell>
          <cell r="U8">
            <v>2411</v>
          </cell>
          <cell r="V8">
            <v>7491</v>
          </cell>
          <cell r="W8">
            <v>3816</v>
          </cell>
          <cell r="Y8">
            <v>2691</v>
          </cell>
          <cell r="AF8">
            <v>1827</v>
          </cell>
          <cell r="AG8">
            <v>2481</v>
          </cell>
          <cell r="AH8">
            <v>21517</v>
          </cell>
          <cell r="AI8">
            <v>3193</v>
          </cell>
          <cell r="AJ8">
            <v>2591</v>
          </cell>
          <cell r="AK8">
            <v>100748</v>
          </cell>
          <cell r="AL8">
            <v>1561</v>
          </cell>
          <cell r="AN8">
            <v>1210</v>
          </cell>
          <cell r="AP8">
            <v>26479</v>
          </cell>
          <cell r="AQ8">
            <v>3854</v>
          </cell>
          <cell r="AV8">
            <v>12440</v>
          </cell>
          <cell r="AW8">
            <v>5558</v>
          </cell>
          <cell r="BA8">
            <v>2716</v>
          </cell>
          <cell r="BC8">
            <v>2504</v>
          </cell>
          <cell r="BG8">
            <v>6759</v>
          </cell>
          <cell r="BH8">
            <v>691</v>
          </cell>
          <cell r="BK8">
            <v>15451</v>
          </cell>
        </row>
        <row r="15">
          <cell r="C15">
            <v>333103</v>
          </cell>
          <cell r="D15">
            <v>136363</v>
          </cell>
          <cell r="E15">
            <v>196740</v>
          </cell>
          <cell r="F15">
            <v>10300</v>
          </cell>
          <cell r="G15">
            <v>5343</v>
          </cell>
          <cell r="H15">
            <v>3670</v>
          </cell>
          <cell r="I15">
            <v>938</v>
          </cell>
          <cell r="J15">
            <v>21176</v>
          </cell>
          <cell r="K15">
            <v>2158</v>
          </cell>
          <cell r="L15">
            <v>5208</v>
          </cell>
          <cell r="M15">
            <v>5171</v>
          </cell>
          <cell r="N15">
            <v>2274</v>
          </cell>
          <cell r="P15">
            <v>13846</v>
          </cell>
          <cell r="Q15">
            <v>1500</v>
          </cell>
          <cell r="R15">
            <v>7622</v>
          </cell>
          <cell r="S15">
            <v>5726</v>
          </cell>
          <cell r="T15">
            <v>4665</v>
          </cell>
          <cell r="U15">
            <v>1706</v>
          </cell>
          <cell r="V15">
            <v>2556</v>
          </cell>
          <cell r="W15">
            <v>1746</v>
          </cell>
          <cell r="Y15">
            <v>828</v>
          </cell>
          <cell r="AF15">
            <v>1190</v>
          </cell>
          <cell r="AG15">
            <v>1607</v>
          </cell>
          <cell r="AH15">
            <v>4270</v>
          </cell>
          <cell r="AI15">
            <v>898</v>
          </cell>
          <cell r="AJ15">
            <v>1254</v>
          </cell>
          <cell r="AK15">
            <v>20228</v>
          </cell>
          <cell r="AL15">
            <v>1041</v>
          </cell>
          <cell r="AN15">
            <v>621</v>
          </cell>
          <cell r="AP15">
            <v>16285</v>
          </cell>
          <cell r="AQ15">
            <v>2138</v>
          </cell>
          <cell r="AV15">
            <v>8800</v>
          </cell>
          <cell r="AW15">
            <v>2732</v>
          </cell>
          <cell r="BA15">
            <v>1674</v>
          </cell>
          <cell r="BC15">
            <v>874</v>
          </cell>
          <cell r="BG15">
            <v>4185</v>
          </cell>
          <cell r="BH15">
            <v>487</v>
          </cell>
          <cell r="BK15">
            <v>7191</v>
          </cell>
        </row>
      </sheetData>
      <sheetData sheetId="7">
        <row r="8">
          <cell r="C8">
            <v>3025917</v>
          </cell>
          <cell r="D8">
            <v>2293479</v>
          </cell>
          <cell r="E8">
            <v>732438</v>
          </cell>
          <cell r="F8">
            <v>114912</v>
          </cell>
          <cell r="G8">
            <v>41991</v>
          </cell>
          <cell r="H8">
            <v>9377</v>
          </cell>
          <cell r="I8">
            <v>605</v>
          </cell>
          <cell r="J8">
            <v>93471</v>
          </cell>
          <cell r="K8">
            <v>12451</v>
          </cell>
          <cell r="L8">
            <v>25297</v>
          </cell>
          <cell r="M8">
            <v>22294</v>
          </cell>
          <cell r="N8">
            <v>6850</v>
          </cell>
          <cell r="P8">
            <v>23753</v>
          </cell>
          <cell r="Q8">
            <v>1822</v>
          </cell>
          <cell r="R8">
            <v>18307</v>
          </cell>
          <cell r="S8">
            <v>13286</v>
          </cell>
          <cell r="T8">
            <v>11881</v>
          </cell>
          <cell r="U8">
            <v>1479</v>
          </cell>
          <cell r="V8">
            <v>7571</v>
          </cell>
          <cell r="W8">
            <v>4626</v>
          </cell>
          <cell r="Y8">
            <v>2143</v>
          </cell>
          <cell r="AF8">
            <v>1455</v>
          </cell>
          <cell r="AG8">
            <v>1793</v>
          </cell>
          <cell r="AH8">
            <v>24339</v>
          </cell>
          <cell r="AI8">
            <v>3715</v>
          </cell>
          <cell r="AJ8">
            <v>3868</v>
          </cell>
          <cell r="AK8">
            <v>156081</v>
          </cell>
          <cell r="AL8">
            <v>1916</v>
          </cell>
          <cell r="AN8">
            <v>1483</v>
          </cell>
          <cell r="AP8">
            <v>27040</v>
          </cell>
          <cell r="AQ8">
            <v>5192</v>
          </cell>
          <cell r="AV8">
            <v>16030</v>
          </cell>
          <cell r="AW8">
            <v>2520</v>
          </cell>
          <cell r="BA8">
            <v>3119</v>
          </cell>
          <cell r="BC8">
            <v>2785</v>
          </cell>
          <cell r="BG8">
            <v>8041</v>
          </cell>
          <cell r="BH8">
            <v>649</v>
          </cell>
          <cell r="BK8">
            <v>13101</v>
          </cell>
        </row>
        <row r="15">
          <cell r="C15">
            <v>379316</v>
          </cell>
          <cell r="D15">
            <v>177884</v>
          </cell>
          <cell r="E15">
            <v>201432</v>
          </cell>
          <cell r="F15">
            <v>11701</v>
          </cell>
          <cell r="G15">
            <v>5410</v>
          </cell>
          <cell r="H15">
            <v>3693</v>
          </cell>
          <cell r="I15">
            <v>294</v>
          </cell>
          <cell r="J15">
            <v>22128</v>
          </cell>
          <cell r="K15">
            <v>3166</v>
          </cell>
          <cell r="L15">
            <v>8423</v>
          </cell>
          <cell r="M15">
            <v>5371</v>
          </cell>
          <cell r="N15">
            <v>2496</v>
          </cell>
          <cell r="P15">
            <v>12097</v>
          </cell>
          <cell r="Q15">
            <v>1109</v>
          </cell>
          <cell r="R15">
            <v>7033</v>
          </cell>
          <cell r="S15">
            <v>5787</v>
          </cell>
          <cell r="T15">
            <v>6772</v>
          </cell>
          <cell r="U15">
            <v>885</v>
          </cell>
          <cell r="V15">
            <v>1663</v>
          </cell>
          <cell r="W15">
            <v>1030</v>
          </cell>
          <cell r="Y15">
            <v>559</v>
          </cell>
          <cell r="AF15">
            <v>861</v>
          </cell>
          <cell r="AG15">
            <v>1375</v>
          </cell>
          <cell r="AH15">
            <v>3809</v>
          </cell>
          <cell r="AI15">
            <v>863</v>
          </cell>
          <cell r="AJ15">
            <v>674</v>
          </cell>
          <cell r="AK15">
            <v>27320</v>
          </cell>
          <cell r="AL15">
            <v>409</v>
          </cell>
          <cell r="AN15">
            <v>698</v>
          </cell>
          <cell r="AP15">
            <v>17371</v>
          </cell>
          <cell r="AQ15">
            <v>2762</v>
          </cell>
          <cell r="AV15">
            <v>12200</v>
          </cell>
          <cell r="AW15">
            <v>1437</v>
          </cell>
          <cell r="BA15">
            <v>1972</v>
          </cell>
          <cell r="BC15">
            <v>1180</v>
          </cell>
          <cell r="BG15">
            <v>4877</v>
          </cell>
          <cell r="BH15">
            <v>363</v>
          </cell>
          <cell r="BK15">
            <v>5422</v>
          </cell>
        </row>
      </sheetData>
      <sheetData sheetId="8">
        <row r="8">
          <cell r="C8">
            <v>2216909</v>
          </cell>
          <cell r="D8">
            <v>1513554</v>
          </cell>
          <cell r="E8">
            <v>703355</v>
          </cell>
          <cell r="F8">
            <v>75189</v>
          </cell>
          <cell r="G8">
            <v>21274</v>
          </cell>
          <cell r="H8">
            <v>8683</v>
          </cell>
          <cell r="I8">
            <v>1450</v>
          </cell>
          <cell r="J8">
            <v>74935</v>
          </cell>
          <cell r="K8">
            <v>6575</v>
          </cell>
          <cell r="L8">
            <v>14452</v>
          </cell>
          <cell r="M8">
            <v>17123</v>
          </cell>
          <cell r="N8">
            <v>5245</v>
          </cell>
          <cell r="P8">
            <v>27736</v>
          </cell>
          <cell r="Q8">
            <v>1699</v>
          </cell>
          <cell r="R8">
            <v>22802</v>
          </cell>
          <cell r="S8">
            <v>30544</v>
          </cell>
          <cell r="T8">
            <v>17013</v>
          </cell>
          <cell r="U8">
            <v>2513</v>
          </cell>
          <cell r="V8">
            <v>8414</v>
          </cell>
          <cell r="W8">
            <v>4464</v>
          </cell>
          <cell r="Y8">
            <v>2629</v>
          </cell>
          <cell r="AF8">
            <v>1324</v>
          </cell>
          <cell r="AG8">
            <v>1770</v>
          </cell>
          <cell r="AH8">
            <v>23492</v>
          </cell>
          <cell r="AI8">
            <v>4630</v>
          </cell>
          <cell r="AJ8">
            <v>4064</v>
          </cell>
          <cell r="AK8">
            <v>159174</v>
          </cell>
          <cell r="AL8">
            <v>2406</v>
          </cell>
          <cell r="AN8">
            <v>2891</v>
          </cell>
          <cell r="AP8">
            <v>30080</v>
          </cell>
          <cell r="AQ8">
            <v>5375</v>
          </cell>
          <cell r="AV8">
            <v>22211</v>
          </cell>
          <cell r="AW8">
            <v>4190</v>
          </cell>
          <cell r="BA8">
            <v>5517</v>
          </cell>
          <cell r="BC8">
            <v>1618</v>
          </cell>
          <cell r="BG8">
            <v>6105</v>
          </cell>
          <cell r="BH8">
            <v>660</v>
          </cell>
          <cell r="BK8">
            <v>15695</v>
          </cell>
        </row>
        <row r="15">
          <cell r="C15">
            <v>387653</v>
          </cell>
          <cell r="D15">
            <v>145858</v>
          </cell>
          <cell r="E15">
            <v>241795</v>
          </cell>
          <cell r="F15">
            <v>13255</v>
          </cell>
          <cell r="G15">
            <v>5264</v>
          </cell>
          <cell r="H15">
            <v>4410</v>
          </cell>
          <cell r="I15">
            <v>799</v>
          </cell>
          <cell r="J15">
            <v>24028</v>
          </cell>
          <cell r="K15">
            <v>2672</v>
          </cell>
          <cell r="L15">
            <v>5820</v>
          </cell>
          <cell r="M15">
            <v>6076</v>
          </cell>
          <cell r="N15">
            <v>2365</v>
          </cell>
          <cell r="P15">
            <v>14970</v>
          </cell>
          <cell r="Q15">
            <v>931</v>
          </cell>
          <cell r="R15">
            <v>8975</v>
          </cell>
          <cell r="S15">
            <v>13634</v>
          </cell>
          <cell r="T15">
            <v>9093</v>
          </cell>
          <cell r="U15">
            <v>1906</v>
          </cell>
          <cell r="V15">
            <v>2210</v>
          </cell>
          <cell r="W15">
            <v>1311</v>
          </cell>
          <cell r="Y15">
            <v>758</v>
          </cell>
          <cell r="AF15">
            <v>943</v>
          </cell>
          <cell r="AG15">
            <v>1112</v>
          </cell>
          <cell r="AH15">
            <v>5088</v>
          </cell>
          <cell r="AI15">
            <v>1199</v>
          </cell>
          <cell r="AJ15">
            <v>2005</v>
          </cell>
          <cell r="AK15">
            <v>26927</v>
          </cell>
          <cell r="AL15">
            <v>486</v>
          </cell>
          <cell r="AN15">
            <v>823</v>
          </cell>
          <cell r="AP15">
            <v>20104</v>
          </cell>
          <cell r="AQ15">
            <v>3461</v>
          </cell>
          <cell r="AV15">
            <v>16624</v>
          </cell>
          <cell r="AW15">
            <v>2352</v>
          </cell>
          <cell r="BA15">
            <v>4041</v>
          </cell>
          <cell r="BC15">
            <v>726</v>
          </cell>
          <cell r="BG15">
            <v>3878</v>
          </cell>
          <cell r="BH15">
            <v>425</v>
          </cell>
          <cell r="BK15">
            <v>7495</v>
          </cell>
        </row>
      </sheetData>
      <sheetData sheetId="9">
        <row r="8">
          <cell r="C8">
            <v>1555328</v>
          </cell>
          <cell r="D8">
            <v>1152833</v>
          </cell>
          <cell r="E8">
            <v>402495</v>
          </cell>
          <cell r="F8">
            <v>43120</v>
          </cell>
          <cell r="G8">
            <v>13618</v>
          </cell>
          <cell r="H8">
            <v>8262</v>
          </cell>
          <cell r="I8">
            <v>1218</v>
          </cell>
          <cell r="J8">
            <v>35494</v>
          </cell>
          <cell r="K8">
            <v>4013</v>
          </cell>
          <cell r="L8">
            <v>6898</v>
          </cell>
          <cell r="M8">
            <v>8031</v>
          </cell>
          <cell r="N8">
            <v>3417</v>
          </cell>
          <cell r="P8">
            <v>20801</v>
          </cell>
          <cell r="Q8">
            <v>1292</v>
          </cell>
          <cell r="R8">
            <v>9475</v>
          </cell>
          <cell r="S8">
            <v>9101</v>
          </cell>
          <cell r="T8">
            <v>6067</v>
          </cell>
          <cell r="U8">
            <v>1244</v>
          </cell>
          <cell r="V8">
            <v>7977</v>
          </cell>
          <cell r="W8">
            <v>2896</v>
          </cell>
          <cell r="Y8">
            <v>1853</v>
          </cell>
          <cell r="AF8">
            <v>841</v>
          </cell>
          <cell r="AG8">
            <v>1576</v>
          </cell>
          <cell r="AH8">
            <v>17415</v>
          </cell>
          <cell r="AI8">
            <v>3352</v>
          </cell>
          <cell r="AJ8">
            <v>3146</v>
          </cell>
          <cell r="AK8">
            <v>73422</v>
          </cell>
          <cell r="AL8">
            <v>1658</v>
          </cell>
          <cell r="AN8">
            <v>1077</v>
          </cell>
          <cell r="AP8">
            <v>20644</v>
          </cell>
          <cell r="AQ8">
            <v>3072</v>
          </cell>
          <cell r="AV8">
            <v>17353</v>
          </cell>
          <cell r="AW8">
            <v>4037</v>
          </cell>
          <cell r="BA8">
            <v>2327</v>
          </cell>
          <cell r="BC8">
            <v>697</v>
          </cell>
          <cell r="BG8">
            <v>4911</v>
          </cell>
          <cell r="BH8">
            <v>403</v>
          </cell>
          <cell r="BK8">
            <v>12553</v>
          </cell>
        </row>
        <row r="15">
          <cell r="C15">
            <v>294243</v>
          </cell>
          <cell r="D15">
            <v>124960</v>
          </cell>
          <cell r="E15">
            <v>169283</v>
          </cell>
          <cell r="F15">
            <v>12493</v>
          </cell>
          <cell r="G15">
            <v>5530</v>
          </cell>
          <cell r="H15">
            <v>3974</v>
          </cell>
          <cell r="I15">
            <v>514</v>
          </cell>
          <cell r="J15">
            <v>14891</v>
          </cell>
          <cell r="K15">
            <v>1744</v>
          </cell>
          <cell r="L15">
            <v>3347</v>
          </cell>
          <cell r="M15">
            <v>4404</v>
          </cell>
          <cell r="N15">
            <v>1684</v>
          </cell>
          <cell r="P15">
            <v>11737</v>
          </cell>
          <cell r="Q15">
            <v>831</v>
          </cell>
          <cell r="R15">
            <v>4854</v>
          </cell>
          <cell r="S15">
            <v>4466</v>
          </cell>
          <cell r="T15">
            <v>3674</v>
          </cell>
          <cell r="U15">
            <v>874</v>
          </cell>
          <cell r="V15">
            <v>1657</v>
          </cell>
          <cell r="W15">
            <v>1037</v>
          </cell>
          <cell r="Y15">
            <v>634</v>
          </cell>
          <cell r="AF15">
            <v>542</v>
          </cell>
          <cell r="AG15">
            <v>923</v>
          </cell>
          <cell r="AH15">
            <v>4515</v>
          </cell>
          <cell r="AI15">
            <v>926</v>
          </cell>
          <cell r="AJ15">
            <v>1471</v>
          </cell>
          <cell r="AK15">
            <v>18743</v>
          </cell>
          <cell r="AL15">
            <v>446</v>
          </cell>
          <cell r="AN15">
            <v>595</v>
          </cell>
          <cell r="AP15">
            <v>13097</v>
          </cell>
          <cell r="AQ15">
            <v>1729</v>
          </cell>
          <cell r="AV15">
            <v>11693</v>
          </cell>
          <cell r="AW15">
            <v>2093</v>
          </cell>
          <cell r="BA15">
            <v>1420</v>
          </cell>
          <cell r="BC15">
            <v>529</v>
          </cell>
          <cell r="BG15">
            <v>3329</v>
          </cell>
          <cell r="BH15">
            <v>242</v>
          </cell>
          <cell r="BK15">
            <v>6340</v>
          </cell>
        </row>
      </sheetData>
      <sheetData sheetId="10">
        <row r="8">
          <cell r="C8">
            <v>1396108</v>
          </cell>
          <cell r="D8">
            <v>1071302</v>
          </cell>
          <cell r="E8">
            <v>324806</v>
          </cell>
          <cell r="F8">
            <v>33671</v>
          </cell>
          <cell r="G8">
            <v>10856</v>
          </cell>
          <cell r="H8">
            <v>7894</v>
          </cell>
          <cell r="I8">
            <v>1039</v>
          </cell>
          <cell r="J8">
            <v>25376</v>
          </cell>
          <cell r="K8">
            <v>2668</v>
          </cell>
          <cell r="L8">
            <v>4210</v>
          </cell>
          <cell r="M8">
            <v>7514</v>
          </cell>
          <cell r="N8">
            <v>3343</v>
          </cell>
          <cell r="P8">
            <v>17752</v>
          </cell>
          <cell r="Q8">
            <v>1251</v>
          </cell>
          <cell r="R8">
            <v>8629</v>
          </cell>
          <cell r="S8">
            <v>6742</v>
          </cell>
          <cell r="T8">
            <v>4521</v>
          </cell>
          <cell r="U8">
            <v>766</v>
          </cell>
          <cell r="V8">
            <v>5457</v>
          </cell>
          <cell r="W8">
            <v>2076</v>
          </cell>
          <cell r="Y8">
            <v>1956</v>
          </cell>
          <cell r="AF8">
            <v>799</v>
          </cell>
          <cell r="AG8">
            <v>1516</v>
          </cell>
          <cell r="AH8">
            <v>16406</v>
          </cell>
          <cell r="AI8">
            <v>4043</v>
          </cell>
          <cell r="AJ8">
            <v>2781</v>
          </cell>
          <cell r="AK8">
            <v>71892</v>
          </cell>
          <cell r="AL8">
            <v>1792</v>
          </cell>
          <cell r="AN8">
            <v>661</v>
          </cell>
          <cell r="AP8">
            <v>13578</v>
          </cell>
          <cell r="AQ8">
            <v>2235</v>
          </cell>
          <cell r="AV8">
            <v>13433</v>
          </cell>
          <cell r="AW8">
            <v>3493</v>
          </cell>
          <cell r="BA8">
            <v>1915</v>
          </cell>
          <cell r="BC8">
            <v>485</v>
          </cell>
          <cell r="BG8">
            <v>2690</v>
          </cell>
          <cell r="BH8">
            <v>297</v>
          </cell>
          <cell r="BK8">
            <v>8748</v>
          </cell>
        </row>
        <row r="15">
          <cell r="C15">
            <v>274210</v>
          </cell>
          <cell r="D15">
            <v>138181</v>
          </cell>
          <cell r="E15">
            <v>136029</v>
          </cell>
          <cell r="F15">
            <v>12602</v>
          </cell>
          <cell r="G15">
            <v>4522</v>
          </cell>
          <cell r="H15">
            <v>4118</v>
          </cell>
          <cell r="I15">
            <v>755</v>
          </cell>
          <cell r="J15">
            <v>12769</v>
          </cell>
          <cell r="K15">
            <v>1137</v>
          </cell>
          <cell r="L15">
            <v>2275</v>
          </cell>
          <cell r="M15">
            <v>4328</v>
          </cell>
          <cell r="N15">
            <v>1787</v>
          </cell>
          <cell r="P15">
            <v>9606</v>
          </cell>
          <cell r="Q15">
            <v>688</v>
          </cell>
          <cell r="R15">
            <v>3875</v>
          </cell>
          <cell r="S15">
            <v>2743</v>
          </cell>
          <cell r="T15">
            <v>2079</v>
          </cell>
          <cell r="U15">
            <v>507</v>
          </cell>
          <cell r="V15">
            <v>1502</v>
          </cell>
          <cell r="W15">
            <v>928</v>
          </cell>
          <cell r="Y15">
            <v>770</v>
          </cell>
          <cell r="AF15">
            <v>490</v>
          </cell>
          <cell r="AG15">
            <v>943</v>
          </cell>
          <cell r="AH15">
            <v>5205</v>
          </cell>
          <cell r="AI15">
            <v>932</v>
          </cell>
          <cell r="AJ15">
            <v>749</v>
          </cell>
          <cell r="AK15">
            <v>19498</v>
          </cell>
          <cell r="AL15">
            <v>340</v>
          </cell>
          <cell r="AN15">
            <v>378</v>
          </cell>
          <cell r="AP15">
            <v>8027</v>
          </cell>
          <cell r="AQ15">
            <v>1292</v>
          </cell>
          <cell r="AV15">
            <v>6576</v>
          </cell>
          <cell r="AW15">
            <v>1818</v>
          </cell>
          <cell r="BA15">
            <v>1134</v>
          </cell>
          <cell r="BC15">
            <v>304</v>
          </cell>
          <cell r="BG15">
            <v>1606</v>
          </cell>
          <cell r="BH15">
            <v>158</v>
          </cell>
          <cell r="BK15">
            <v>4415</v>
          </cell>
        </row>
      </sheetData>
      <sheetData sheetId="11">
        <row r="8">
          <cell r="C8">
            <v>1311753</v>
          </cell>
          <cell r="D8">
            <v>955692</v>
          </cell>
          <cell r="E8">
            <v>356061</v>
          </cell>
          <cell r="F8">
            <v>30382</v>
          </cell>
          <cell r="G8">
            <v>13860</v>
          </cell>
          <cell r="H8">
            <v>6429</v>
          </cell>
          <cell r="I8">
            <v>607</v>
          </cell>
          <cell r="J8">
            <v>24790</v>
          </cell>
          <cell r="K8">
            <v>3408</v>
          </cell>
          <cell r="L8">
            <v>5233</v>
          </cell>
          <cell r="M8">
            <v>6838</v>
          </cell>
          <cell r="N8">
            <v>2911</v>
          </cell>
          <cell r="P8">
            <v>20388</v>
          </cell>
          <cell r="Q8">
            <v>906</v>
          </cell>
          <cell r="R8">
            <v>9056</v>
          </cell>
          <cell r="S8">
            <v>7890</v>
          </cell>
          <cell r="T8">
            <v>4498</v>
          </cell>
          <cell r="U8">
            <v>619</v>
          </cell>
          <cell r="V8">
            <v>4762</v>
          </cell>
          <cell r="W8">
            <v>2966</v>
          </cell>
          <cell r="Y8">
            <v>1354</v>
          </cell>
          <cell r="AF8">
            <v>573</v>
          </cell>
          <cell r="AG8">
            <v>1157</v>
          </cell>
          <cell r="AH8">
            <v>18646</v>
          </cell>
          <cell r="AI8">
            <v>2702</v>
          </cell>
          <cell r="AJ8">
            <v>3180</v>
          </cell>
          <cell r="AK8">
            <v>111778</v>
          </cell>
          <cell r="AL8">
            <v>3152</v>
          </cell>
          <cell r="AN8">
            <v>486</v>
          </cell>
          <cell r="AP8">
            <v>10016</v>
          </cell>
          <cell r="AQ8">
            <v>1939</v>
          </cell>
          <cell r="AV8">
            <v>12851</v>
          </cell>
          <cell r="AW8">
            <v>3200</v>
          </cell>
          <cell r="BA8">
            <v>1988</v>
          </cell>
          <cell r="BC8">
            <v>317</v>
          </cell>
          <cell r="BG8">
            <v>2535</v>
          </cell>
          <cell r="BH8">
            <v>207</v>
          </cell>
          <cell r="BK8">
            <v>6262</v>
          </cell>
        </row>
        <row r="15">
          <cell r="C15">
            <v>259519</v>
          </cell>
          <cell r="D15">
            <v>142350</v>
          </cell>
          <cell r="E15">
            <v>117169</v>
          </cell>
          <cell r="F15">
            <v>10185</v>
          </cell>
          <cell r="G15">
            <v>4286</v>
          </cell>
          <cell r="H15">
            <v>2943</v>
          </cell>
          <cell r="I15">
            <v>333</v>
          </cell>
          <cell r="J15">
            <v>8864</v>
          </cell>
          <cell r="K15">
            <v>1014</v>
          </cell>
          <cell r="L15">
            <v>1970</v>
          </cell>
          <cell r="M15">
            <v>3381</v>
          </cell>
          <cell r="N15">
            <v>1570</v>
          </cell>
          <cell r="P15">
            <v>8502</v>
          </cell>
          <cell r="Q15">
            <v>453</v>
          </cell>
          <cell r="R15">
            <v>3522</v>
          </cell>
          <cell r="S15">
            <v>2430</v>
          </cell>
          <cell r="T15">
            <v>1937</v>
          </cell>
          <cell r="U15">
            <v>362</v>
          </cell>
          <cell r="V15">
            <v>1167</v>
          </cell>
          <cell r="W15">
            <v>647</v>
          </cell>
          <cell r="Y15">
            <v>501</v>
          </cell>
          <cell r="AF15">
            <v>259</v>
          </cell>
          <cell r="AG15">
            <v>547</v>
          </cell>
          <cell r="AH15">
            <v>5113</v>
          </cell>
          <cell r="AI15">
            <v>1012</v>
          </cell>
          <cell r="AJ15">
            <v>900</v>
          </cell>
          <cell r="AK15">
            <v>26604</v>
          </cell>
          <cell r="AL15">
            <v>536</v>
          </cell>
          <cell r="AN15">
            <v>249</v>
          </cell>
          <cell r="AP15">
            <v>5290</v>
          </cell>
          <cell r="AQ15">
            <v>848</v>
          </cell>
          <cell r="AV15">
            <v>4000</v>
          </cell>
          <cell r="AW15">
            <v>1578</v>
          </cell>
          <cell r="BA15">
            <v>922</v>
          </cell>
          <cell r="BC15">
            <v>183</v>
          </cell>
          <cell r="BG15">
            <v>827</v>
          </cell>
          <cell r="BH15">
            <v>67</v>
          </cell>
          <cell r="BK15">
            <v>2651</v>
          </cell>
        </row>
      </sheetData>
      <sheetData sheetId="12">
        <row r="8">
          <cell r="C8">
            <v>1343340</v>
          </cell>
          <cell r="D8">
            <v>817935</v>
          </cell>
          <cell r="E8">
            <v>525405</v>
          </cell>
          <cell r="F8">
            <v>20590</v>
          </cell>
          <cell r="G8">
            <v>6732</v>
          </cell>
          <cell r="H8">
            <v>3636</v>
          </cell>
          <cell r="I8">
            <v>316</v>
          </cell>
          <cell r="J8">
            <v>26169</v>
          </cell>
          <cell r="K8">
            <v>1927</v>
          </cell>
          <cell r="L8">
            <v>8954</v>
          </cell>
          <cell r="M8">
            <v>8397</v>
          </cell>
          <cell r="N8">
            <v>3289</v>
          </cell>
          <cell r="P8">
            <v>114607</v>
          </cell>
          <cell r="Q8">
            <v>1750</v>
          </cell>
          <cell r="R8">
            <v>23209</v>
          </cell>
          <cell r="S8">
            <v>13709</v>
          </cell>
          <cell r="T8">
            <v>12594</v>
          </cell>
          <cell r="U8">
            <v>955</v>
          </cell>
          <cell r="V8">
            <v>3902</v>
          </cell>
          <cell r="W8">
            <v>1545</v>
          </cell>
          <cell r="Y8">
            <v>1056</v>
          </cell>
          <cell r="AF8">
            <v>2288</v>
          </cell>
          <cell r="AG8">
            <v>772</v>
          </cell>
          <cell r="AH8">
            <v>17777</v>
          </cell>
          <cell r="AI8">
            <v>3301</v>
          </cell>
          <cell r="AJ8">
            <v>2333</v>
          </cell>
          <cell r="AK8">
            <v>160238</v>
          </cell>
          <cell r="AL8">
            <v>3898</v>
          </cell>
          <cell r="AN8">
            <v>465</v>
          </cell>
          <cell r="AP8">
            <v>8491</v>
          </cell>
          <cell r="AQ8">
            <v>2192</v>
          </cell>
          <cell r="AV8">
            <v>17715</v>
          </cell>
          <cell r="AW8">
            <v>2724</v>
          </cell>
          <cell r="BA8">
            <v>1525</v>
          </cell>
          <cell r="BC8">
            <v>461</v>
          </cell>
          <cell r="BG8">
            <v>4527</v>
          </cell>
          <cell r="BH8">
            <v>318</v>
          </cell>
          <cell r="BK8">
            <v>9977</v>
          </cell>
        </row>
        <row r="15">
          <cell r="C15">
            <v>210721</v>
          </cell>
          <cell r="D15">
            <v>98068</v>
          </cell>
          <cell r="E15">
            <v>112653</v>
          </cell>
          <cell r="F15">
            <v>7654</v>
          </cell>
          <cell r="G15">
            <v>2247</v>
          </cell>
          <cell r="H15">
            <v>1710</v>
          </cell>
          <cell r="I15">
            <v>220</v>
          </cell>
          <cell r="J15">
            <v>8005</v>
          </cell>
          <cell r="K15">
            <v>786</v>
          </cell>
          <cell r="L15">
            <v>2777</v>
          </cell>
          <cell r="M15">
            <v>2504</v>
          </cell>
          <cell r="N15">
            <v>1065</v>
          </cell>
          <cell r="P15">
            <v>6927</v>
          </cell>
          <cell r="Q15">
            <v>297</v>
          </cell>
          <cell r="R15">
            <v>3258</v>
          </cell>
          <cell r="S15">
            <v>2683</v>
          </cell>
          <cell r="T15">
            <v>1852</v>
          </cell>
          <cell r="U15">
            <v>374</v>
          </cell>
          <cell r="V15">
            <v>1102</v>
          </cell>
          <cell r="W15">
            <v>390</v>
          </cell>
          <cell r="Y15">
            <v>255</v>
          </cell>
          <cell r="AF15">
            <v>505</v>
          </cell>
          <cell r="AG15">
            <v>336</v>
          </cell>
          <cell r="AH15">
            <v>4001</v>
          </cell>
          <cell r="AI15">
            <v>748</v>
          </cell>
          <cell r="AJ15">
            <v>380</v>
          </cell>
          <cell r="AK15">
            <v>29249</v>
          </cell>
          <cell r="AL15">
            <v>471</v>
          </cell>
          <cell r="AN15">
            <v>194</v>
          </cell>
          <cell r="AP15">
            <v>4446</v>
          </cell>
          <cell r="AQ15">
            <v>930</v>
          </cell>
          <cell r="AV15">
            <v>4908</v>
          </cell>
          <cell r="AW15">
            <v>1222</v>
          </cell>
          <cell r="BA15">
            <v>934</v>
          </cell>
          <cell r="BC15">
            <v>172</v>
          </cell>
          <cell r="BG15">
            <v>1836</v>
          </cell>
          <cell r="BH15">
            <v>138</v>
          </cell>
          <cell r="BK15">
            <v>3483</v>
          </cell>
        </row>
      </sheetData>
      <sheetData sheetId="13" refreshError="1"/>
      <sheetData sheetId="14" refreshError="1"/>
      <sheetData sheetId="1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mmijoulu"/>
      <sheetName val="Tammi"/>
      <sheetName val="Helmi"/>
      <sheetName val="Maalis"/>
      <sheetName val="Huhti"/>
      <sheetName val="Touko"/>
      <sheetName val="Kesä"/>
      <sheetName val="Heinä"/>
      <sheetName val="Elo"/>
      <sheetName val="Syys"/>
      <sheetName val="Loka"/>
      <sheetName val="Marras"/>
      <sheetName val="Joulu"/>
      <sheetName val="Tammitammi"/>
      <sheetName val="marrras"/>
    </sheetNames>
    <sheetDataSet>
      <sheetData sheetId="0">
        <row r="8">
          <cell r="C8">
            <v>19987871</v>
          </cell>
          <cell r="D8">
            <v>14480403</v>
          </cell>
          <cell r="E8">
            <v>5507468</v>
          </cell>
          <cell r="F8">
            <v>552129</v>
          </cell>
          <cell r="G8">
            <v>173254</v>
          </cell>
          <cell r="H8">
            <v>94823</v>
          </cell>
          <cell r="I8">
            <v>10572</v>
          </cell>
          <cell r="J8">
            <v>541031</v>
          </cell>
          <cell r="K8">
            <v>57325</v>
          </cell>
          <cell r="L8">
            <v>118009</v>
          </cell>
          <cell r="M8">
            <v>164593</v>
          </cell>
          <cell r="N8">
            <v>49021</v>
          </cell>
          <cell r="P8">
            <v>389037</v>
          </cell>
          <cell r="Q8">
            <v>16772</v>
          </cell>
          <cell r="R8">
            <v>213588</v>
          </cell>
          <cell r="S8">
            <v>156509</v>
          </cell>
          <cell r="T8">
            <v>130046</v>
          </cell>
          <cell r="U8">
            <v>17606</v>
          </cell>
          <cell r="V8">
            <v>74860</v>
          </cell>
          <cell r="W8">
            <v>32474</v>
          </cell>
          <cell r="Y8">
            <v>25388</v>
          </cell>
          <cell r="AF8">
            <v>17810</v>
          </cell>
          <cell r="AG8">
            <v>16703</v>
          </cell>
          <cell r="AH8">
            <v>228187</v>
          </cell>
          <cell r="AI8">
            <v>38528</v>
          </cell>
          <cell r="AJ8">
            <v>25277</v>
          </cell>
          <cell r="AK8">
            <v>1286598</v>
          </cell>
          <cell r="AL8">
            <v>19893</v>
          </cell>
          <cell r="AN8">
            <v>17320</v>
          </cell>
          <cell r="AP8">
            <v>201854</v>
          </cell>
          <cell r="AQ8">
            <v>34754</v>
          </cell>
          <cell r="AV8">
            <v>146433</v>
          </cell>
          <cell r="AW8">
            <v>53672</v>
          </cell>
          <cell r="BA8">
            <v>24385</v>
          </cell>
          <cell r="BC8">
            <v>11136</v>
          </cell>
          <cell r="BG8">
            <v>44875</v>
          </cell>
          <cell r="BH8">
            <v>3877</v>
          </cell>
          <cell r="BK8">
            <v>101891</v>
          </cell>
        </row>
        <row r="15">
          <cell r="C15">
            <v>3363971</v>
          </cell>
          <cell r="D15">
            <v>1542952</v>
          </cell>
          <cell r="E15">
            <v>1821019</v>
          </cell>
          <cell r="F15">
            <v>132471</v>
          </cell>
          <cell r="G15">
            <v>47880</v>
          </cell>
          <cell r="H15">
            <v>42421</v>
          </cell>
          <cell r="I15">
            <v>6081</v>
          </cell>
          <cell r="J15">
            <v>175834</v>
          </cell>
          <cell r="K15">
            <v>22818</v>
          </cell>
          <cell r="L15">
            <v>41346</v>
          </cell>
          <cell r="M15">
            <v>45313</v>
          </cell>
          <cell r="N15">
            <v>20420</v>
          </cell>
          <cell r="P15">
            <v>140106</v>
          </cell>
          <cell r="Q15">
            <v>7997</v>
          </cell>
          <cell r="R15">
            <v>61509</v>
          </cell>
          <cell r="S15">
            <v>62579</v>
          </cell>
          <cell r="T15">
            <v>62255</v>
          </cell>
          <cell r="U15">
            <v>10802</v>
          </cell>
          <cell r="V15">
            <v>20541</v>
          </cell>
          <cell r="W15">
            <v>12310</v>
          </cell>
          <cell r="Y15">
            <v>8366</v>
          </cell>
          <cell r="AF15">
            <v>9877</v>
          </cell>
          <cell r="AG15">
            <v>9837</v>
          </cell>
          <cell r="AH15">
            <v>49960</v>
          </cell>
          <cell r="AI15">
            <v>8782</v>
          </cell>
          <cell r="AJ15">
            <v>7274</v>
          </cell>
          <cell r="AK15">
            <v>305754</v>
          </cell>
          <cell r="AL15">
            <v>4691</v>
          </cell>
          <cell r="AN15">
            <v>5326</v>
          </cell>
          <cell r="AP15">
            <v>118637</v>
          </cell>
          <cell r="AQ15">
            <v>18976</v>
          </cell>
          <cell r="AV15">
            <v>80109</v>
          </cell>
          <cell r="AW15">
            <v>26102</v>
          </cell>
          <cell r="BA15">
            <v>16657</v>
          </cell>
          <cell r="BC15">
            <v>4501</v>
          </cell>
          <cell r="BG15">
            <v>24522</v>
          </cell>
          <cell r="BH15">
            <v>2183</v>
          </cell>
          <cell r="BK15">
            <v>46303</v>
          </cell>
        </row>
      </sheetData>
      <sheetData sheetId="1">
        <row r="8">
          <cell r="C8">
            <v>1315529</v>
          </cell>
          <cell r="D8">
            <v>777815</v>
          </cell>
          <cell r="E8">
            <v>537714</v>
          </cell>
          <cell r="F8">
            <v>22427</v>
          </cell>
          <cell r="G8">
            <v>6567</v>
          </cell>
          <cell r="H8">
            <v>5304</v>
          </cell>
          <cell r="I8">
            <v>419</v>
          </cell>
          <cell r="J8">
            <v>28534</v>
          </cell>
          <cell r="K8">
            <v>1923</v>
          </cell>
          <cell r="L8">
            <v>10320</v>
          </cell>
          <cell r="M8">
            <v>18132</v>
          </cell>
          <cell r="N8">
            <v>3528</v>
          </cell>
          <cell r="P8">
            <v>34157</v>
          </cell>
          <cell r="Q8">
            <v>858</v>
          </cell>
          <cell r="R8">
            <v>26126</v>
          </cell>
          <cell r="S8">
            <v>9422</v>
          </cell>
          <cell r="T8">
            <v>6698</v>
          </cell>
          <cell r="U8">
            <v>975</v>
          </cell>
          <cell r="V8">
            <v>3935</v>
          </cell>
          <cell r="W8">
            <v>1353</v>
          </cell>
          <cell r="Y8">
            <v>1467</v>
          </cell>
          <cell r="AF8">
            <v>1697</v>
          </cell>
          <cell r="AG8">
            <v>1217</v>
          </cell>
          <cell r="AH8">
            <v>18047</v>
          </cell>
          <cell r="AI8">
            <v>2725</v>
          </cell>
          <cell r="AJ8">
            <v>1571</v>
          </cell>
          <cell r="AK8">
            <v>271538</v>
          </cell>
          <cell r="AL8">
            <v>4987</v>
          </cell>
          <cell r="AN8">
            <v>521</v>
          </cell>
          <cell r="AP8">
            <v>9490</v>
          </cell>
          <cell r="AQ8">
            <v>1667</v>
          </cell>
          <cell r="AV8">
            <v>9471</v>
          </cell>
          <cell r="AW8">
            <v>3218</v>
          </cell>
          <cell r="BA8">
            <v>1310</v>
          </cell>
          <cell r="BC8">
            <v>317</v>
          </cell>
          <cell r="BG8">
            <v>2059</v>
          </cell>
          <cell r="BH8">
            <v>147</v>
          </cell>
          <cell r="BK8">
            <v>3710</v>
          </cell>
        </row>
        <row r="15">
          <cell r="C15">
            <v>232110</v>
          </cell>
          <cell r="D15">
            <v>101328</v>
          </cell>
          <cell r="E15">
            <v>130782</v>
          </cell>
          <cell r="F15">
            <v>7934</v>
          </cell>
          <cell r="G15">
            <v>2699</v>
          </cell>
          <cell r="H15">
            <v>2551</v>
          </cell>
          <cell r="I15">
            <v>202</v>
          </cell>
          <cell r="J15">
            <v>8464</v>
          </cell>
          <cell r="K15">
            <v>864</v>
          </cell>
          <cell r="L15">
            <v>1741</v>
          </cell>
          <cell r="M15">
            <v>2271</v>
          </cell>
          <cell r="N15">
            <v>859</v>
          </cell>
          <cell r="P15">
            <v>9144</v>
          </cell>
          <cell r="Q15">
            <v>378</v>
          </cell>
          <cell r="R15">
            <v>3177</v>
          </cell>
          <cell r="S15">
            <v>2922</v>
          </cell>
          <cell r="T15">
            <v>2618</v>
          </cell>
          <cell r="U15">
            <v>643</v>
          </cell>
          <cell r="V15">
            <v>1337</v>
          </cell>
          <cell r="W15">
            <v>540</v>
          </cell>
          <cell r="Y15">
            <v>624</v>
          </cell>
          <cell r="AF15">
            <v>589</v>
          </cell>
          <cell r="AG15">
            <v>573</v>
          </cell>
          <cell r="AH15">
            <v>4323</v>
          </cell>
          <cell r="AI15">
            <v>670</v>
          </cell>
          <cell r="AJ15">
            <v>454</v>
          </cell>
          <cell r="AK15">
            <v>52269</v>
          </cell>
          <cell r="AL15">
            <v>333</v>
          </cell>
          <cell r="AN15">
            <v>244</v>
          </cell>
          <cell r="AP15">
            <v>4928</v>
          </cell>
          <cell r="AQ15">
            <v>612</v>
          </cell>
          <cell r="AV15">
            <v>2865</v>
          </cell>
          <cell r="AW15">
            <v>1543</v>
          </cell>
          <cell r="BA15">
            <v>985</v>
          </cell>
          <cell r="BC15">
            <v>84</v>
          </cell>
          <cell r="BG15">
            <v>964</v>
          </cell>
          <cell r="BH15">
            <v>60</v>
          </cell>
          <cell r="BK15">
            <v>1614</v>
          </cell>
        </row>
      </sheetData>
      <sheetData sheetId="2">
        <row r="8">
          <cell r="C8">
            <v>1342464</v>
          </cell>
          <cell r="D8">
            <v>991878</v>
          </cell>
          <cell r="E8">
            <v>350586</v>
          </cell>
          <cell r="F8">
            <v>24477</v>
          </cell>
          <cell r="G8">
            <v>8317</v>
          </cell>
          <cell r="H8">
            <v>5620</v>
          </cell>
          <cell r="I8">
            <v>368</v>
          </cell>
          <cell r="J8">
            <v>35573</v>
          </cell>
          <cell r="K8">
            <v>3204</v>
          </cell>
          <cell r="L8">
            <v>11143</v>
          </cell>
          <cell r="M8">
            <v>22715</v>
          </cell>
          <cell r="N8">
            <v>4718</v>
          </cell>
          <cell r="P8">
            <v>35443</v>
          </cell>
          <cell r="Q8">
            <v>830</v>
          </cell>
          <cell r="R8">
            <v>30716</v>
          </cell>
          <cell r="S8">
            <v>7183</v>
          </cell>
          <cell r="T8">
            <v>7250</v>
          </cell>
          <cell r="U8">
            <v>1182</v>
          </cell>
          <cell r="V8">
            <v>5026</v>
          </cell>
          <cell r="W8">
            <v>1979</v>
          </cell>
          <cell r="Y8">
            <v>1574</v>
          </cell>
          <cell r="AF8">
            <v>797</v>
          </cell>
          <cell r="AG8">
            <v>1437</v>
          </cell>
          <cell r="AH8">
            <v>16629</v>
          </cell>
          <cell r="AI8">
            <v>2462</v>
          </cell>
          <cell r="AJ8">
            <v>1777</v>
          </cell>
          <cell r="AK8">
            <v>59872</v>
          </cell>
          <cell r="AL8">
            <v>909</v>
          </cell>
          <cell r="AN8">
            <v>1731</v>
          </cell>
          <cell r="AP8">
            <v>9064</v>
          </cell>
          <cell r="AQ8">
            <v>1738</v>
          </cell>
          <cell r="AV8">
            <v>13290</v>
          </cell>
          <cell r="AW8">
            <v>3636</v>
          </cell>
          <cell r="BA8">
            <v>1249</v>
          </cell>
          <cell r="BC8">
            <v>277</v>
          </cell>
          <cell r="BG8">
            <v>1687</v>
          </cell>
          <cell r="BH8">
            <v>190</v>
          </cell>
          <cell r="BK8">
            <v>3849</v>
          </cell>
        </row>
        <row r="15">
          <cell r="C15">
            <v>202341</v>
          </cell>
          <cell r="D15">
            <v>104689</v>
          </cell>
          <cell r="E15">
            <v>97652</v>
          </cell>
          <cell r="F15">
            <v>8466</v>
          </cell>
          <cell r="G15">
            <v>2435</v>
          </cell>
          <cell r="H15">
            <v>2659</v>
          </cell>
          <cell r="I15">
            <v>154</v>
          </cell>
          <cell r="J15">
            <v>8776</v>
          </cell>
          <cell r="K15">
            <v>1625</v>
          </cell>
          <cell r="L15">
            <v>1488</v>
          </cell>
          <cell r="M15">
            <v>2680</v>
          </cell>
          <cell r="N15">
            <v>1312</v>
          </cell>
          <cell r="P15">
            <v>9407</v>
          </cell>
          <cell r="Q15">
            <v>391</v>
          </cell>
          <cell r="R15">
            <v>4154</v>
          </cell>
          <cell r="S15">
            <v>2414</v>
          </cell>
          <cell r="T15">
            <v>2650</v>
          </cell>
          <cell r="U15">
            <v>588</v>
          </cell>
          <cell r="V15">
            <v>1341</v>
          </cell>
          <cell r="W15">
            <v>562</v>
          </cell>
          <cell r="Y15">
            <v>512</v>
          </cell>
          <cell r="AF15">
            <v>333</v>
          </cell>
          <cell r="AG15">
            <v>621</v>
          </cell>
          <cell r="AH15">
            <v>3340</v>
          </cell>
          <cell r="AI15">
            <v>469</v>
          </cell>
          <cell r="AJ15">
            <v>399</v>
          </cell>
          <cell r="AK15">
            <v>16556</v>
          </cell>
          <cell r="AL15">
            <v>208</v>
          </cell>
          <cell r="AN15">
            <v>214</v>
          </cell>
          <cell r="AP15">
            <v>4848</v>
          </cell>
          <cell r="AQ15">
            <v>581</v>
          </cell>
          <cell r="AV15">
            <v>4532</v>
          </cell>
          <cell r="AW15">
            <v>1546</v>
          </cell>
          <cell r="BA15">
            <v>754</v>
          </cell>
          <cell r="BC15">
            <v>72</v>
          </cell>
          <cell r="BG15">
            <v>578</v>
          </cell>
          <cell r="BH15">
            <v>109</v>
          </cell>
          <cell r="BK15">
            <v>1260</v>
          </cell>
        </row>
      </sheetData>
      <sheetData sheetId="3">
        <row r="8">
          <cell r="C8">
            <v>1674005</v>
          </cell>
          <cell r="D8">
            <v>1254754</v>
          </cell>
          <cell r="E8">
            <v>419251</v>
          </cell>
          <cell r="F8">
            <v>32781</v>
          </cell>
          <cell r="G8">
            <v>14627</v>
          </cell>
          <cell r="H8">
            <v>7056</v>
          </cell>
          <cell r="I8">
            <v>485</v>
          </cell>
          <cell r="J8">
            <v>44927</v>
          </cell>
          <cell r="K8">
            <v>4169</v>
          </cell>
          <cell r="L8">
            <v>7709</v>
          </cell>
          <cell r="M8">
            <v>20147</v>
          </cell>
          <cell r="N8">
            <v>5181</v>
          </cell>
          <cell r="P8">
            <v>32138</v>
          </cell>
          <cell r="Q8">
            <v>1014</v>
          </cell>
          <cell r="R8">
            <v>25720</v>
          </cell>
          <cell r="S8">
            <v>7982</v>
          </cell>
          <cell r="T8">
            <v>9332</v>
          </cell>
          <cell r="U8">
            <v>1663</v>
          </cell>
          <cell r="V8">
            <v>6735</v>
          </cell>
          <cell r="W8">
            <v>2828</v>
          </cell>
          <cell r="Y8">
            <v>1704</v>
          </cell>
          <cell r="AF8">
            <v>1037</v>
          </cell>
          <cell r="AG8">
            <v>1198</v>
          </cell>
          <cell r="AH8">
            <v>19840</v>
          </cell>
          <cell r="AI8">
            <v>3558</v>
          </cell>
          <cell r="AJ8">
            <v>1529</v>
          </cell>
          <cell r="AK8">
            <v>95242</v>
          </cell>
          <cell r="AL8">
            <v>1053</v>
          </cell>
          <cell r="AN8">
            <v>4043</v>
          </cell>
          <cell r="AP8">
            <v>12888</v>
          </cell>
          <cell r="AQ8">
            <v>1640</v>
          </cell>
          <cell r="AV8">
            <v>12652</v>
          </cell>
          <cell r="AW8">
            <v>4464</v>
          </cell>
          <cell r="BA8">
            <v>1067</v>
          </cell>
          <cell r="BC8">
            <v>468</v>
          </cell>
          <cell r="BG8">
            <v>1735</v>
          </cell>
          <cell r="BH8">
            <v>137</v>
          </cell>
          <cell r="BK8">
            <v>5070</v>
          </cell>
        </row>
        <row r="15">
          <cell r="C15">
            <v>233422</v>
          </cell>
          <cell r="D15">
            <v>113611</v>
          </cell>
          <cell r="E15">
            <v>119811</v>
          </cell>
          <cell r="F15">
            <v>10558</v>
          </cell>
          <cell r="G15">
            <v>3228</v>
          </cell>
          <cell r="H15">
            <v>3270</v>
          </cell>
          <cell r="I15">
            <v>185</v>
          </cell>
          <cell r="J15">
            <v>10932</v>
          </cell>
          <cell r="K15">
            <v>1421</v>
          </cell>
          <cell r="L15">
            <v>1615</v>
          </cell>
          <cell r="M15">
            <v>3133</v>
          </cell>
          <cell r="N15">
            <v>1369</v>
          </cell>
          <cell r="P15">
            <v>11723</v>
          </cell>
          <cell r="Q15">
            <v>635</v>
          </cell>
          <cell r="R15">
            <v>4850</v>
          </cell>
          <cell r="S15">
            <v>3074</v>
          </cell>
          <cell r="T15">
            <v>3268</v>
          </cell>
          <cell r="U15">
            <v>932</v>
          </cell>
          <cell r="V15">
            <v>1597</v>
          </cell>
          <cell r="W15">
            <v>851</v>
          </cell>
          <cell r="Y15">
            <v>572</v>
          </cell>
          <cell r="AF15">
            <v>603</v>
          </cell>
          <cell r="AG15">
            <v>613</v>
          </cell>
          <cell r="AH15">
            <v>3859</v>
          </cell>
          <cell r="AI15">
            <v>553</v>
          </cell>
          <cell r="AJ15">
            <v>780</v>
          </cell>
          <cell r="AK15">
            <v>22136</v>
          </cell>
          <cell r="AL15">
            <v>515</v>
          </cell>
          <cell r="AN15">
            <v>322</v>
          </cell>
          <cell r="AP15">
            <v>7344</v>
          </cell>
          <cell r="AQ15">
            <v>774</v>
          </cell>
          <cell r="AV15">
            <v>5027</v>
          </cell>
          <cell r="AW15">
            <v>1840</v>
          </cell>
          <cell r="BA15">
            <v>614</v>
          </cell>
          <cell r="BC15">
            <v>127</v>
          </cell>
          <cell r="BG15">
            <v>697</v>
          </cell>
          <cell r="BH15">
            <v>96</v>
          </cell>
          <cell r="BK15">
            <v>2704</v>
          </cell>
        </row>
      </sheetData>
      <sheetData sheetId="4">
        <row r="8">
          <cell r="C8">
            <v>1397696</v>
          </cell>
          <cell r="D8">
            <v>1094741</v>
          </cell>
          <cell r="E8">
            <v>302955</v>
          </cell>
          <cell r="F8">
            <v>34141</v>
          </cell>
          <cell r="G8">
            <v>12314</v>
          </cell>
          <cell r="H8">
            <v>5900</v>
          </cell>
          <cell r="I8">
            <v>804</v>
          </cell>
          <cell r="J8">
            <v>25693</v>
          </cell>
          <cell r="K8">
            <v>3022</v>
          </cell>
          <cell r="L8">
            <v>5228</v>
          </cell>
          <cell r="M8">
            <v>7131</v>
          </cell>
          <cell r="N8">
            <v>3803</v>
          </cell>
          <cell r="P8">
            <v>21905</v>
          </cell>
          <cell r="Q8">
            <v>1649</v>
          </cell>
          <cell r="R8">
            <v>10304</v>
          </cell>
          <cell r="S8">
            <v>7430</v>
          </cell>
          <cell r="T8">
            <v>8598</v>
          </cell>
          <cell r="U8">
            <v>1309</v>
          </cell>
          <cell r="V8">
            <v>4396</v>
          </cell>
          <cell r="W8">
            <v>2406</v>
          </cell>
          <cell r="Y8">
            <v>1812</v>
          </cell>
          <cell r="AF8">
            <v>741</v>
          </cell>
          <cell r="AG8">
            <v>1040</v>
          </cell>
          <cell r="AH8">
            <v>12709</v>
          </cell>
          <cell r="AI8">
            <v>2302</v>
          </cell>
          <cell r="AJ8">
            <v>1374</v>
          </cell>
          <cell r="AK8">
            <v>66808</v>
          </cell>
          <cell r="AL8">
            <v>769</v>
          </cell>
          <cell r="AN8">
            <v>862</v>
          </cell>
          <cell r="AP8">
            <v>12857</v>
          </cell>
          <cell r="AQ8">
            <v>3866</v>
          </cell>
          <cell r="AV8">
            <v>5018</v>
          </cell>
          <cell r="AW8">
            <v>4309</v>
          </cell>
          <cell r="BA8">
            <v>1334</v>
          </cell>
          <cell r="BC8">
            <v>426</v>
          </cell>
          <cell r="BG8">
            <v>2178</v>
          </cell>
          <cell r="BH8">
            <v>158</v>
          </cell>
          <cell r="BK8">
            <v>4880</v>
          </cell>
        </row>
        <row r="15">
          <cell r="C15">
            <v>236562</v>
          </cell>
          <cell r="D15">
            <v>109091</v>
          </cell>
          <cell r="E15">
            <v>127471</v>
          </cell>
          <cell r="F15">
            <v>10757</v>
          </cell>
          <cell r="G15">
            <v>3271</v>
          </cell>
          <cell r="H15">
            <v>2640</v>
          </cell>
          <cell r="I15">
            <v>305</v>
          </cell>
          <cell r="J15">
            <v>12356</v>
          </cell>
          <cell r="K15">
            <v>1620</v>
          </cell>
          <cell r="L15">
            <v>2974</v>
          </cell>
          <cell r="M15">
            <v>3256</v>
          </cell>
          <cell r="N15">
            <v>1919</v>
          </cell>
          <cell r="P15">
            <v>11311</v>
          </cell>
          <cell r="Q15">
            <v>965</v>
          </cell>
          <cell r="R15">
            <v>4578</v>
          </cell>
          <cell r="S15">
            <v>3821</v>
          </cell>
          <cell r="T15">
            <v>4830</v>
          </cell>
          <cell r="U15">
            <v>961</v>
          </cell>
          <cell r="V15">
            <v>1291</v>
          </cell>
          <cell r="W15">
            <v>1230</v>
          </cell>
          <cell r="Y15">
            <v>615</v>
          </cell>
          <cell r="AF15">
            <v>474</v>
          </cell>
          <cell r="AG15">
            <v>549</v>
          </cell>
          <cell r="AH15">
            <v>3329</v>
          </cell>
          <cell r="AI15">
            <v>803</v>
          </cell>
          <cell r="AJ15">
            <v>403</v>
          </cell>
          <cell r="AK15">
            <v>22453</v>
          </cell>
          <cell r="AL15">
            <v>310</v>
          </cell>
          <cell r="AN15">
            <v>280</v>
          </cell>
          <cell r="AP15">
            <v>7727</v>
          </cell>
          <cell r="AQ15">
            <v>3247</v>
          </cell>
          <cell r="AV15">
            <v>3355</v>
          </cell>
          <cell r="AW15">
            <v>2003</v>
          </cell>
          <cell r="BA15">
            <v>883</v>
          </cell>
          <cell r="BC15">
            <v>253</v>
          </cell>
          <cell r="BG15">
            <v>1273</v>
          </cell>
          <cell r="BH15">
            <v>108</v>
          </cell>
          <cell r="BK15">
            <v>2252</v>
          </cell>
        </row>
      </sheetData>
      <sheetData sheetId="5">
        <row r="8">
          <cell r="C8">
            <v>1329447</v>
          </cell>
          <cell r="D8">
            <v>966275</v>
          </cell>
          <cell r="E8">
            <v>363172</v>
          </cell>
          <cell r="F8">
            <v>45354</v>
          </cell>
          <cell r="G8">
            <v>9736</v>
          </cell>
          <cell r="H8">
            <v>8550</v>
          </cell>
          <cell r="I8">
            <v>1223</v>
          </cell>
          <cell r="J8">
            <v>33881</v>
          </cell>
          <cell r="K8">
            <v>3623</v>
          </cell>
          <cell r="L8">
            <v>5340</v>
          </cell>
          <cell r="M8">
            <v>10151</v>
          </cell>
          <cell r="N8">
            <v>3515</v>
          </cell>
          <cell r="P8">
            <v>22483</v>
          </cell>
          <cell r="Q8">
            <v>1252</v>
          </cell>
          <cell r="R8">
            <v>11258</v>
          </cell>
          <cell r="S8">
            <v>9781</v>
          </cell>
          <cell r="T8">
            <v>7632</v>
          </cell>
          <cell r="U8">
            <v>1451</v>
          </cell>
          <cell r="V8">
            <v>6024</v>
          </cell>
          <cell r="W8">
            <v>2540</v>
          </cell>
          <cell r="Y8">
            <v>2083</v>
          </cell>
          <cell r="AF8">
            <v>1155</v>
          </cell>
          <cell r="AG8">
            <v>1341</v>
          </cell>
          <cell r="AH8">
            <v>16087</v>
          </cell>
          <cell r="AI8">
            <v>3287</v>
          </cell>
          <cell r="AJ8">
            <v>1818</v>
          </cell>
          <cell r="AK8">
            <v>67397</v>
          </cell>
          <cell r="AL8">
            <v>1037</v>
          </cell>
          <cell r="AN8">
            <v>762</v>
          </cell>
          <cell r="AP8">
            <v>19371</v>
          </cell>
          <cell r="AQ8">
            <v>3280</v>
          </cell>
          <cell r="AV8">
            <v>8195</v>
          </cell>
          <cell r="AW8">
            <v>6530</v>
          </cell>
          <cell r="BA8">
            <v>2372</v>
          </cell>
          <cell r="BC8">
            <v>786</v>
          </cell>
          <cell r="BG8">
            <v>3625</v>
          </cell>
          <cell r="BH8">
            <v>378</v>
          </cell>
          <cell r="BK8">
            <v>8961</v>
          </cell>
        </row>
        <row r="15">
          <cell r="C15">
            <v>281980</v>
          </cell>
          <cell r="D15">
            <v>128193</v>
          </cell>
          <cell r="E15">
            <v>153787</v>
          </cell>
          <cell r="F15">
            <v>12579</v>
          </cell>
          <cell r="G15">
            <v>4275</v>
          </cell>
          <cell r="H15">
            <v>4164</v>
          </cell>
          <cell r="I15">
            <v>684</v>
          </cell>
          <cell r="J15">
            <v>14361</v>
          </cell>
          <cell r="K15">
            <v>1730</v>
          </cell>
          <cell r="L15">
            <v>2829</v>
          </cell>
          <cell r="M15">
            <v>4236</v>
          </cell>
          <cell r="N15">
            <v>1738</v>
          </cell>
          <cell r="P15">
            <v>13222</v>
          </cell>
          <cell r="Q15">
            <v>729</v>
          </cell>
          <cell r="R15">
            <v>6151</v>
          </cell>
          <cell r="S15">
            <v>3593</v>
          </cell>
          <cell r="T15">
            <v>4505</v>
          </cell>
          <cell r="U15">
            <v>1027</v>
          </cell>
          <cell r="V15">
            <v>1766</v>
          </cell>
          <cell r="W15">
            <v>1272</v>
          </cell>
          <cell r="Y15">
            <v>787</v>
          </cell>
          <cell r="AF15">
            <v>903</v>
          </cell>
          <cell r="AG15">
            <v>854</v>
          </cell>
          <cell r="AH15">
            <v>3995</v>
          </cell>
          <cell r="AI15">
            <v>636</v>
          </cell>
          <cell r="AJ15">
            <v>512</v>
          </cell>
          <cell r="AK15">
            <v>21023</v>
          </cell>
          <cell r="AL15">
            <v>551</v>
          </cell>
          <cell r="AN15">
            <v>321</v>
          </cell>
          <cell r="AP15">
            <v>12041</v>
          </cell>
          <cell r="AQ15">
            <v>1942</v>
          </cell>
          <cell r="AV15">
            <v>5488</v>
          </cell>
          <cell r="AW15">
            <v>3130</v>
          </cell>
          <cell r="BA15">
            <v>1456</v>
          </cell>
          <cell r="BC15">
            <v>316</v>
          </cell>
          <cell r="BG15">
            <v>2141</v>
          </cell>
          <cell r="BH15">
            <v>209</v>
          </cell>
          <cell r="BK15">
            <v>4071</v>
          </cell>
        </row>
      </sheetData>
      <sheetData sheetId="6">
        <row r="8">
          <cell r="C8">
            <v>2030221</v>
          </cell>
          <cell r="D8">
            <v>1505233</v>
          </cell>
          <cell r="E8">
            <v>524988</v>
          </cell>
          <cell r="F8">
            <v>63251</v>
          </cell>
          <cell r="G8">
            <v>15226</v>
          </cell>
          <cell r="H8">
            <v>12578</v>
          </cell>
          <cell r="I8">
            <v>2004</v>
          </cell>
          <cell r="J8">
            <v>73995</v>
          </cell>
          <cell r="K8">
            <v>6998</v>
          </cell>
          <cell r="L8">
            <v>13862</v>
          </cell>
          <cell r="M8">
            <v>17383</v>
          </cell>
          <cell r="N8">
            <v>4738</v>
          </cell>
          <cell r="P8">
            <v>27603</v>
          </cell>
          <cell r="Q8">
            <v>2840</v>
          </cell>
          <cell r="R8">
            <v>14852</v>
          </cell>
          <cell r="S8">
            <v>13798</v>
          </cell>
          <cell r="T8">
            <v>11585</v>
          </cell>
          <cell r="U8">
            <v>1829</v>
          </cell>
          <cell r="V8">
            <v>8550</v>
          </cell>
          <cell r="W8">
            <v>3102</v>
          </cell>
          <cell r="Y8">
            <v>2291</v>
          </cell>
          <cell r="AF8">
            <v>1956</v>
          </cell>
          <cell r="AG8">
            <v>2329</v>
          </cell>
          <cell r="AH8">
            <v>18585</v>
          </cell>
          <cell r="AI8">
            <v>3791</v>
          </cell>
          <cell r="AJ8">
            <v>2283</v>
          </cell>
          <cell r="AK8">
            <v>78187</v>
          </cell>
          <cell r="AL8">
            <v>793</v>
          </cell>
          <cell r="AN8">
            <v>1429</v>
          </cell>
          <cell r="AP8">
            <v>28384</v>
          </cell>
          <cell r="AQ8">
            <v>4259</v>
          </cell>
          <cell r="AV8">
            <v>12698</v>
          </cell>
          <cell r="AW8">
            <v>7146</v>
          </cell>
          <cell r="BA8">
            <v>2628</v>
          </cell>
          <cell r="BC8">
            <v>2668</v>
          </cell>
          <cell r="BG8">
            <v>6416</v>
          </cell>
          <cell r="BH8">
            <v>656</v>
          </cell>
          <cell r="BK8">
            <v>13444</v>
          </cell>
        </row>
        <row r="15">
          <cell r="C15">
            <v>324969</v>
          </cell>
          <cell r="D15">
            <v>131727</v>
          </cell>
          <cell r="E15">
            <v>193242</v>
          </cell>
          <cell r="F15">
            <v>11152</v>
          </cell>
          <cell r="G15">
            <v>5064</v>
          </cell>
          <cell r="H15">
            <v>4146</v>
          </cell>
          <cell r="I15">
            <v>1618</v>
          </cell>
          <cell r="J15">
            <v>23746</v>
          </cell>
          <cell r="K15">
            <v>2666</v>
          </cell>
          <cell r="L15">
            <v>5431</v>
          </cell>
          <cell r="M15">
            <v>4816</v>
          </cell>
          <cell r="N15">
            <v>2107</v>
          </cell>
          <cell r="P15">
            <v>16029</v>
          </cell>
          <cell r="Q15">
            <v>900</v>
          </cell>
          <cell r="R15">
            <v>6396</v>
          </cell>
          <cell r="S15">
            <v>6397</v>
          </cell>
          <cell r="T15">
            <v>6297</v>
          </cell>
          <cell r="U15">
            <v>1186</v>
          </cell>
          <cell r="V15">
            <v>2489</v>
          </cell>
          <cell r="W15">
            <v>1226</v>
          </cell>
          <cell r="Y15">
            <v>655</v>
          </cell>
          <cell r="AF15">
            <v>1500</v>
          </cell>
          <cell r="AG15">
            <v>1635</v>
          </cell>
          <cell r="AH15">
            <v>3802</v>
          </cell>
          <cell r="AI15">
            <v>805</v>
          </cell>
          <cell r="AJ15">
            <v>718</v>
          </cell>
          <cell r="AK15">
            <v>18979</v>
          </cell>
          <cell r="AL15">
            <v>421</v>
          </cell>
          <cell r="AN15">
            <v>691</v>
          </cell>
          <cell r="AP15">
            <v>16634</v>
          </cell>
          <cell r="AQ15">
            <v>2278</v>
          </cell>
          <cell r="AV15">
            <v>9051</v>
          </cell>
          <cell r="AW15">
            <v>3598</v>
          </cell>
          <cell r="BA15">
            <v>1698</v>
          </cell>
          <cell r="BC15">
            <v>924</v>
          </cell>
          <cell r="BG15">
            <v>4054</v>
          </cell>
          <cell r="BH15">
            <v>383</v>
          </cell>
          <cell r="BK15">
            <v>6264</v>
          </cell>
        </row>
      </sheetData>
      <sheetData sheetId="7">
        <row r="8">
          <cell r="C8">
            <v>3136744</v>
          </cell>
          <cell r="D8">
            <v>2394358</v>
          </cell>
          <cell r="E8">
            <v>742386</v>
          </cell>
          <cell r="F8">
            <v>119049</v>
          </cell>
          <cell r="G8">
            <v>45891</v>
          </cell>
          <cell r="H8">
            <v>12408</v>
          </cell>
          <cell r="I8">
            <v>956</v>
          </cell>
          <cell r="J8">
            <v>92097</v>
          </cell>
          <cell r="K8">
            <v>12916</v>
          </cell>
          <cell r="L8">
            <v>25053</v>
          </cell>
          <cell r="M8">
            <v>21893</v>
          </cell>
          <cell r="N8">
            <v>6206</v>
          </cell>
          <cell r="P8">
            <v>26469</v>
          </cell>
          <cell r="Q8">
            <v>1879</v>
          </cell>
          <cell r="R8">
            <v>20426</v>
          </cell>
          <cell r="S8">
            <v>19212</v>
          </cell>
          <cell r="T8">
            <v>18298</v>
          </cell>
          <cell r="U8">
            <v>1414</v>
          </cell>
          <cell r="V8">
            <v>11228</v>
          </cell>
          <cell r="W8">
            <v>4390</v>
          </cell>
          <cell r="Y8">
            <v>4642</v>
          </cell>
          <cell r="AF8">
            <v>1888</v>
          </cell>
          <cell r="AG8">
            <v>1683</v>
          </cell>
          <cell r="AH8">
            <v>26698</v>
          </cell>
          <cell r="AI8">
            <v>4539</v>
          </cell>
          <cell r="AJ8">
            <v>3390</v>
          </cell>
          <cell r="AK8">
            <v>142771</v>
          </cell>
          <cell r="AL8">
            <v>1817</v>
          </cell>
          <cell r="AN8">
            <v>1114</v>
          </cell>
          <cell r="AP8">
            <v>26003</v>
          </cell>
          <cell r="AQ8">
            <v>3562</v>
          </cell>
          <cell r="AV8">
            <v>13816</v>
          </cell>
          <cell r="AW8">
            <v>3970</v>
          </cell>
          <cell r="BA8">
            <v>3540</v>
          </cell>
          <cell r="BC8">
            <v>2277</v>
          </cell>
          <cell r="BG8">
            <v>7089</v>
          </cell>
          <cell r="BH8">
            <v>649</v>
          </cell>
          <cell r="BK8">
            <v>11907</v>
          </cell>
        </row>
        <row r="15">
          <cell r="C15">
            <v>399545</v>
          </cell>
          <cell r="D15">
            <v>191283</v>
          </cell>
          <cell r="E15">
            <v>208262</v>
          </cell>
          <cell r="F15">
            <v>11917</v>
          </cell>
          <cell r="G15">
            <v>6697</v>
          </cell>
          <cell r="H15">
            <v>4324</v>
          </cell>
          <cell r="I15">
            <v>187</v>
          </cell>
          <cell r="J15">
            <v>22478</v>
          </cell>
          <cell r="K15">
            <v>3298</v>
          </cell>
          <cell r="L15">
            <v>8210</v>
          </cell>
          <cell r="M15">
            <v>5506</v>
          </cell>
          <cell r="N15">
            <v>2540</v>
          </cell>
          <cell r="P15">
            <v>13488</v>
          </cell>
          <cell r="Q15">
            <v>761</v>
          </cell>
          <cell r="R15">
            <v>7879</v>
          </cell>
          <cell r="S15">
            <v>8006</v>
          </cell>
          <cell r="T15">
            <v>10025</v>
          </cell>
          <cell r="U15">
            <v>721</v>
          </cell>
          <cell r="V15">
            <v>1977</v>
          </cell>
          <cell r="W15">
            <v>1347</v>
          </cell>
          <cell r="Y15">
            <v>827</v>
          </cell>
          <cell r="AF15">
            <v>1073</v>
          </cell>
          <cell r="AG15">
            <v>1201</v>
          </cell>
          <cell r="AH15">
            <v>4353</v>
          </cell>
          <cell r="AI15">
            <v>752</v>
          </cell>
          <cell r="AJ15">
            <v>463</v>
          </cell>
          <cell r="AK15">
            <v>29019</v>
          </cell>
          <cell r="AL15">
            <v>391</v>
          </cell>
          <cell r="AN15">
            <v>601</v>
          </cell>
          <cell r="AP15">
            <v>16079</v>
          </cell>
          <cell r="AQ15">
            <v>1950</v>
          </cell>
          <cell r="AV15">
            <v>10393</v>
          </cell>
          <cell r="AW15">
            <v>2129</v>
          </cell>
          <cell r="BA15">
            <v>2686</v>
          </cell>
          <cell r="BC15">
            <v>975</v>
          </cell>
          <cell r="BG15">
            <v>4252</v>
          </cell>
          <cell r="BH15">
            <v>290</v>
          </cell>
          <cell r="BK15">
            <v>5119</v>
          </cell>
        </row>
      </sheetData>
      <sheetData sheetId="8">
        <row r="8">
          <cell r="C8">
            <v>2201610</v>
          </cell>
          <cell r="D8">
            <v>1489680</v>
          </cell>
          <cell r="E8">
            <v>711930</v>
          </cell>
          <cell r="F8">
            <v>75973</v>
          </cell>
          <cell r="G8">
            <v>19774</v>
          </cell>
          <cell r="H8">
            <v>10979</v>
          </cell>
          <cell r="I8">
            <v>1429</v>
          </cell>
          <cell r="J8">
            <v>92601</v>
          </cell>
          <cell r="K8">
            <v>8999</v>
          </cell>
          <cell r="L8">
            <v>17086</v>
          </cell>
          <cell r="M8">
            <v>17186</v>
          </cell>
          <cell r="N8">
            <v>5719</v>
          </cell>
          <cell r="P8">
            <v>29546</v>
          </cell>
          <cell r="Q8">
            <v>1839</v>
          </cell>
          <cell r="R8">
            <v>22325</v>
          </cell>
          <cell r="S8">
            <v>40935</v>
          </cell>
          <cell r="T8">
            <v>26172</v>
          </cell>
          <cell r="U8">
            <v>2726</v>
          </cell>
          <cell r="V8">
            <v>8462</v>
          </cell>
          <cell r="W8">
            <v>4593</v>
          </cell>
          <cell r="Y8">
            <v>3023</v>
          </cell>
          <cell r="AF8">
            <v>3096</v>
          </cell>
          <cell r="AG8">
            <v>1686</v>
          </cell>
          <cell r="AH8">
            <v>23974</v>
          </cell>
          <cell r="AI8">
            <v>4950</v>
          </cell>
          <cell r="AJ8">
            <v>3143</v>
          </cell>
          <cell r="AK8">
            <v>137715</v>
          </cell>
          <cell r="AL8">
            <v>1417</v>
          </cell>
          <cell r="AN8">
            <v>3769</v>
          </cell>
          <cell r="AP8">
            <v>28187</v>
          </cell>
          <cell r="AQ8">
            <v>5427</v>
          </cell>
          <cell r="AV8">
            <v>20111</v>
          </cell>
          <cell r="AW8">
            <v>4407</v>
          </cell>
          <cell r="BA8">
            <v>4464</v>
          </cell>
          <cell r="BC8">
            <v>1317</v>
          </cell>
          <cell r="BG8">
            <v>6813</v>
          </cell>
          <cell r="BH8">
            <v>594</v>
          </cell>
          <cell r="BK8">
            <v>14453</v>
          </cell>
        </row>
        <row r="15">
          <cell r="C15">
            <v>389108</v>
          </cell>
          <cell r="D15">
            <v>145520</v>
          </cell>
          <cell r="E15">
            <v>243588</v>
          </cell>
          <cell r="F15">
            <v>12336</v>
          </cell>
          <cell r="G15">
            <v>5004</v>
          </cell>
          <cell r="H15">
            <v>4760</v>
          </cell>
          <cell r="I15">
            <v>855</v>
          </cell>
          <cell r="J15">
            <v>26653</v>
          </cell>
          <cell r="K15">
            <v>3929</v>
          </cell>
          <cell r="L15">
            <v>6705</v>
          </cell>
          <cell r="M15">
            <v>5657</v>
          </cell>
          <cell r="N15">
            <v>2575</v>
          </cell>
          <cell r="P15">
            <v>16280</v>
          </cell>
          <cell r="Q15">
            <v>1090</v>
          </cell>
          <cell r="R15">
            <v>9003</v>
          </cell>
          <cell r="S15">
            <v>18121</v>
          </cell>
          <cell r="T15">
            <v>14262</v>
          </cell>
          <cell r="U15">
            <v>1895</v>
          </cell>
          <cell r="V15">
            <v>2388</v>
          </cell>
          <cell r="W15">
            <v>1591</v>
          </cell>
          <cell r="Y15">
            <v>1174</v>
          </cell>
          <cell r="AF15">
            <v>2163</v>
          </cell>
          <cell r="AG15">
            <v>1080</v>
          </cell>
          <cell r="AH15">
            <v>4416</v>
          </cell>
          <cell r="AI15">
            <v>1419</v>
          </cell>
          <cell r="AJ15">
            <v>806</v>
          </cell>
          <cell r="AK15">
            <v>28173</v>
          </cell>
          <cell r="AL15">
            <v>405</v>
          </cell>
          <cell r="AN15">
            <v>1104</v>
          </cell>
          <cell r="AP15">
            <v>16439</v>
          </cell>
          <cell r="AQ15">
            <v>3147</v>
          </cell>
          <cell r="AV15">
            <v>15135</v>
          </cell>
          <cell r="AW15">
            <v>2326</v>
          </cell>
          <cell r="BA15">
            <v>3408</v>
          </cell>
          <cell r="BC15">
            <v>595</v>
          </cell>
          <cell r="BG15">
            <v>3573</v>
          </cell>
          <cell r="BH15">
            <v>355</v>
          </cell>
          <cell r="BK15">
            <v>6822</v>
          </cell>
        </row>
      </sheetData>
      <sheetData sheetId="9">
        <row r="8">
          <cell r="C8">
            <v>1570153</v>
          </cell>
          <cell r="D8">
            <v>1170365</v>
          </cell>
          <cell r="E8">
            <v>399788</v>
          </cell>
          <cell r="F8">
            <v>45633</v>
          </cell>
          <cell r="G8">
            <v>11697</v>
          </cell>
          <cell r="H8">
            <v>8914</v>
          </cell>
          <cell r="I8">
            <v>926</v>
          </cell>
          <cell r="J8">
            <v>36902</v>
          </cell>
          <cell r="K8">
            <v>4028</v>
          </cell>
          <cell r="L8">
            <v>6098</v>
          </cell>
          <cell r="M8">
            <v>8460</v>
          </cell>
          <cell r="N8">
            <v>3473</v>
          </cell>
          <cell r="P8">
            <v>21215</v>
          </cell>
          <cell r="Q8">
            <v>1301</v>
          </cell>
          <cell r="R8">
            <v>8411</v>
          </cell>
          <cell r="S8">
            <v>8982</v>
          </cell>
          <cell r="T8">
            <v>8707</v>
          </cell>
          <cell r="U8">
            <v>1434</v>
          </cell>
          <cell r="V8">
            <v>6030</v>
          </cell>
          <cell r="W8">
            <v>2592</v>
          </cell>
          <cell r="Y8">
            <v>2036</v>
          </cell>
          <cell r="AF8">
            <v>1277</v>
          </cell>
          <cell r="AG8">
            <v>1765</v>
          </cell>
          <cell r="AH8">
            <v>18386</v>
          </cell>
          <cell r="AI8">
            <v>3059</v>
          </cell>
          <cell r="AJ8">
            <v>2350</v>
          </cell>
          <cell r="AK8">
            <v>64310</v>
          </cell>
          <cell r="AL8">
            <v>993</v>
          </cell>
          <cell r="AN8">
            <v>1290</v>
          </cell>
          <cell r="AP8">
            <v>20874</v>
          </cell>
          <cell r="AQ8">
            <v>2898</v>
          </cell>
          <cell r="AV8">
            <v>14354</v>
          </cell>
          <cell r="AW8">
            <v>5008</v>
          </cell>
          <cell r="BA8">
            <v>2404</v>
          </cell>
          <cell r="BC8">
            <v>829</v>
          </cell>
          <cell r="BG8">
            <v>4835</v>
          </cell>
          <cell r="BH8">
            <v>394</v>
          </cell>
          <cell r="BK8">
            <v>12137</v>
          </cell>
        </row>
        <row r="15">
          <cell r="C15">
            <v>295316</v>
          </cell>
          <cell r="D15">
            <v>127718</v>
          </cell>
          <cell r="E15">
            <v>167598</v>
          </cell>
          <cell r="F15">
            <v>14009</v>
          </cell>
          <cell r="G15">
            <v>5309</v>
          </cell>
          <cell r="H15">
            <v>4745</v>
          </cell>
          <cell r="I15">
            <v>519</v>
          </cell>
          <cell r="J15">
            <v>15894</v>
          </cell>
          <cell r="K15">
            <v>1998</v>
          </cell>
          <cell r="L15">
            <v>3023</v>
          </cell>
          <cell r="M15">
            <v>4785</v>
          </cell>
          <cell r="N15">
            <v>1892</v>
          </cell>
          <cell r="P15">
            <v>12674</v>
          </cell>
          <cell r="Q15">
            <v>760</v>
          </cell>
          <cell r="R15">
            <v>3902</v>
          </cell>
          <cell r="S15">
            <v>4346</v>
          </cell>
          <cell r="T15">
            <v>5371</v>
          </cell>
          <cell r="U15">
            <v>962</v>
          </cell>
          <cell r="V15">
            <v>1636</v>
          </cell>
          <cell r="W15">
            <v>1064</v>
          </cell>
          <cell r="Y15">
            <v>711</v>
          </cell>
          <cell r="AF15">
            <v>707</v>
          </cell>
          <cell r="AG15">
            <v>909</v>
          </cell>
          <cell r="AH15">
            <v>4303</v>
          </cell>
          <cell r="AI15">
            <v>704</v>
          </cell>
          <cell r="AJ15">
            <v>765</v>
          </cell>
          <cell r="AK15">
            <v>17548</v>
          </cell>
          <cell r="AL15">
            <v>350</v>
          </cell>
          <cell r="AN15">
            <v>515</v>
          </cell>
          <cell r="AP15">
            <v>13111</v>
          </cell>
          <cell r="AQ15">
            <v>1646</v>
          </cell>
          <cell r="AV15">
            <v>9922</v>
          </cell>
          <cell r="AW15">
            <v>2737</v>
          </cell>
          <cell r="BA15">
            <v>1723</v>
          </cell>
          <cell r="BC15">
            <v>383</v>
          </cell>
          <cell r="BG15">
            <v>3161</v>
          </cell>
          <cell r="BH15">
            <v>279</v>
          </cell>
          <cell r="BK15">
            <v>6235</v>
          </cell>
        </row>
      </sheetData>
      <sheetData sheetId="10">
        <row r="8">
          <cell r="C8">
            <v>1398382</v>
          </cell>
          <cell r="D8">
            <v>1084672</v>
          </cell>
          <cell r="E8">
            <v>313710</v>
          </cell>
          <cell r="F8">
            <v>35888</v>
          </cell>
          <cell r="G8">
            <v>9534</v>
          </cell>
          <cell r="H8">
            <v>7267</v>
          </cell>
          <cell r="I8">
            <v>1230</v>
          </cell>
          <cell r="J8">
            <v>25529</v>
          </cell>
          <cell r="K8">
            <v>2919</v>
          </cell>
          <cell r="L8">
            <v>4234</v>
          </cell>
          <cell r="M8">
            <v>6553</v>
          </cell>
          <cell r="N8">
            <v>2718</v>
          </cell>
          <cell r="P8">
            <v>16766</v>
          </cell>
          <cell r="Q8">
            <v>995</v>
          </cell>
          <cell r="R8">
            <v>8622</v>
          </cell>
          <cell r="S8">
            <v>7226</v>
          </cell>
          <cell r="T8">
            <v>6397</v>
          </cell>
          <cell r="U8">
            <v>1070</v>
          </cell>
          <cell r="V8">
            <v>4738</v>
          </cell>
          <cell r="W8">
            <v>2152</v>
          </cell>
          <cell r="Y8">
            <v>1900</v>
          </cell>
          <cell r="AF8">
            <v>741</v>
          </cell>
          <cell r="AG8">
            <v>1272</v>
          </cell>
          <cell r="AH8">
            <v>17618</v>
          </cell>
          <cell r="AI8">
            <v>2466</v>
          </cell>
          <cell r="AJ8">
            <v>2101</v>
          </cell>
          <cell r="AK8">
            <v>65313</v>
          </cell>
          <cell r="AL8">
            <v>1011</v>
          </cell>
          <cell r="AN8">
            <v>716</v>
          </cell>
          <cell r="AP8">
            <v>14943</v>
          </cell>
          <cell r="AQ8">
            <v>2067</v>
          </cell>
          <cell r="AV8">
            <v>8901</v>
          </cell>
          <cell r="AW8">
            <v>4095</v>
          </cell>
          <cell r="BA8">
            <v>1574</v>
          </cell>
          <cell r="BC8">
            <v>672</v>
          </cell>
          <cell r="BG8">
            <v>2311</v>
          </cell>
          <cell r="BH8">
            <v>246</v>
          </cell>
          <cell r="BK8">
            <v>7960</v>
          </cell>
        </row>
        <row r="15">
          <cell r="C15">
            <v>289058</v>
          </cell>
          <cell r="D15">
            <v>145631</v>
          </cell>
          <cell r="E15">
            <v>143427</v>
          </cell>
          <cell r="F15">
            <v>15264</v>
          </cell>
          <cell r="G15">
            <v>3880</v>
          </cell>
          <cell r="H15">
            <v>3750</v>
          </cell>
          <cell r="I15">
            <v>904</v>
          </cell>
          <cell r="J15">
            <v>13068</v>
          </cell>
          <cell r="K15">
            <v>1669</v>
          </cell>
          <cell r="L15">
            <v>2603</v>
          </cell>
          <cell r="M15">
            <v>3772</v>
          </cell>
          <cell r="N15">
            <v>1542</v>
          </cell>
          <cell r="P15">
            <v>10326</v>
          </cell>
          <cell r="Q15">
            <v>637</v>
          </cell>
          <cell r="R15">
            <v>4336</v>
          </cell>
          <cell r="S15">
            <v>3591</v>
          </cell>
          <cell r="T15">
            <v>3925</v>
          </cell>
          <cell r="U15">
            <v>734</v>
          </cell>
          <cell r="V15">
            <v>1806</v>
          </cell>
          <cell r="W15">
            <v>1094</v>
          </cell>
          <cell r="Y15">
            <v>756</v>
          </cell>
          <cell r="AF15">
            <v>538</v>
          </cell>
          <cell r="AG15">
            <v>876</v>
          </cell>
          <cell r="AH15">
            <v>5362</v>
          </cell>
          <cell r="AI15">
            <v>651</v>
          </cell>
          <cell r="AJ15">
            <v>902</v>
          </cell>
          <cell r="AK15">
            <v>19613</v>
          </cell>
          <cell r="AL15">
            <v>469</v>
          </cell>
          <cell r="AN15">
            <v>397</v>
          </cell>
          <cell r="AP15">
            <v>9396</v>
          </cell>
          <cell r="AQ15">
            <v>1089</v>
          </cell>
          <cell r="AV15">
            <v>5624</v>
          </cell>
          <cell r="AW15">
            <v>2036</v>
          </cell>
          <cell r="BA15">
            <v>981</v>
          </cell>
          <cell r="BC15">
            <v>411</v>
          </cell>
          <cell r="BG15">
            <v>1427</v>
          </cell>
          <cell r="BH15">
            <v>133</v>
          </cell>
          <cell r="BK15">
            <v>4131</v>
          </cell>
        </row>
      </sheetData>
      <sheetData sheetId="11">
        <row r="8">
          <cell r="C8">
            <v>1284936</v>
          </cell>
          <cell r="D8">
            <v>946710</v>
          </cell>
          <cell r="E8">
            <v>338226</v>
          </cell>
          <cell r="F8">
            <v>32987</v>
          </cell>
          <cell r="G8">
            <v>11563</v>
          </cell>
          <cell r="H8">
            <v>6162</v>
          </cell>
          <cell r="I8">
            <v>520</v>
          </cell>
          <cell r="J8">
            <v>26595</v>
          </cell>
          <cell r="K8">
            <v>3305</v>
          </cell>
          <cell r="L8">
            <v>4423</v>
          </cell>
          <cell r="M8">
            <v>6153</v>
          </cell>
          <cell r="N8">
            <v>2600</v>
          </cell>
          <cell r="P8">
            <v>17906</v>
          </cell>
          <cell r="Q8">
            <v>918</v>
          </cell>
          <cell r="R8">
            <v>8183</v>
          </cell>
          <cell r="S8">
            <v>8315</v>
          </cell>
          <cell r="T8">
            <v>4820</v>
          </cell>
          <cell r="U8">
            <v>876</v>
          </cell>
          <cell r="V8">
            <v>5431</v>
          </cell>
          <cell r="W8">
            <v>3018</v>
          </cell>
          <cell r="Y8">
            <v>1391</v>
          </cell>
          <cell r="AF8">
            <v>672</v>
          </cell>
          <cell r="AG8">
            <v>977</v>
          </cell>
          <cell r="AH8">
            <v>19834</v>
          </cell>
          <cell r="AI8">
            <v>2016</v>
          </cell>
          <cell r="AJ8">
            <v>1727</v>
          </cell>
          <cell r="AK8">
            <v>96646</v>
          </cell>
          <cell r="AL8">
            <v>2626</v>
          </cell>
          <cell r="AN8">
            <v>568</v>
          </cell>
          <cell r="AP8">
            <v>10998</v>
          </cell>
          <cell r="AQ8">
            <v>2240</v>
          </cell>
          <cell r="AV8">
            <v>10794</v>
          </cell>
          <cell r="AW8">
            <v>3738</v>
          </cell>
          <cell r="BA8">
            <v>1464</v>
          </cell>
          <cell r="BC8">
            <v>401</v>
          </cell>
          <cell r="BG8">
            <v>2171</v>
          </cell>
          <cell r="BH8">
            <v>118</v>
          </cell>
          <cell r="BK8">
            <v>6724</v>
          </cell>
        </row>
        <row r="15">
          <cell r="C15">
            <v>255127</v>
          </cell>
          <cell r="D15">
            <v>137041</v>
          </cell>
          <cell r="E15">
            <v>118086</v>
          </cell>
          <cell r="F15">
            <v>10523</v>
          </cell>
          <cell r="G15">
            <v>3327</v>
          </cell>
          <cell r="H15">
            <v>3291</v>
          </cell>
          <cell r="I15">
            <v>333</v>
          </cell>
          <cell r="J15">
            <v>9483</v>
          </cell>
          <cell r="K15">
            <v>1165</v>
          </cell>
          <cell r="L15">
            <v>2124</v>
          </cell>
          <cell r="M15">
            <v>2907</v>
          </cell>
          <cell r="N15">
            <v>1437</v>
          </cell>
          <cell r="P15">
            <v>8915</v>
          </cell>
          <cell r="Q15">
            <v>482</v>
          </cell>
          <cell r="R15">
            <v>3186</v>
          </cell>
          <cell r="S15">
            <v>2695</v>
          </cell>
          <cell r="T15">
            <v>2173</v>
          </cell>
          <cell r="U15">
            <v>529</v>
          </cell>
          <cell r="V15">
            <v>1657</v>
          </cell>
          <cell r="W15">
            <v>1016</v>
          </cell>
          <cell r="Y15">
            <v>659</v>
          </cell>
          <cell r="AF15">
            <v>323</v>
          </cell>
          <cell r="AG15">
            <v>576</v>
          </cell>
          <cell r="AH15">
            <v>5114</v>
          </cell>
          <cell r="AI15">
            <v>619</v>
          </cell>
          <cell r="AJ15">
            <v>550</v>
          </cell>
          <cell r="AK15">
            <v>27196</v>
          </cell>
          <cell r="AL15">
            <v>402</v>
          </cell>
          <cell r="AN15">
            <v>384</v>
          </cell>
          <cell r="AP15">
            <v>5762</v>
          </cell>
          <cell r="AQ15">
            <v>648</v>
          </cell>
          <cell r="AV15">
            <v>3823</v>
          </cell>
          <cell r="AW15">
            <v>1829</v>
          </cell>
          <cell r="BA15">
            <v>937</v>
          </cell>
          <cell r="BC15">
            <v>126</v>
          </cell>
          <cell r="BG15">
            <v>877</v>
          </cell>
          <cell r="BH15">
            <v>51</v>
          </cell>
          <cell r="BK15">
            <v>2549</v>
          </cell>
        </row>
      </sheetData>
      <sheetData sheetId="12">
        <row r="8">
          <cell r="C8">
            <v>1306684</v>
          </cell>
          <cell r="D8">
            <v>803922</v>
          </cell>
          <cell r="E8">
            <v>502762</v>
          </cell>
          <cell r="F8">
            <v>20168</v>
          </cell>
          <cell r="G8">
            <v>8008</v>
          </cell>
          <cell r="H8">
            <v>4085</v>
          </cell>
          <cell r="I8">
            <v>208</v>
          </cell>
          <cell r="J8">
            <v>24704</v>
          </cell>
          <cell r="K8">
            <v>2219</v>
          </cell>
          <cell r="L8">
            <v>7513</v>
          </cell>
          <cell r="M8">
            <v>8689</v>
          </cell>
          <cell r="N8">
            <v>2822</v>
          </cell>
          <cell r="P8">
            <v>103406</v>
          </cell>
          <cell r="Q8">
            <v>1397</v>
          </cell>
          <cell r="R8">
            <v>26645</v>
          </cell>
          <cell r="S8">
            <v>16243</v>
          </cell>
          <cell r="T8">
            <v>14557</v>
          </cell>
          <cell r="U8">
            <v>1677</v>
          </cell>
          <cell r="V8">
            <v>4305</v>
          </cell>
          <cell r="W8">
            <v>1521</v>
          </cell>
          <cell r="Y8">
            <v>1465</v>
          </cell>
          <cell r="AF8">
            <v>2753</v>
          </cell>
          <cell r="AG8">
            <v>758</v>
          </cell>
          <cell r="AH8">
            <v>19780</v>
          </cell>
          <cell r="AI8">
            <v>3373</v>
          </cell>
          <cell r="AJ8">
            <v>2214</v>
          </cell>
          <cell r="AK8">
            <v>140799</v>
          </cell>
          <cell r="AL8">
            <v>2481</v>
          </cell>
          <cell r="AN8">
            <v>515</v>
          </cell>
          <cell r="AP8">
            <v>8795</v>
          </cell>
          <cell r="AQ8">
            <v>2110</v>
          </cell>
          <cell r="AV8">
            <v>17133</v>
          </cell>
          <cell r="AW8">
            <v>3151</v>
          </cell>
          <cell r="BA8">
            <v>979</v>
          </cell>
          <cell r="BC8">
            <v>698</v>
          </cell>
          <cell r="BG8">
            <v>3956</v>
          </cell>
          <cell r="BH8">
            <v>210</v>
          </cell>
          <cell r="BK8">
            <v>8796</v>
          </cell>
        </row>
        <row r="15">
          <cell r="C15">
            <v>224433</v>
          </cell>
          <cell r="D15">
            <v>107120</v>
          </cell>
          <cell r="E15">
            <v>117313</v>
          </cell>
          <cell r="F15">
            <v>6976</v>
          </cell>
          <cell r="G15">
            <v>2691</v>
          </cell>
          <cell r="H15">
            <v>2121</v>
          </cell>
          <cell r="I15">
            <v>135</v>
          </cell>
          <cell r="J15">
            <v>9623</v>
          </cell>
          <cell r="K15">
            <v>833</v>
          </cell>
          <cell r="L15">
            <v>2603</v>
          </cell>
          <cell r="M15">
            <v>2294</v>
          </cell>
          <cell r="N15">
            <v>1130</v>
          </cell>
          <cell r="P15">
            <v>7587</v>
          </cell>
          <cell r="Q15">
            <v>269</v>
          </cell>
          <cell r="R15">
            <v>3897</v>
          </cell>
          <cell r="S15">
            <v>3599</v>
          </cell>
          <cell r="T15">
            <v>2331</v>
          </cell>
          <cell r="U15">
            <v>624</v>
          </cell>
          <cell r="V15">
            <v>1256</v>
          </cell>
          <cell r="W15">
            <v>517</v>
          </cell>
          <cell r="Y15">
            <v>474</v>
          </cell>
          <cell r="AF15">
            <v>671</v>
          </cell>
          <cell r="AG15">
            <v>350</v>
          </cell>
          <cell r="AH15">
            <v>3764</v>
          </cell>
          <cell r="AI15">
            <v>701</v>
          </cell>
          <cell r="AJ15">
            <v>522</v>
          </cell>
          <cell r="AK15">
            <v>30789</v>
          </cell>
          <cell r="AL15">
            <v>336</v>
          </cell>
          <cell r="AN15">
            <v>253</v>
          </cell>
          <cell r="AP15">
            <v>4328</v>
          </cell>
          <cell r="AQ15">
            <v>1062</v>
          </cell>
          <cell r="AV15">
            <v>4894</v>
          </cell>
          <cell r="AW15">
            <v>1385</v>
          </cell>
          <cell r="BA15">
            <v>532</v>
          </cell>
          <cell r="BC15">
            <v>235</v>
          </cell>
          <cell r="BG15">
            <v>1525</v>
          </cell>
          <cell r="BH15">
            <v>110</v>
          </cell>
          <cell r="BK15">
            <v>3282</v>
          </cell>
        </row>
      </sheetData>
      <sheetData sheetId="13" refreshError="1"/>
      <sheetData sheetId="1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mmijoulu"/>
      <sheetName val="Tammi"/>
      <sheetName val="Helmi"/>
      <sheetName val="Maalis"/>
      <sheetName val="Huhti"/>
      <sheetName val="Touko"/>
      <sheetName val="Kesä"/>
      <sheetName val="Heinä"/>
      <sheetName val="Elo"/>
      <sheetName val="Syys"/>
      <sheetName val="Loka"/>
      <sheetName val="Marras"/>
      <sheetName val="Joulu"/>
      <sheetName val="helmijoulu"/>
    </sheetNames>
    <sheetDataSet>
      <sheetData sheetId="0">
        <row r="8">
          <cell r="C8">
            <v>19248057</v>
          </cell>
          <cell r="D8">
            <v>14242989</v>
          </cell>
          <cell r="E8">
            <v>5005068</v>
          </cell>
          <cell r="F8">
            <v>517849</v>
          </cell>
          <cell r="G8">
            <v>159377</v>
          </cell>
          <cell r="H8">
            <v>85609</v>
          </cell>
          <cell r="I8">
            <v>8360</v>
          </cell>
          <cell r="J8">
            <v>510280</v>
          </cell>
          <cell r="K8">
            <v>50836</v>
          </cell>
          <cell r="L8">
            <v>107859</v>
          </cell>
          <cell r="M8">
            <v>165779</v>
          </cell>
          <cell r="N8">
            <v>46521</v>
          </cell>
          <cell r="P8">
            <v>406272</v>
          </cell>
          <cell r="Q8">
            <v>16827</v>
          </cell>
          <cell r="R8">
            <v>213414</v>
          </cell>
          <cell r="S8">
            <v>142389</v>
          </cell>
          <cell r="T8">
            <v>113804</v>
          </cell>
          <cell r="U8">
            <v>19875</v>
          </cell>
          <cell r="V8">
            <v>67902</v>
          </cell>
          <cell r="W8">
            <v>27936</v>
          </cell>
          <cell r="Y8">
            <v>22214</v>
          </cell>
          <cell r="AF8">
            <v>18924</v>
          </cell>
          <cell r="AG8">
            <v>17377</v>
          </cell>
          <cell r="AH8">
            <v>205429</v>
          </cell>
          <cell r="AI8">
            <v>39002</v>
          </cell>
          <cell r="AJ8">
            <v>24037</v>
          </cell>
          <cell r="AK8">
            <v>1056424</v>
          </cell>
          <cell r="AL8">
            <v>16255</v>
          </cell>
          <cell r="AN8">
            <v>19370</v>
          </cell>
          <cell r="AP8">
            <v>178482</v>
          </cell>
          <cell r="AQ8">
            <v>30455</v>
          </cell>
          <cell r="AV8">
            <v>136804</v>
          </cell>
          <cell r="AW8">
            <v>58657</v>
          </cell>
          <cell r="BA8">
            <v>20730</v>
          </cell>
          <cell r="BC8">
            <v>8272</v>
          </cell>
          <cell r="BG8">
            <v>39677</v>
          </cell>
          <cell r="BH8">
            <v>3280</v>
          </cell>
          <cell r="BK8">
            <v>83037</v>
          </cell>
        </row>
        <row r="15">
          <cell r="C15">
            <v>3187136</v>
          </cell>
          <cell r="D15">
            <v>1477574</v>
          </cell>
          <cell r="E15">
            <v>1709562</v>
          </cell>
          <cell r="F15">
            <v>127393</v>
          </cell>
          <cell r="G15">
            <v>44814</v>
          </cell>
          <cell r="H15">
            <v>38322</v>
          </cell>
          <cell r="I15">
            <v>4624</v>
          </cell>
          <cell r="J15">
            <v>156498</v>
          </cell>
          <cell r="K15">
            <v>21384</v>
          </cell>
          <cell r="L15">
            <v>36597</v>
          </cell>
          <cell r="M15">
            <v>45068</v>
          </cell>
          <cell r="N15">
            <v>20318</v>
          </cell>
          <cell r="P15">
            <v>148903</v>
          </cell>
          <cell r="Q15">
            <v>8497</v>
          </cell>
          <cell r="R15">
            <v>63378</v>
          </cell>
          <cell r="S15">
            <v>60531</v>
          </cell>
          <cell r="T15">
            <v>52988</v>
          </cell>
          <cell r="U15">
            <v>12899</v>
          </cell>
          <cell r="V15">
            <v>21901</v>
          </cell>
          <cell r="W15">
            <v>10069</v>
          </cell>
          <cell r="Y15">
            <v>9154</v>
          </cell>
          <cell r="AF15">
            <v>10408</v>
          </cell>
          <cell r="AG15">
            <v>10451</v>
          </cell>
          <cell r="AH15">
            <v>49463</v>
          </cell>
          <cell r="AI15">
            <v>9034</v>
          </cell>
          <cell r="AJ15">
            <v>7118</v>
          </cell>
          <cell r="AK15">
            <v>266097</v>
          </cell>
          <cell r="AL15">
            <v>3740</v>
          </cell>
          <cell r="AN15">
            <v>5773</v>
          </cell>
          <cell r="AP15">
            <v>108079</v>
          </cell>
          <cell r="AQ15">
            <v>16399</v>
          </cell>
          <cell r="AV15">
            <v>78617</v>
          </cell>
          <cell r="AW15">
            <v>30250</v>
          </cell>
          <cell r="BA15">
            <v>13314</v>
          </cell>
          <cell r="BC15">
            <v>3979</v>
          </cell>
          <cell r="BG15">
            <v>24416</v>
          </cell>
          <cell r="BH15">
            <v>2024</v>
          </cell>
          <cell r="BK15">
            <v>39009</v>
          </cell>
        </row>
      </sheetData>
      <sheetData sheetId="1">
        <row r="8">
          <cell r="C8">
            <v>1218924</v>
          </cell>
          <cell r="D8">
            <v>727539</v>
          </cell>
          <cell r="E8">
            <v>491385</v>
          </cell>
          <cell r="F8">
            <v>19642</v>
          </cell>
          <cell r="G8">
            <v>5552</v>
          </cell>
          <cell r="H8">
            <v>4095</v>
          </cell>
          <cell r="I8">
            <v>249</v>
          </cell>
          <cell r="J8">
            <v>28200</v>
          </cell>
          <cell r="K8">
            <v>2084</v>
          </cell>
          <cell r="L8">
            <v>8307</v>
          </cell>
          <cell r="M8">
            <v>16706</v>
          </cell>
          <cell r="N8">
            <v>2437</v>
          </cell>
          <cell r="P8">
            <v>41191</v>
          </cell>
          <cell r="Q8">
            <v>749</v>
          </cell>
          <cell r="R8">
            <v>25840</v>
          </cell>
          <cell r="S8">
            <v>9094</v>
          </cell>
          <cell r="T8">
            <v>5016</v>
          </cell>
          <cell r="U8">
            <v>1362</v>
          </cell>
          <cell r="V8">
            <v>4690</v>
          </cell>
          <cell r="W8">
            <v>1292</v>
          </cell>
          <cell r="Y8">
            <v>1241</v>
          </cell>
          <cell r="AF8">
            <v>2420</v>
          </cell>
          <cell r="AG8">
            <v>1054</v>
          </cell>
          <cell r="AH8">
            <v>14855</v>
          </cell>
          <cell r="AI8">
            <v>2256</v>
          </cell>
          <cell r="AJ8">
            <v>1550</v>
          </cell>
          <cell r="AK8">
            <v>235759</v>
          </cell>
          <cell r="AL8">
            <v>4231</v>
          </cell>
          <cell r="AN8">
            <v>689</v>
          </cell>
          <cell r="AP8">
            <v>8728</v>
          </cell>
          <cell r="AQ8">
            <v>1602</v>
          </cell>
          <cell r="AV8">
            <v>8794</v>
          </cell>
          <cell r="AW8">
            <v>3552</v>
          </cell>
          <cell r="BA8">
            <v>1007</v>
          </cell>
          <cell r="BC8">
            <v>389</v>
          </cell>
          <cell r="BG8">
            <v>1744</v>
          </cell>
          <cell r="BH8">
            <v>103</v>
          </cell>
          <cell r="BK8">
            <v>3983</v>
          </cell>
        </row>
        <row r="15">
          <cell r="C15">
            <v>213901</v>
          </cell>
          <cell r="D15">
            <v>93792</v>
          </cell>
          <cell r="E15">
            <v>120109</v>
          </cell>
          <cell r="F15">
            <v>7771</v>
          </cell>
          <cell r="G15">
            <v>1888</v>
          </cell>
          <cell r="H15">
            <v>1951</v>
          </cell>
          <cell r="I15">
            <v>156</v>
          </cell>
          <cell r="J15">
            <v>8112</v>
          </cell>
          <cell r="K15">
            <v>1077</v>
          </cell>
          <cell r="L15">
            <v>1455</v>
          </cell>
          <cell r="M15">
            <v>2303</v>
          </cell>
          <cell r="N15">
            <v>837</v>
          </cell>
          <cell r="P15">
            <v>8588</v>
          </cell>
          <cell r="Q15">
            <v>352</v>
          </cell>
          <cell r="R15">
            <v>3108</v>
          </cell>
          <cell r="S15">
            <v>3128</v>
          </cell>
          <cell r="T15">
            <v>1526</v>
          </cell>
          <cell r="U15">
            <v>842</v>
          </cell>
          <cell r="V15">
            <v>1495</v>
          </cell>
          <cell r="W15">
            <v>431</v>
          </cell>
          <cell r="Y15">
            <v>547</v>
          </cell>
          <cell r="AF15">
            <v>975</v>
          </cell>
          <cell r="AG15">
            <v>533</v>
          </cell>
          <cell r="AH15">
            <v>3328</v>
          </cell>
          <cell r="AI15">
            <v>540</v>
          </cell>
          <cell r="AJ15">
            <v>512</v>
          </cell>
          <cell r="AK15">
            <v>44757</v>
          </cell>
          <cell r="AL15">
            <v>210</v>
          </cell>
          <cell r="AN15">
            <v>243</v>
          </cell>
          <cell r="AP15">
            <v>5252</v>
          </cell>
          <cell r="AQ15">
            <v>789</v>
          </cell>
          <cell r="AV15">
            <v>3097</v>
          </cell>
          <cell r="AW15">
            <v>2072</v>
          </cell>
          <cell r="BA15">
            <v>651</v>
          </cell>
          <cell r="BC15">
            <v>214</v>
          </cell>
          <cell r="BG15">
            <v>1035</v>
          </cell>
          <cell r="BH15">
            <v>44</v>
          </cell>
          <cell r="BK15">
            <v>1491</v>
          </cell>
        </row>
      </sheetData>
      <sheetData sheetId="2">
        <row r="8">
          <cell r="C8">
            <v>1324564</v>
          </cell>
          <cell r="D8">
            <v>979892</v>
          </cell>
          <cell r="E8">
            <v>344672</v>
          </cell>
          <cell r="F8">
            <v>21542</v>
          </cell>
          <cell r="G8">
            <v>7572</v>
          </cell>
          <cell r="H8">
            <v>4258</v>
          </cell>
          <cell r="I8">
            <v>170</v>
          </cell>
          <cell r="J8">
            <v>36403</v>
          </cell>
          <cell r="K8">
            <v>2687</v>
          </cell>
          <cell r="L8">
            <v>8824</v>
          </cell>
          <cell r="M8">
            <v>24512</v>
          </cell>
          <cell r="N8">
            <v>5086</v>
          </cell>
          <cell r="P8">
            <v>39225</v>
          </cell>
          <cell r="Q8">
            <v>820</v>
          </cell>
          <cell r="R8">
            <v>30649</v>
          </cell>
          <cell r="S8">
            <v>7336</v>
          </cell>
          <cell r="T8">
            <v>6311</v>
          </cell>
          <cell r="U8">
            <v>1498</v>
          </cell>
          <cell r="V8">
            <v>3977</v>
          </cell>
          <cell r="W8">
            <v>1941</v>
          </cell>
          <cell r="Y8">
            <v>1131</v>
          </cell>
          <cell r="AF8">
            <v>666</v>
          </cell>
          <cell r="AG8">
            <v>977</v>
          </cell>
          <cell r="AH8">
            <v>17010</v>
          </cell>
          <cell r="AI8">
            <v>2511</v>
          </cell>
          <cell r="AJ8">
            <v>1657</v>
          </cell>
          <cell r="AK8">
            <v>61139</v>
          </cell>
          <cell r="AL8">
            <v>504</v>
          </cell>
          <cell r="AN8">
            <v>1905</v>
          </cell>
          <cell r="AP8">
            <v>7726</v>
          </cell>
          <cell r="AQ8">
            <v>1190</v>
          </cell>
          <cell r="AV8">
            <v>13833</v>
          </cell>
          <cell r="AW8">
            <v>4141</v>
          </cell>
          <cell r="BA8">
            <v>986</v>
          </cell>
          <cell r="BC8">
            <v>453</v>
          </cell>
          <cell r="BG8">
            <v>1395</v>
          </cell>
          <cell r="BH8">
            <v>154</v>
          </cell>
          <cell r="BK8">
            <v>4833</v>
          </cell>
        </row>
        <row r="15">
          <cell r="C15">
            <v>190095</v>
          </cell>
          <cell r="D15">
            <v>95427</v>
          </cell>
          <cell r="E15">
            <v>94668</v>
          </cell>
          <cell r="F15">
            <v>7346</v>
          </cell>
          <cell r="G15">
            <v>2158</v>
          </cell>
          <cell r="H15">
            <v>1946</v>
          </cell>
          <cell r="I15">
            <v>69</v>
          </cell>
          <cell r="J15">
            <v>8409</v>
          </cell>
          <cell r="K15">
            <v>965</v>
          </cell>
          <cell r="L15">
            <v>1376</v>
          </cell>
          <cell r="M15">
            <v>2784</v>
          </cell>
          <cell r="N15">
            <v>1221</v>
          </cell>
          <cell r="P15">
            <v>9329</v>
          </cell>
          <cell r="Q15">
            <v>415</v>
          </cell>
          <cell r="R15">
            <v>4344</v>
          </cell>
          <cell r="S15">
            <v>2588</v>
          </cell>
          <cell r="T15">
            <v>1939</v>
          </cell>
          <cell r="U15">
            <v>779</v>
          </cell>
          <cell r="V15">
            <v>1512</v>
          </cell>
          <cell r="W15">
            <v>462</v>
          </cell>
          <cell r="Y15">
            <v>419</v>
          </cell>
          <cell r="AF15">
            <v>327</v>
          </cell>
          <cell r="AG15">
            <v>392</v>
          </cell>
          <cell r="AH15">
            <v>4650</v>
          </cell>
          <cell r="AI15">
            <v>504</v>
          </cell>
          <cell r="AJ15">
            <v>452</v>
          </cell>
          <cell r="AK15">
            <v>17507</v>
          </cell>
          <cell r="AL15">
            <v>164</v>
          </cell>
          <cell r="AN15">
            <v>337</v>
          </cell>
          <cell r="AP15">
            <v>4131</v>
          </cell>
          <cell r="AQ15">
            <v>603</v>
          </cell>
          <cell r="AV15">
            <v>4557</v>
          </cell>
          <cell r="AW15">
            <v>2366</v>
          </cell>
          <cell r="BA15">
            <v>436</v>
          </cell>
          <cell r="BC15">
            <v>195</v>
          </cell>
          <cell r="BG15">
            <v>620</v>
          </cell>
          <cell r="BH15">
            <v>93</v>
          </cell>
          <cell r="BK15">
            <v>1424</v>
          </cell>
        </row>
      </sheetData>
      <sheetData sheetId="3">
        <row r="8">
          <cell r="C8">
            <v>1626146</v>
          </cell>
          <cell r="D8">
            <v>1251796</v>
          </cell>
          <cell r="E8">
            <v>374350</v>
          </cell>
          <cell r="F8">
            <v>27526</v>
          </cell>
          <cell r="G8">
            <v>10825</v>
          </cell>
          <cell r="H8">
            <v>6383</v>
          </cell>
          <cell r="I8">
            <v>634</v>
          </cell>
          <cell r="J8">
            <v>40402</v>
          </cell>
          <cell r="K8">
            <v>4353</v>
          </cell>
          <cell r="L8">
            <v>7193</v>
          </cell>
          <cell r="M8">
            <v>16783</v>
          </cell>
          <cell r="N8">
            <v>3940</v>
          </cell>
          <cell r="P8">
            <v>32880</v>
          </cell>
          <cell r="Q8">
            <v>1168</v>
          </cell>
          <cell r="R8">
            <v>24080</v>
          </cell>
          <cell r="S8">
            <v>8833</v>
          </cell>
          <cell r="T8">
            <v>9334</v>
          </cell>
          <cell r="U8">
            <v>2051</v>
          </cell>
          <cell r="V8">
            <v>5988</v>
          </cell>
          <cell r="W8">
            <v>2449</v>
          </cell>
          <cell r="Y8">
            <v>1430</v>
          </cell>
          <cell r="AF8">
            <v>1179</v>
          </cell>
          <cell r="AG8">
            <v>1316</v>
          </cell>
          <cell r="AH8">
            <v>22376</v>
          </cell>
          <cell r="AI8">
            <v>3490</v>
          </cell>
          <cell r="AJ8">
            <v>1665</v>
          </cell>
          <cell r="AK8">
            <v>68892</v>
          </cell>
          <cell r="AL8">
            <v>570</v>
          </cell>
          <cell r="AN8">
            <v>3728</v>
          </cell>
          <cell r="AP8">
            <v>11274</v>
          </cell>
          <cell r="AQ8">
            <v>1467</v>
          </cell>
          <cell r="AV8">
            <v>10046</v>
          </cell>
          <cell r="AW8">
            <v>6293</v>
          </cell>
          <cell r="BA8">
            <v>1143</v>
          </cell>
          <cell r="BC8">
            <v>472</v>
          </cell>
          <cell r="BG8">
            <v>1398</v>
          </cell>
          <cell r="BH8">
            <v>147</v>
          </cell>
          <cell r="BK8">
            <v>6361</v>
          </cell>
        </row>
        <row r="15">
          <cell r="C15">
            <v>228102</v>
          </cell>
          <cell r="D15">
            <v>111643</v>
          </cell>
          <cell r="E15">
            <v>116459</v>
          </cell>
          <cell r="F15">
            <v>8998</v>
          </cell>
          <cell r="G15">
            <v>2164</v>
          </cell>
          <cell r="H15">
            <v>2860</v>
          </cell>
          <cell r="I15">
            <v>318</v>
          </cell>
          <cell r="J15">
            <v>11369</v>
          </cell>
          <cell r="K15">
            <v>1616</v>
          </cell>
          <cell r="L15">
            <v>1588</v>
          </cell>
          <cell r="M15">
            <v>3073</v>
          </cell>
          <cell r="N15">
            <v>1467</v>
          </cell>
          <cell r="P15">
            <v>10851</v>
          </cell>
          <cell r="Q15">
            <v>643</v>
          </cell>
          <cell r="R15">
            <v>4008</v>
          </cell>
          <cell r="S15">
            <v>3699</v>
          </cell>
          <cell r="T15">
            <v>3066</v>
          </cell>
          <cell r="U15">
            <v>1179</v>
          </cell>
          <cell r="V15">
            <v>2007</v>
          </cell>
          <cell r="W15">
            <v>542</v>
          </cell>
          <cell r="Y15">
            <v>655</v>
          </cell>
          <cell r="AF15">
            <v>692</v>
          </cell>
          <cell r="AG15">
            <v>878</v>
          </cell>
          <cell r="AH15">
            <v>5370</v>
          </cell>
          <cell r="AI15">
            <v>673</v>
          </cell>
          <cell r="AJ15">
            <v>678</v>
          </cell>
          <cell r="AK15">
            <v>17538</v>
          </cell>
          <cell r="AL15">
            <v>188</v>
          </cell>
          <cell r="AN15">
            <v>315</v>
          </cell>
          <cell r="AP15">
            <v>5940</v>
          </cell>
          <cell r="AQ15">
            <v>822</v>
          </cell>
          <cell r="AV15">
            <v>4458</v>
          </cell>
          <cell r="AW15">
            <v>3551</v>
          </cell>
          <cell r="BA15">
            <v>623</v>
          </cell>
          <cell r="BC15">
            <v>142</v>
          </cell>
          <cell r="BG15">
            <v>689</v>
          </cell>
          <cell r="BH15">
            <v>77</v>
          </cell>
          <cell r="BK15">
            <v>3767</v>
          </cell>
        </row>
      </sheetData>
      <sheetData sheetId="4">
        <row r="8">
          <cell r="C8">
            <v>1382459</v>
          </cell>
          <cell r="D8">
            <v>1128888</v>
          </cell>
          <cell r="E8">
            <v>253571</v>
          </cell>
          <cell r="F8">
            <v>30095</v>
          </cell>
          <cell r="G8">
            <v>10260</v>
          </cell>
          <cell r="H8">
            <v>4678</v>
          </cell>
          <cell r="I8">
            <v>516</v>
          </cell>
          <cell r="J8">
            <v>24354</v>
          </cell>
          <cell r="K8">
            <v>2431</v>
          </cell>
          <cell r="L8">
            <v>3753</v>
          </cell>
          <cell r="M8">
            <v>6557</v>
          </cell>
          <cell r="N8">
            <v>2950</v>
          </cell>
          <cell r="P8">
            <v>21070</v>
          </cell>
          <cell r="Q8">
            <v>1248</v>
          </cell>
          <cell r="R8">
            <v>8978</v>
          </cell>
          <cell r="S8">
            <v>5918</v>
          </cell>
          <cell r="T8">
            <v>5703</v>
          </cell>
          <cell r="U8">
            <v>1131</v>
          </cell>
          <cell r="V8">
            <v>4066</v>
          </cell>
          <cell r="W8">
            <v>1414</v>
          </cell>
          <cell r="Y8">
            <v>1283</v>
          </cell>
          <cell r="AF8">
            <v>1127</v>
          </cell>
          <cell r="AG8">
            <v>668</v>
          </cell>
          <cell r="AH8">
            <v>11401</v>
          </cell>
          <cell r="AI8">
            <v>2112</v>
          </cell>
          <cell r="AJ8">
            <v>1304</v>
          </cell>
          <cell r="AK8">
            <v>46713</v>
          </cell>
          <cell r="AL8">
            <v>367</v>
          </cell>
          <cell r="AN8">
            <v>1810</v>
          </cell>
          <cell r="AP8">
            <v>8811</v>
          </cell>
          <cell r="AQ8">
            <v>1534</v>
          </cell>
          <cell r="AV8">
            <v>4755</v>
          </cell>
          <cell r="AW8">
            <v>4587</v>
          </cell>
          <cell r="BA8">
            <v>947</v>
          </cell>
          <cell r="BC8">
            <v>576</v>
          </cell>
          <cell r="BG8">
            <v>1928</v>
          </cell>
          <cell r="BH8">
            <v>157</v>
          </cell>
          <cell r="BK8">
            <v>3576</v>
          </cell>
        </row>
        <row r="15">
          <cell r="C15">
            <v>204510</v>
          </cell>
          <cell r="D15">
            <v>100134</v>
          </cell>
          <cell r="E15">
            <v>104376</v>
          </cell>
          <cell r="F15">
            <v>8195</v>
          </cell>
          <cell r="G15">
            <v>2493</v>
          </cell>
          <cell r="H15">
            <v>2128</v>
          </cell>
          <cell r="I15">
            <v>320</v>
          </cell>
          <cell r="J15">
            <v>9832</v>
          </cell>
          <cell r="K15">
            <v>1107</v>
          </cell>
          <cell r="L15">
            <v>1794</v>
          </cell>
          <cell r="M15">
            <v>2941</v>
          </cell>
          <cell r="N15">
            <v>1633</v>
          </cell>
          <cell r="P15">
            <v>9194</v>
          </cell>
          <cell r="Q15">
            <v>636</v>
          </cell>
          <cell r="R15">
            <v>4228</v>
          </cell>
          <cell r="S15">
            <v>2811</v>
          </cell>
          <cell r="T15">
            <v>3127</v>
          </cell>
          <cell r="U15">
            <v>841</v>
          </cell>
          <cell r="V15">
            <v>1603</v>
          </cell>
          <cell r="W15">
            <v>640</v>
          </cell>
          <cell r="Y15">
            <v>459</v>
          </cell>
          <cell r="AF15">
            <v>739</v>
          </cell>
          <cell r="AG15">
            <v>398</v>
          </cell>
          <cell r="AH15">
            <v>3324</v>
          </cell>
          <cell r="AI15">
            <v>658</v>
          </cell>
          <cell r="AJ15">
            <v>460</v>
          </cell>
          <cell r="AK15">
            <v>15787</v>
          </cell>
          <cell r="AL15">
            <v>228</v>
          </cell>
          <cell r="AN15">
            <v>347</v>
          </cell>
          <cell r="AP15">
            <v>5498</v>
          </cell>
          <cell r="AQ15">
            <v>796</v>
          </cell>
          <cell r="AV15">
            <v>3097</v>
          </cell>
          <cell r="AW15">
            <v>2533</v>
          </cell>
          <cell r="BA15">
            <v>583</v>
          </cell>
          <cell r="BC15">
            <v>292</v>
          </cell>
          <cell r="BG15">
            <v>1345</v>
          </cell>
          <cell r="BH15">
            <v>124</v>
          </cell>
          <cell r="BK15">
            <v>1711</v>
          </cell>
        </row>
      </sheetData>
      <sheetData sheetId="5">
        <row r="8">
          <cell r="C8">
            <v>1214950</v>
          </cell>
          <cell r="D8">
            <v>892556</v>
          </cell>
          <cell r="E8">
            <v>322394</v>
          </cell>
          <cell r="F8">
            <v>44525</v>
          </cell>
          <cell r="G8">
            <v>9852</v>
          </cell>
          <cell r="H8">
            <v>6801</v>
          </cell>
          <cell r="I8">
            <v>826</v>
          </cell>
          <cell r="J8">
            <v>30431</v>
          </cell>
          <cell r="K8">
            <v>3681</v>
          </cell>
          <cell r="L8">
            <v>5156</v>
          </cell>
          <cell r="M8">
            <v>9485</v>
          </cell>
          <cell r="N8">
            <v>3228</v>
          </cell>
          <cell r="P8">
            <v>20942</v>
          </cell>
          <cell r="Q8">
            <v>1149</v>
          </cell>
          <cell r="R8">
            <v>10304</v>
          </cell>
          <cell r="S8">
            <v>8177</v>
          </cell>
          <cell r="T8">
            <v>5294</v>
          </cell>
          <cell r="U8">
            <v>1172</v>
          </cell>
          <cell r="V8">
            <v>4681</v>
          </cell>
          <cell r="W8">
            <v>2145</v>
          </cell>
          <cell r="Y8">
            <v>1315</v>
          </cell>
          <cell r="AF8">
            <v>1047</v>
          </cell>
          <cell r="AG8">
            <v>1242</v>
          </cell>
          <cell r="AH8">
            <v>12167</v>
          </cell>
          <cell r="AI8">
            <v>3964</v>
          </cell>
          <cell r="AJ8">
            <v>1865</v>
          </cell>
          <cell r="AK8">
            <v>55554</v>
          </cell>
          <cell r="AL8">
            <v>671</v>
          </cell>
          <cell r="AN8">
            <v>827</v>
          </cell>
          <cell r="AP8">
            <v>15815</v>
          </cell>
          <cell r="AQ8">
            <v>2655</v>
          </cell>
          <cell r="AV8">
            <v>7458</v>
          </cell>
          <cell r="AW8">
            <v>6453</v>
          </cell>
          <cell r="BA8">
            <v>1726</v>
          </cell>
          <cell r="BC8">
            <v>923</v>
          </cell>
          <cell r="BG8">
            <v>3035</v>
          </cell>
          <cell r="BH8">
            <v>266</v>
          </cell>
          <cell r="BK8">
            <v>5992</v>
          </cell>
        </row>
        <row r="15">
          <cell r="C15">
            <v>262977</v>
          </cell>
          <cell r="D15">
            <v>118227</v>
          </cell>
          <cell r="E15">
            <v>144750</v>
          </cell>
          <cell r="F15">
            <v>12755</v>
          </cell>
          <cell r="G15">
            <v>4945</v>
          </cell>
          <cell r="H15">
            <v>3452</v>
          </cell>
          <cell r="I15">
            <v>421</v>
          </cell>
          <cell r="J15">
            <v>14333</v>
          </cell>
          <cell r="K15">
            <v>1860</v>
          </cell>
          <cell r="L15">
            <v>2662</v>
          </cell>
          <cell r="M15">
            <v>4722</v>
          </cell>
          <cell r="N15">
            <v>1815</v>
          </cell>
          <cell r="P15">
            <v>13208</v>
          </cell>
          <cell r="Q15">
            <v>694</v>
          </cell>
          <cell r="R15">
            <v>5554</v>
          </cell>
          <cell r="S15">
            <v>4141</v>
          </cell>
          <cell r="T15">
            <v>3098</v>
          </cell>
          <cell r="U15">
            <v>829</v>
          </cell>
          <cell r="V15">
            <v>1543</v>
          </cell>
          <cell r="W15">
            <v>1046</v>
          </cell>
          <cell r="Y15">
            <v>726</v>
          </cell>
          <cell r="AF15">
            <v>807</v>
          </cell>
          <cell r="AG15">
            <v>752</v>
          </cell>
          <cell r="AH15">
            <v>3355</v>
          </cell>
          <cell r="AI15">
            <v>949</v>
          </cell>
          <cell r="AJ15">
            <v>462</v>
          </cell>
          <cell r="AK15">
            <v>19004</v>
          </cell>
          <cell r="AL15">
            <v>311</v>
          </cell>
          <cell r="AN15">
            <v>394</v>
          </cell>
          <cell r="AP15">
            <v>11153</v>
          </cell>
          <cell r="AQ15">
            <v>1673</v>
          </cell>
          <cell r="AV15">
            <v>5477</v>
          </cell>
          <cell r="AW15">
            <v>3370</v>
          </cell>
          <cell r="BA15">
            <v>1164</v>
          </cell>
          <cell r="BC15">
            <v>465</v>
          </cell>
          <cell r="BG15">
            <v>2113</v>
          </cell>
          <cell r="BH15">
            <v>202</v>
          </cell>
          <cell r="BK15">
            <v>2874</v>
          </cell>
        </row>
      </sheetData>
      <sheetData sheetId="6">
        <row r="8">
          <cell r="C8">
            <v>1947335</v>
          </cell>
          <cell r="D8">
            <v>1472171</v>
          </cell>
          <cell r="E8">
            <v>475164</v>
          </cell>
          <cell r="F8">
            <v>52840</v>
          </cell>
          <cell r="G8">
            <v>14264</v>
          </cell>
          <cell r="H8">
            <v>11257</v>
          </cell>
          <cell r="I8">
            <v>894</v>
          </cell>
          <cell r="J8">
            <v>65817</v>
          </cell>
          <cell r="K8">
            <v>5776</v>
          </cell>
          <cell r="L8">
            <v>12533</v>
          </cell>
          <cell r="M8">
            <v>19790</v>
          </cell>
          <cell r="N8">
            <v>5134</v>
          </cell>
          <cell r="P8">
            <v>29359</v>
          </cell>
          <cell r="Q8">
            <v>1868</v>
          </cell>
          <cell r="R8">
            <v>16677</v>
          </cell>
          <cell r="S8">
            <v>12402</v>
          </cell>
          <cell r="T8">
            <v>9541</v>
          </cell>
          <cell r="U8">
            <v>2485</v>
          </cell>
          <cell r="V8">
            <v>7294</v>
          </cell>
          <cell r="W8">
            <v>2766</v>
          </cell>
          <cell r="Y8">
            <v>2238</v>
          </cell>
          <cell r="AF8">
            <v>2552</v>
          </cell>
          <cell r="AG8">
            <v>1977</v>
          </cell>
          <cell r="AH8">
            <v>15840</v>
          </cell>
          <cell r="AI8">
            <v>4102</v>
          </cell>
          <cell r="AJ8">
            <v>1993</v>
          </cell>
          <cell r="AK8">
            <v>60777</v>
          </cell>
          <cell r="AL8">
            <v>713</v>
          </cell>
          <cell r="AN8">
            <v>1975</v>
          </cell>
          <cell r="AP8">
            <v>23914</v>
          </cell>
          <cell r="AQ8">
            <v>3980</v>
          </cell>
          <cell r="AV8">
            <v>11767</v>
          </cell>
          <cell r="AW8">
            <v>7310</v>
          </cell>
          <cell r="BA8">
            <v>2926</v>
          </cell>
          <cell r="BC8">
            <v>1018</v>
          </cell>
          <cell r="BG8">
            <v>6122</v>
          </cell>
          <cell r="BH8">
            <v>575</v>
          </cell>
          <cell r="BK8">
            <v>10915</v>
          </cell>
        </row>
        <row r="15">
          <cell r="C15">
            <v>302215</v>
          </cell>
          <cell r="D15">
            <v>121549</v>
          </cell>
          <cell r="E15">
            <v>180666</v>
          </cell>
          <cell r="F15">
            <v>10123</v>
          </cell>
          <cell r="G15">
            <v>4276</v>
          </cell>
          <cell r="H15">
            <v>3982</v>
          </cell>
          <cell r="I15">
            <v>453</v>
          </cell>
          <cell r="J15">
            <v>18778</v>
          </cell>
          <cell r="K15">
            <v>2948</v>
          </cell>
          <cell r="L15">
            <v>4232</v>
          </cell>
          <cell r="M15">
            <v>5657</v>
          </cell>
          <cell r="N15">
            <v>2776</v>
          </cell>
          <cell r="P15">
            <v>17911</v>
          </cell>
          <cell r="Q15">
            <v>1257</v>
          </cell>
          <cell r="R15">
            <v>6913</v>
          </cell>
          <cell r="S15">
            <v>6350</v>
          </cell>
          <cell r="T15">
            <v>5157</v>
          </cell>
          <cell r="U15">
            <v>1761</v>
          </cell>
          <cell r="V15">
            <v>1992</v>
          </cell>
          <cell r="W15">
            <v>1220</v>
          </cell>
          <cell r="Y15">
            <v>1010</v>
          </cell>
          <cell r="AF15">
            <v>1701</v>
          </cell>
          <cell r="AG15">
            <v>1319</v>
          </cell>
          <cell r="AH15">
            <v>3600</v>
          </cell>
          <cell r="AI15">
            <v>844</v>
          </cell>
          <cell r="AJ15">
            <v>625</v>
          </cell>
          <cell r="AK15">
            <v>15057</v>
          </cell>
          <cell r="AL15">
            <v>391</v>
          </cell>
          <cell r="AN15">
            <v>632</v>
          </cell>
          <cell r="AP15">
            <v>15187</v>
          </cell>
          <cell r="AQ15">
            <v>2262</v>
          </cell>
          <cell r="AV15">
            <v>8236</v>
          </cell>
          <cell r="AW15">
            <v>3612</v>
          </cell>
          <cell r="BA15">
            <v>1856</v>
          </cell>
          <cell r="BC15">
            <v>516</v>
          </cell>
          <cell r="BG15">
            <v>3982</v>
          </cell>
          <cell r="BH15">
            <v>358</v>
          </cell>
          <cell r="BK15">
            <v>5066</v>
          </cell>
        </row>
      </sheetData>
      <sheetData sheetId="7">
        <row r="8">
          <cell r="C8">
            <v>3067170</v>
          </cell>
          <cell r="D8">
            <v>2381523</v>
          </cell>
          <cell r="E8">
            <v>685647</v>
          </cell>
          <cell r="F8">
            <v>118975</v>
          </cell>
          <cell r="G8">
            <v>45841</v>
          </cell>
          <cell r="H8">
            <v>13846</v>
          </cell>
          <cell r="I8">
            <v>759</v>
          </cell>
          <cell r="J8">
            <v>90466</v>
          </cell>
          <cell r="K8">
            <v>10638</v>
          </cell>
          <cell r="L8">
            <v>24990</v>
          </cell>
          <cell r="M8">
            <v>22449</v>
          </cell>
          <cell r="N8">
            <v>6236</v>
          </cell>
          <cell r="P8">
            <v>28445</v>
          </cell>
          <cell r="Q8">
            <v>2433</v>
          </cell>
          <cell r="R8">
            <v>20747</v>
          </cell>
          <cell r="S8">
            <v>17053</v>
          </cell>
          <cell r="T8">
            <v>15965</v>
          </cell>
          <cell r="U8">
            <v>1778</v>
          </cell>
          <cell r="V8">
            <v>9095</v>
          </cell>
          <cell r="W8">
            <v>4173</v>
          </cell>
          <cell r="Y8">
            <v>2695</v>
          </cell>
          <cell r="AF8">
            <v>2035</v>
          </cell>
          <cell r="AG8">
            <v>1714</v>
          </cell>
          <cell r="AH8">
            <v>23105</v>
          </cell>
          <cell r="AI8">
            <v>3916</v>
          </cell>
          <cell r="AJ8">
            <v>2951</v>
          </cell>
          <cell r="AK8">
            <v>107631</v>
          </cell>
          <cell r="AL8">
            <v>1375</v>
          </cell>
          <cell r="AN8">
            <v>1960</v>
          </cell>
          <cell r="AP8">
            <v>22704</v>
          </cell>
          <cell r="AQ8">
            <v>4103</v>
          </cell>
          <cell r="AV8">
            <v>14290</v>
          </cell>
          <cell r="AW8">
            <v>2815</v>
          </cell>
          <cell r="BA8">
            <v>2765</v>
          </cell>
          <cell r="BC8">
            <v>1450</v>
          </cell>
          <cell r="BG8">
            <v>6788</v>
          </cell>
          <cell r="BH8">
            <v>477</v>
          </cell>
          <cell r="BK8">
            <v>7328</v>
          </cell>
        </row>
        <row r="15">
          <cell r="C15">
            <v>383039</v>
          </cell>
          <cell r="D15">
            <v>177241</v>
          </cell>
          <cell r="E15">
            <v>205798</v>
          </cell>
          <cell r="F15">
            <v>13087</v>
          </cell>
          <cell r="G15">
            <v>8272</v>
          </cell>
          <cell r="H15">
            <v>5559</v>
          </cell>
          <cell r="I15">
            <v>403</v>
          </cell>
          <cell r="J15">
            <v>20280</v>
          </cell>
          <cell r="K15">
            <v>2934</v>
          </cell>
          <cell r="L15">
            <v>7948</v>
          </cell>
          <cell r="M15">
            <v>5241</v>
          </cell>
          <cell r="N15">
            <v>2743</v>
          </cell>
          <cell r="P15">
            <v>16091</v>
          </cell>
          <cell r="Q15">
            <v>950</v>
          </cell>
          <cell r="R15">
            <v>8372</v>
          </cell>
          <cell r="S15">
            <v>7493</v>
          </cell>
          <cell r="T15">
            <v>9024</v>
          </cell>
          <cell r="U15">
            <v>1336</v>
          </cell>
          <cell r="V15">
            <v>2113</v>
          </cell>
          <cell r="W15">
            <v>1270</v>
          </cell>
          <cell r="Y15">
            <v>925</v>
          </cell>
          <cell r="AF15">
            <v>1553</v>
          </cell>
          <cell r="AG15">
            <v>1290</v>
          </cell>
          <cell r="AH15">
            <v>4022</v>
          </cell>
          <cell r="AI15">
            <v>528</v>
          </cell>
          <cell r="AJ15">
            <v>780</v>
          </cell>
          <cell r="AK15">
            <v>25398</v>
          </cell>
          <cell r="AL15">
            <v>793</v>
          </cell>
          <cell r="AN15">
            <v>869</v>
          </cell>
          <cell r="AP15">
            <v>14306</v>
          </cell>
          <cell r="AQ15">
            <v>2572</v>
          </cell>
          <cell r="AV15">
            <v>10572</v>
          </cell>
          <cell r="AW15">
            <v>1380</v>
          </cell>
          <cell r="BA15">
            <v>1729</v>
          </cell>
          <cell r="BC15">
            <v>644</v>
          </cell>
          <cell r="BG15">
            <v>4504</v>
          </cell>
          <cell r="BH15">
            <v>265</v>
          </cell>
          <cell r="BK15">
            <v>3373</v>
          </cell>
        </row>
      </sheetData>
      <sheetData sheetId="8">
        <row r="8">
          <cell r="C8">
            <v>2093035</v>
          </cell>
          <cell r="D8">
            <v>1462719</v>
          </cell>
          <cell r="E8">
            <v>630316</v>
          </cell>
          <cell r="F8">
            <v>77903</v>
          </cell>
          <cell r="G8">
            <v>18530</v>
          </cell>
          <cell r="H8">
            <v>9029</v>
          </cell>
          <cell r="I8">
            <v>1418</v>
          </cell>
          <cell r="J8">
            <v>83872</v>
          </cell>
          <cell r="K8">
            <v>6870</v>
          </cell>
          <cell r="L8">
            <v>14901</v>
          </cell>
          <cell r="M8">
            <v>16603</v>
          </cell>
          <cell r="N8">
            <v>5221</v>
          </cell>
          <cell r="P8">
            <v>31587</v>
          </cell>
          <cell r="Q8">
            <v>2124</v>
          </cell>
          <cell r="R8">
            <v>21243</v>
          </cell>
          <cell r="S8">
            <v>33598</v>
          </cell>
          <cell r="T8">
            <v>22914</v>
          </cell>
          <cell r="U8">
            <v>2998</v>
          </cell>
          <cell r="V8">
            <v>7574</v>
          </cell>
          <cell r="W8">
            <v>3130</v>
          </cell>
          <cell r="Y8">
            <v>2877</v>
          </cell>
          <cell r="AF8">
            <v>1975</v>
          </cell>
          <cell r="AG8">
            <v>3385</v>
          </cell>
          <cell r="AH8">
            <v>21665</v>
          </cell>
          <cell r="AI8">
            <v>4897</v>
          </cell>
          <cell r="AJ8">
            <v>3050</v>
          </cell>
          <cell r="AK8">
            <v>109817</v>
          </cell>
          <cell r="AL8">
            <v>1044</v>
          </cell>
          <cell r="AN8">
            <v>3783</v>
          </cell>
          <cell r="AP8">
            <v>24218</v>
          </cell>
          <cell r="AQ8">
            <v>4409</v>
          </cell>
          <cell r="AV8">
            <v>18210</v>
          </cell>
          <cell r="AW8">
            <v>4098</v>
          </cell>
          <cell r="BA8">
            <v>3424</v>
          </cell>
          <cell r="BC8">
            <v>948</v>
          </cell>
          <cell r="BG8">
            <v>5131</v>
          </cell>
          <cell r="BH8">
            <v>490</v>
          </cell>
          <cell r="BK8">
            <v>10578</v>
          </cell>
        </row>
        <row r="15">
          <cell r="C15">
            <v>376260</v>
          </cell>
          <cell r="D15">
            <v>151981</v>
          </cell>
          <cell r="E15">
            <v>224279</v>
          </cell>
          <cell r="F15">
            <v>16031</v>
          </cell>
          <cell r="G15">
            <v>4868</v>
          </cell>
          <cell r="H15">
            <v>3839</v>
          </cell>
          <cell r="I15">
            <v>806</v>
          </cell>
          <cell r="J15">
            <v>21555</v>
          </cell>
          <cell r="K15">
            <v>3005</v>
          </cell>
          <cell r="L15">
            <v>5377</v>
          </cell>
          <cell r="M15">
            <v>5272</v>
          </cell>
          <cell r="N15">
            <v>2097</v>
          </cell>
          <cell r="P15">
            <v>18407</v>
          </cell>
          <cell r="Q15">
            <v>1281</v>
          </cell>
          <cell r="R15">
            <v>9125</v>
          </cell>
          <cell r="S15">
            <v>14923</v>
          </cell>
          <cell r="T15">
            <v>11855</v>
          </cell>
          <cell r="U15">
            <v>2140</v>
          </cell>
          <cell r="V15">
            <v>2425</v>
          </cell>
          <cell r="W15">
            <v>948</v>
          </cell>
          <cell r="Y15">
            <v>880</v>
          </cell>
          <cell r="AF15">
            <v>1136</v>
          </cell>
          <cell r="AG15">
            <v>1712</v>
          </cell>
          <cell r="AH15">
            <v>5246</v>
          </cell>
          <cell r="AI15">
            <v>1518</v>
          </cell>
          <cell r="AJ15">
            <v>781</v>
          </cell>
          <cell r="AK15">
            <v>22485</v>
          </cell>
          <cell r="AL15">
            <v>423</v>
          </cell>
          <cell r="AN15">
            <v>1233</v>
          </cell>
          <cell r="AP15">
            <v>15129</v>
          </cell>
          <cell r="AQ15">
            <v>2795</v>
          </cell>
          <cell r="AV15">
            <v>13354</v>
          </cell>
          <cell r="AW15">
            <v>1912</v>
          </cell>
          <cell r="BA15">
            <v>2725</v>
          </cell>
          <cell r="BC15">
            <v>492</v>
          </cell>
          <cell r="BG15">
            <v>3302</v>
          </cell>
          <cell r="BH15">
            <v>281</v>
          </cell>
          <cell r="BK15">
            <v>5453</v>
          </cell>
        </row>
      </sheetData>
      <sheetData sheetId="9">
        <row r="8">
          <cell r="C8">
            <v>1502607</v>
          </cell>
          <cell r="D8">
            <v>1141178</v>
          </cell>
          <cell r="E8">
            <v>361429</v>
          </cell>
          <cell r="F8">
            <v>41889</v>
          </cell>
          <cell r="G8">
            <v>10543</v>
          </cell>
          <cell r="H8">
            <v>7496</v>
          </cell>
          <cell r="I8">
            <v>782</v>
          </cell>
          <cell r="J8">
            <v>33951</v>
          </cell>
          <cell r="K8">
            <v>4257</v>
          </cell>
          <cell r="L8">
            <v>5599</v>
          </cell>
          <cell r="M8">
            <v>8471</v>
          </cell>
          <cell r="N8">
            <v>3343</v>
          </cell>
          <cell r="P8">
            <v>22864</v>
          </cell>
          <cell r="Q8">
            <v>1226</v>
          </cell>
          <cell r="R8">
            <v>10431</v>
          </cell>
          <cell r="S8">
            <v>8781</v>
          </cell>
          <cell r="T8">
            <v>8944</v>
          </cell>
          <cell r="U8">
            <v>1550</v>
          </cell>
          <cell r="V8">
            <v>6292</v>
          </cell>
          <cell r="W8">
            <v>2538</v>
          </cell>
          <cell r="Y8">
            <v>2162</v>
          </cell>
          <cell r="AF8">
            <v>1357</v>
          </cell>
          <cell r="AG8">
            <v>1652</v>
          </cell>
          <cell r="AH8">
            <v>17308</v>
          </cell>
          <cell r="AI8">
            <v>3134</v>
          </cell>
          <cell r="AJ8">
            <v>2484</v>
          </cell>
          <cell r="AK8">
            <v>54300</v>
          </cell>
          <cell r="AL8">
            <v>849</v>
          </cell>
          <cell r="AN8">
            <v>1347</v>
          </cell>
          <cell r="AP8">
            <v>21543</v>
          </cell>
          <cell r="AQ8">
            <v>3149</v>
          </cell>
          <cell r="AV8">
            <v>15972</v>
          </cell>
          <cell r="AW8">
            <v>5856</v>
          </cell>
          <cell r="BA8">
            <v>2223</v>
          </cell>
          <cell r="BC8">
            <v>670</v>
          </cell>
          <cell r="BG8">
            <v>4341</v>
          </cell>
          <cell r="BH8">
            <v>331</v>
          </cell>
          <cell r="BK8">
            <v>11162</v>
          </cell>
        </row>
        <row r="15">
          <cell r="C15">
            <v>279383</v>
          </cell>
          <cell r="D15">
            <v>121829</v>
          </cell>
          <cell r="E15">
            <v>157554</v>
          </cell>
          <cell r="F15">
            <v>11917</v>
          </cell>
          <cell r="G15">
            <v>4360</v>
          </cell>
          <cell r="H15">
            <v>3888</v>
          </cell>
          <cell r="I15">
            <v>440</v>
          </cell>
          <cell r="J15">
            <v>13852</v>
          </cell>
          <cell r="K15">
            <v>2526</v>
          </cell>
          <cell r="L15">
            <v>2937</v>
          </cell>
          <cell r="M15">
            <v>4380</v>
          </cell>
          <cell r="N15">
            <v>1704</v>
          </cell>
          <cell r="P15">
            <v>14018</v>
          </cell>
          <cell r="Q15">
            <v>720</v>
          </cell>
          <cell r="R15">
            <v>5476</v>
          </cell>
          <cell r="S15">
            <v>4606</v>
          </cell>
          <cell r="T15">
            <v>5707</v>
          </cell>
          <cell r="U15">
            <v>1083</v>
          </cell>
          <cell r="V15">
            <v>2324</v>
          </cell>
          <cell r="W15">
            <v>829</v>
          </cell>
          <cell r="Y15">
            <v>995</v>
          </cell>
          <cell r="AF15">
            <v>910</v>
          </cell>
          <cell r="AG15">
            <v>1109</v>
          </cell>
          <cell r="AH15">
            <v>3789</v>
          </cell>
          <cell r="AI15">
            <v>570</v>
          </cell>
          <cell r="AJ15">
            <v>653</v>
          </cell>
          <cell r="AK15">
            <v>16630</v>
          </cell>
          <cell r="AL15">
            <v>280</v>
          </cell>
          <cell r="AN15">
            <v>548</v>
          </cell>
          <cell r="AP15">
            <v>12412</v>
          </cell>
          <cell r="AQ15">
            <v>1461</v>
          </cell>
          <cell r="AV15">
            <v>11939</v>
          </cell>
          <cell r="AW15">
            <v>2970</v>
          </cell>
          <cell r="BA15">
            <v>1544</v>
          </cell>
          <cell r="BC15">
            <v>411</v>
          </cell>
          <cell r="BG15">
            <v>2958</v>
          </cell>
          <cell r="BH15">
            <v>258</v>
          </cell>
          <cell r="BK15">
            <v>6064</v>
          </cell>
        </row>
      </sheetData>
      <sheetData sheetId="10">
        <row r="8">
          <cell r="C8">
            <v>1364083</v>
          </cell>
          <cell r="D8">
            <v>1074808</v>
          </cell>
          <cell r="E8">
            <v>289275</v>
          </cell>
          <cell r="F8">
            <v>29023</v>
          </cell>
          <cell r="G8">
            <v>9246</v>
          </cell>
          <cell r="H8">
            <v>7320</v>
          </cell>
          <cell r="I8">
            <v>1043</v>
          </cell>
          <cell r="J8">
            <v>25511</v>
          </cell>
          <cell r="K8">
            <v>2430</v>
          </cell>
          <cell r="L8">
            <v>3624</v>
          </cell>
          <cell r="M8">
            <v>6657</v>
          </cell>
          <cell r="N8">
            <v>2550</v>
          </cell>
          <cell r="P8">
            <v>19038</v>
          </cell>
          <cell r="Q8">
            <v>1225</v>
          </cell>
          <cell r="R8">
            <v>8792</v>
          </cell>
          <cell r="S8">
            <v>7491</v>
          </cell>
          <cell r="T8">
            <v>5573</v>
          </cell>
          <cell r="U8">
            <v>1147</v>
          </cell>
          <cell r="V8">
            <v>4898</v>
          </cell>
          <cell r="W8">
            <v>1742</v>
          </cell>
          <cell r="Y8">
            <v>2092</v>
          </cell>
          <cell r="AF8">
            <v>643</v>
          </cell>
          <cell r="AG8">
            <v>1231</v>
          </cell>
          <cell r="AH8">
            <v>16690</v>
          </cell>
          <cell r="AI8">
            <v>2610</v>
          </cell>
          <cell r="AJ8">
            <v>1771</v>
          </cell>
          <cell r="AK8">
            <v>55531</v>
          </cell>
          <cell r="AL8">
            <v>980</v>
          </cell>
          <cell r="AN8">
            <v>520</v>
          </cell>
          <cell r="AP8">
            <v>15533</v>
          </cell>
          <cell r="AQ8">
            <v>2225</v>
          </cell>
          <cell r="AV8">
            <v>8605</v>
          </cell>
          <cell r="AW8">
            <v>5889</v>
          </cell>
          <cell r="BA8">
            <v>1316</v>
          </cell>
          <cell r="BC8">
            <v>512</v>
          </cell>
          <cell r="BG8">
            <v>1936</v>
          </cell>
          <cell r="BH8">
            <v>178</v>
          </cell>
          <cell r="BK8">
            <v>6167</v>
          </cell>
        </row>
        <row r="15">
          <cell r="C15">
            <v>276579</v>
          </cell>
          <cell r="D15">
            <v>143509</v>
          </cell>
          <cell r="E15">
            <v>133070</v>
          </cell>
          <cell r="F15">
            <v>10765</v>
          </cell>
          <cell r="G15">
            <v>4430</v>
          </cell>
          <cell r="H15">
            <v>3955</v>
          </cell>
          <cell r="I15">
            <v>745</v>
          </cell>
          <cell r="J15">
            <v>11385</v>
          </cell>
          <cell r="K15">
            <v>1307</v>
          </cell>
          <cell r="L15">
            <v>2142</v>
          </cell>
          <cell r="M15">
            <v>3474</v>
          </cell>
          <cell r="N15">
            <v>1565</v>
          </cell>
          <cell r="P15">
            <v>11994</v>
          </cell>
          <cell r="Q15">
            <v>771</v>
          </cell>
          <cell r="R15">
            <v>4375</v>
          </cell>
          <cell r="S15">
            <v>3824</v>
          </cell>
          <cell r="T15">
            <v>3292</v>
          </cell>
          <cell r="U15">
            <v>811</v>
          </cell>
          <cell r="V15">
            <v>1792</v>
          </cell>
          <cell r="W15">
            <v>889</v>
          </cell>
          <cell r="Y15">
            <v>1025</v>
          </cell>
          <cell r="AF15">
            <v>425</v>
          </cell>
          <cell r="AG15">
            <v>837</v>
          </cell>
          <cell r="AH15">
            <v>4523</v>
          </cell>
          <cell r="AI15">
            <v>654</v>
          </cell>
          <cell r="AJ15">
            <v>668</v>
          </cell>
          <cell r="AK15">
            <v>19040</v>
          </cell>
          <cell r="AL15">
            <v>332</v>
          </cell>
          <cell r="AN15">
            <v>368</v>
          </cell>
          <cell r="AP15">
            <v>9574</v>
          </cell>
          <cell r="AQ15">
            <v>1170</v>
          </cell>
          <cell r="AV15">
            <v>5592</v>
          </cell>
          <cell r="AW15">
            <v>2981</v>
          </cell>
          <cell r="BA15">
            <v>798</v>
          </cell>
          <cell r="BC15">
            <v>334</v>
          </cell>
          <cell r="BG15">
            <v>1267</v>
          </cell>
          <cell r="BH15">
            <v>124</v>
          </cell>
          <cell r="BK15">
            <v>3097</v>
          </cell>
        </row>
      </sheetData>
      <sheetData sheetId="11">
        <row r="8">
          <cell r="C8">
            <v>1249270</v>
          </cell>
          <cell r="D8">
            <v>923435</v>
          </cell>
          <cell r="E8">
            <v>325835</v>
          </cell>
          <cell r="F8">
            <v>33461</v>
          </cell>
          <cell r="G8">
            <v>10556</v>
          </cell>
          <cell r="H8">
            <v>6309</v>
          </cell>
          <cell r="I8">
            <v>659</v>
          </cell>
          <cell r="J8">
            <v>26118</v>
          </cell>
          <cell r="K8">
            <v>3513</v>
          </cell>
          <cell r="L8">
            <v>4706</v>
          </cell>
          <cell r="M8">
            <v>6544</v>
          </cell>
          <cell r="N8">
            <v>2903</v>
          </cell>
          <cell r="P8">
            <v>20956</v>
          </cell>
          <cell r="Q8">
            <v>828</v>
          </cell>
          <cell r="R8">
            <v>9104</v>
          </cell>
          <cell r="S8">
            <v>8780</v>
          </cell>
          <cell r="T8">
            <v>5740</v>
          </cell>
          <cell r="U8">
            <v>1059</v>
          </cell>
          <cell r="V8">
            <v>5363</v>
          </cell>
          <cell r="W8">
            <v>2401</v>
          </cell>
          <cell r="Y8">
            <v>2301</v>
          </cell>
          <cell r="AF8">
            <v>761</v>
          </cell>
          <cell r="AG8">
            <v>1478</v>
          </cell>
          <cell r="AH8">
            <v>16703</v>
          </cell>
          <cell r="AI8">
            <v>2517</v>
          </cell>
          <cell r="AJ8">
            <v>1776</v>
          </cell>
          <cell r="AK8">
            <v>84943</v>
          </cell>
          <cell r="AL8">
            <v>2265</v>
          </cell>
          <cell r="AN8">
            <v>387</v>
          </cell>
          <cell r="AP8">
            <v>10632</v>
          </cell>
          <cell r="AQ8">
            <v>2657</v>
          </cell>
          <cell r="AV8">
            <v>10583</v>
          </cell>
          <cell r="AW8">
            <v>4103</v>
          </cell>
          <cell r="BA8">
            <v>1326</v>
          </cell>
          <cell r="BC8">
            <v>384</v>
          </cell>
          <cell r="BG8">
            <v>2216</v>
          </cell>
          <cell r="BH8">
            <v>191</v>
          </cell>
          <cell r="BK8">
            <v>5635</v>
          </cell>
        </row>
        <row r="15">
          <cell r="C15">
            <v>254391</v>
          </cell>
          <cell r="D15">
            <v>135930</v>
          </cell>
          <cell r="E15">
            <v>118461</v>
          </cell>
          <cell r="F15">
            <v>11590</v>
          </cell>
          <cell r="G15">
            <v>2681</v>
          </cell>
          <cell r="H15">
            <v>2910</v>
          </cell>
          <cell r="I15">
            <v>292</v>
          </cell>
          <cell r="J15">
            <v>9564</v>
          </cell>
          <cell r="K15">
            <v>1073</v>
          </cell>
          <cell r="L15">
            <v>1651</v>
          </cell>
          <cell r="M15">
            <v>2749</v>
          </cell>
          <cell r="N15">
            <v>1289</v>
          </cell>
          <cell r="P15">
            <v>11008</v>
          </cell>
          <cell r="Q15">
            <v>466</v>
          </cell>
          <cell r="R15">
            <v>3851</v>
          </cell>
          <cell r="S15">
            <v>3190</v>
          </cell>
          <cell r="T15">
            <v>2544</v>
          </cell>
          <cell r="U15">
            <v>627</v>
          </cell>
          <cell r="V15">
            <v>1705</v>
          </cell>
          <cell r="W15">
            <v>794</v>
          </cell>
          <cell r="Y15">
            <v>981</v>
          </cell>
          <cell r="AF15">
            <v>418</v>
          </cell>
          <cell r="AG15">
            <v>906</v>
          </cell>
          <cell r="AH15">
            <v>4797</v>
          </cell>
          <cell r="AI15">
            <v>544</v>
          </cell>
          <cell r="AJ15">
            <v>567</v>
          </cell>
          <cell r="AK15">
            <v>26480</v>
          </cell>
          <cell r="AL15">
            <v>197</v>
          </cell>
          <cell r="AN15">
            <v>260</v>
          </cell>
          <cell r="AP15">
            <v>5504</v>
          </cell>
          <cell r="AQ15">
            <v>779</v>
          </cell>
          <cell r="AV15">
            <v>3928</v>
          </cell>
          <cell r="AW15">
            <v>1870</v>
          </cell>
          <cell r="BA15">
            <v>764</v>
          </cell>
          <cell r="BC15">
            <v>188</v>
          </cell>
          <cell r="BG15">
            <v>841</v>
          </cell>
          <cell r="BH15">
            <v>136</v>
          </cell>
          <cell r="BK15">
            <v>2299</v>
          </cell>
        </row>
      </sheetData>
      <sheetData sheetId="12">
        <row r="8">
          <cell r="C8">
            <v>1257514</v>
          </cell>
          <cell r="D8">
            <v>806484</v>
          </cell>
          <cell r="E8">
            <v>451030</v>
          </cell>
          <cell r="F8">
            <v>20428</v>
          </cell>
          <cell r="G8">
            <v>6336</v>
          </cell>
          <cell r="H8">
            <v>4137</v>
          </cell>
          <cell r="I8">
            <v>410</v>
          </cell>
          <cell r="J8">
            <v>24755</v>
          </cell>
          <cell r="K8">
            <v>2116</v>
          </cell>
          <cell r="L8">
            <v>8273</v>
          </cell>
          <cell r="M8">
            <v>11222</v>
          </cell>
          <cell r="N8">
            <v>3493</v>
          </cell>
          <cell r="P8">
            <v>98715</v>
          </cell>
          <cell r="Q8">
            <v>1989</v>
          </cell>
          <cell r="R8">
            <v>26569</v>
          </cell>
          <cell r="S8">
            <v>14926</v>
          </cell>
          <cell r="T8">
            <v>13469</v>
          </cell>
          <cell r="U8">
            <v>1644</v>
          </cell>
          <cell r="V8">
            <v>3984</v>
          </cell>
          <cell r="W8">
            <v>1945</v>
          </cell>
          <cell r="Y8">
            <v>1449</v>
          </cell>
          <cell r="AF8">
            <v>3162</v>
          </cell>
          <cell r="AG8">
            <v>683</v>
          </cell>
          <cell r="AH8">
            <v>16309</v>
          </cell>
          <cell r="AI8">
            <v>3493</v>
          </cell>
          <cell r="AJ8">
            <v>1971</v>
          </cell>
          <cell r="AK8">
            <v>115368</v>
          </cell>
          <cell r="AL8">
            <v>2686</v>
          </cell>
          <cell r="AN8">
            <v>439</v>
          </cell>
          <cell r="AP8">
            <v>7584</v>
          </cell>
          <cell r="AQ8">
            <v>1484</v>
          </cell>
          <cell r="AV8">
            <v>12491</v>
          </cell>
          <cell r="AW8">
            <v>3560</v>
          </cell>
          <cell r="BA8">
            <v>941</v>
          </cell>
          <cell r="BC8">
            <v>477</v>
          </cell>
          <cell r="BG8">
            <v>3643</v>
          </cell>
          <cell r="BH8">
            <v>211</v>
          </cell>
          <cell r="BK8">
            <v>6507</v>
          </cell>
        </row>
        <row r="15">
          <cell r="C15">
            <v>215684</v>
          </cell>
          <cell r="D15">
            <v>106312</v>
          </cell>
          <cell r="E15">
            <v>109372</v>
          </cell>
          <cell r="F15">
            <v>8815</v>
          </cell>
          <cell r="G15">
            <v>2279</v>
          </cell>
          <cell r="H15">
            <v>1852</v>
          </cell>
          <cell r="I15">
            <v>201</v>
          </cell>
          <cell r="J15">
            <v>9029</v>
          </cell>
          <cell r="K15">
            <v>966</v>
          </cell>
          <cell r="L15">
            <v>3435</v>
          </cell>
          <cell r="M15">
            <v>2472</v>
          </cell>
          <cell r="N15">
            <v>1171</v>
          </cell>
          <cell r="P15">
            <v>8304</v>
          </cell>
          <cell r="Q15">
            <v>312</v>
          </cell>
          <cell r="R15">
            <v>4024</v>
          </cell>
          <cell r="S15">
            <v>3778</v>
          </cell>
          <cell r="T15">
            <v>2653</v>
          </cell>
          <cell r="U15">
            <v>671</v>
          </cell>
          <cell r="V15">
            <v>1390</v>
          </cell>
          <cell r="W15">
            <v>998</v>
          </cell>
          <cell r="Y15">
            <v>532</v>
          </cell>
          <cell r="AF15">
            <v>725</v>
          </cell>
          <cell r="AG15">
            <v>325</v>
          </cell>
          <cell r="AH15">
            <v>3459</v>
          </cell>
          <cell r="AI15">
            <v>1052</v>
          </cell>
          <cell r="AJ15">
            <v>480</v>
          </cell>
          <cell r="AK15">
            <v>26414</v>
          </cell>
          <cell r="AL15">
            <v>223</v>
          </cell>
          <cell r="AN15">
            <v>227</v>
          </cell>
          <cell r="AP15">
            <v>3993</v>
          </cell>
          <cell r="AQ15">
            <v>677</v>
          </cell>
          <cell r="AV15">
            <v>4310</v>
          </cell>
          <cell r="AW15">
            <v>1633</v>
          </cell>
          <cell r="BA15">
            <v>441</v>
          </cell>
          <cell r="BC15">
            <v>86</v>
          </cell>
          <cell r="BG15">
            <v>1760</v>
          </cell>
          <cell r="BH15">
            <v>62</v>
          </cell>
          <cell r="BK15">
            <v>2390</v>
          </cell>
        </row>
      </sheetData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mmijoulu"/>
      <sheetName val="Tammi"/>
      <sheetName val="Helmi"/>
      <sheetName val="Maalis"/>
      <sheetName val="Huhti"/>
      <sheetName val="Touko"/>
      <sheetName val="Kesä"/>
      <sheetName val="Heinä"/>
      <sheetName val="Elo"/>
      <sheetName val="Syys"/>
      <sheetName val="Loka"/>
      <sheetName val="Marras"/>
      <sheetName val="Joulu"/>
      <sheetName val="Tammitammi"/>
      <sheetName val="0110tammi"/>
      <sheetName val="Tammi.Helmi"/>
      <sheetName val="huhit"/>
      <sheetName val=""/>
    </sheetNames>
    <sheetDataSet>
      <sheetData sheetId="0">
        <row r="8">
          <cell r="C8">
            <v>18567338</v>
          </cell>
          <cell r="D8">
            <v>13677332</v>
          </cell>
          <cell r="E8">
            <v>4890006</v>
          </cell>
          <cell r="F8">
            <v>494002</v>
          </cell>
          <cell r="G8">
            <v>149279</v>
          </cell>
          <cell r="H8">
            <v>87449</v>
          </cell>
          <cell r="I8">
            <v>7707</v>
          </cell>
          <cell r="J8">
            <v>525880</v>
          </cell>
          <cell r="K8">
            <v>48921</v>
          </cell>
          <cell r="L8">
            <v>107621</v>
          </cell>
          <cell r="M8">
            <v>169213</v>
          </cell>
          <cell r="N8">
            <v>45909</v>
          </cell>
          <cell r="P8">
            <v>464292</v>
          </cell>
          <cell r="Q8">
            <v>18922</v>
          </cell>
          <cell r="R8">
            <v>212887</v>
          </cell>
          <cell r="S8">
            <v>151658</v>
          </cell>
          <cell r="T8">
            <v>109240</v>
          </cell>
          <cell r="U8">
            <v>18912</v>
          </cell>
          <cell r="V8">
            <v>63935</v>
          </cell>
          <cell r="W8">
            <v>28175</v>
          </cell>
          <cell r="Y8">
            <v>22719</v>
          </cell>
          <cell r="AF8">
            <v>24277</v>
          </cell>
          <cell r="AG8">
            <v>15315</v>
          </cell>
          <cell r="AH8">
            <v>167816</v>
          </cell>
          <cell r="AI8">
            <v>33446</v>
          </cell>
          <cell r="AJ8">
            <v>21747</v>
          </cell>
          <cell r="AK8">
            <v>979526</v>
          </cell>
          <cell r="AL8">
            <v>15903</v>
          </cell>
          <cell r="AN8">
            <v>15701</v>
          </cell>
          <cell r="AP8">
            <v>166893</v>
          </cell>
          <cell r="AQ8">
            <v>32295</v>
          </cell>
          <cell r="AV8">
            <v>134363</v>
          </cell>
          <cell r="AW8">
            <v>52138</v>
          </cell>
          <cell r="BA8">
            <v>17419</v>
          </cell>
          <cell r="BC8">
            <v>7268</v>
          </cell>
          <cell r="BG8">
            <v>39767</v>
          </cell>
          <cell r="BH8">
            <v>3498</v>
          </cell>
          <cell r="BK8">
            <v>73701</v>
          </cell>
        </row>
      </sheetData>
      <sheetData sheetId="1">
        <row r="8">
          <cell r="C8">
            <v>1286807</v>
          </cell>
          <cell r="D8">
            <v>743501</v>
          </cell>
          <cell r="E8">
            <v>543306</v>
          </cell>
          <cell r="F8">
            <v>21949</v>
          </cell>
          <cell r="G8">
            <v>6476</v>
          </cell>
          <cell r="H8">
            <v>4772</v>
          </cell>
          <cell r="I8">
            <v>324</v>
          </cell>
          <cell r="J8">
            <v>32811</v>
          </cell>
          <cell r="K8">
            <v>1948</v>
          </cell>
          <cell r="L8">
            <v>9635</v>
          </cell>
          <cell r="M8">
            <v>15651</v>
          </cell>
          <cell r="N8">
            <v>2616</v>
          </cell>
          <cell r="P8">
            <v>54706</v>
          </cell>
          <cell r="Q8">
            <v>825</v>
          </cell>
          <cell r="R8">
            <v>29350</v>
          </cell>
          <cell r="S8">
            <v>11171</v>
          </cell>
          <cell r="T8">
            <v>5334</v>
          </cell>
          <cell r="U8">
            <v>661</v>
          </cell>
          <cell r="V8">
            <v>4435</v>
          </cell>
          <cell r="W8">
            <v>1363</v>
          </cell>
          <cell r="Y8">
            <v>1389</v>
          </cell>
          <cell r="AF8">
            <v>2582</v>
          </cell>
          <cell r="AG8">
            <v>837</v>
          </cell>
          <cell r="AH8">
            <v>13355</v>
          </cell>
          <cell r="AI8">
            <v>2178</v>
          </cell>
          <cell r="AJ8">
            <v>2401</v>
          </cell>
          <cell r="AK8">
            <v>256189</v>
          </cell>
          <cell r="AL8">
            <v>6427</v>
          </cell>
          <cell r="AN8">
            <v>693</v>
          </cell>
          <cell r="AP8">
            <v>8540</v>
          </cell>
          <cell r="AQ8">
            <v>2298</v>
          </cell>
          <cell r="AV8">
            <v>9628</v>
          </cell>
          <cell r="AW8">
            <v>3587</v>
          </cell>
          <cell r="BA8">
            <v>759</v>
          </cell>
          <cell r="BC8">
            <v>238</v>
          </cell>
          <cell r="BG8">
            <v>2101</v>
          </cell>
          <cell r="BH8">
            <v>128</v>
          </cell>
          <cell r="BK8">
            <v>5247</v>
          </cell>
        </row>
        <row r="15">
          <cell r="C15">
            <v>219743</v>
          </cell>
          <cell r="D15">
            <v>91249</v>
          </cell>
          <cell r="E15">
            <v>128494</v>
          </cell>
          <cell r="F15">
            <v>8031</v>
          </cell>
          <cell r="G15">
            <v>1944</v>
          </cell>
          <cell r="H15">
            <v>2304</v>
          </cell>
          <cell r="I15">
            <v>215</v>
          </cell>
          <cell r="J15">
            <v>9808</v>
          </cell>
          <cell r="K15">
            <v>920</v>
          </cell>
          <cell r="L15">
            <v>2350</v>
          </cell>
          <cell r="M15">
            <v>2554</v>
          </cell>
          <cell r="N15">
            <v>1066</v>
          </cell>
          <cell r="P15">
            <v>9388</v>
          </cell>
          <cell r="Q15">
            <v>400</v>
          </cell>
          <cell r="R15">
            <v>3836</v>
          </cell>
          <cell r="S15">
            <v>3763</v>
          </cell>
          <cell r="T15">
            <v>1814</v>
          </cell>
          <cell r="U15">
            <v>279</v>
          </cell>
          <cell r="V15">
            <v>1548</v>
          </cell>
          <cell r="W15">
            <v>484</v>
          </cell>
          <cell r="Y15">
            <v>550</v>
          </cell>
          <cell r="AF15">
            <v>1227</v>
          </cell>
          <cell r="AG15">
            <v>537</v>
          </cell>
          <cell r="AH15">
            <v>3349</v>
          </cell>
          <cell r="AI15">
            <v>653</v>
          </cell>
          <cell r="AJ15">
            <v>929</v>
          </cell>
          <cell r="AK15">
            <v>44087</v>
          </cell>
          <cell r="AL15">
            <v>442</v>
          </cell>
          <cell r="AN15">
            <v>404</v>
          </cell>
          <cell r="AP15">
            <v>5546</v>
          </cell>
          <cell r="AQ15">
            <v>1297</v>
          </cell>
          <cell r="AV15">
            <v>3111</v>
          </cell>
          <cell r="AW15">
            <v>1768</v>
          </cell>
          <cell r="BA15">
            <v>419</v>
          </cell>
          <cell r="BC15">
            <v>110</v>
          </cell>
          <cell r="BG15">
            <v>1439</v>
          </cell>
          <cell r="BH15">
            <v>68</v>
          </cell>
          <cell r="BK15">
            <v>2002</v>
          </cell>
        </row>
      </sheetData>
      <sheetData sheetId="2">
        <row r="8">
          <cell r="C8">
            <v>1345563</v>
          </cell>
          <cell r="D8">
            <v>1007466</v>
          </cell>
          <cell r="E8">
            <v>338097</v>
          </cell>
          <cell r="F8">
            <v>23920</v>
          </cell>
          <cell r="G8">
            <v>7115</v>
          </cell>
          <cell r="H8">
            <v>4457</v>
          </cell>
          <cell r="I8">
            <v>263</v>
          </cell>
          <cell r="J8">
            <v>38773</v>
          </cell>
          <cell r="K8">
            <v>2315</v>
          </cell>
          <cell r="L8">
            <v>8222</v>
          </cell>
          <cell r="M8">
            <v>19685</v>
          </cell>
          <cell r="N8">
            <v>4762</v>
          </cell>
          <cell r="P8">
            <v>50752</v>
          </cell>
          <cell r="Q8">
            <v>953</v>
          </cell>
          <cell r="R8">
            <v>30917</v>
          </cell>
          <cell r="S8">
            <v>6851</v>
          </cell>
          <cell r="T8">
            <v>6482</v>
          </cell>
          <cell r="U8">
            <v>1201</v>
          </cell>
          <cell r="V8">
            <v>4166</v>
          </cell>
          <cell r="W8">
            <v>2235</v>
          </cell>
          <cell r="Y8">
            <v>1352</v>
          </cell>
          <cell r="AF8">
            <v>601</v>
          </cell>
          <cell r="AG8">
            <v>1028</v>
          </cell>
          <cell r="AH8">
            <v>12653</v>
          </cell>
          <cell r="AI8">
            <v>1845</v>
          </cell>
          <cell r="AJ8">
            <v>1349</v>
          </cell>
          <cell r="AK8">
            <v>51228</v>
          </cell>
          <cell r="AL8">
            <v>727</v>
          </cell>
          <cell r="AN8">
            <v>748</v>
          </cell>
          <cell r="AP8">
            <v>7501</v>
          </cell>
          <cell r="AQ8">
            <v>1245</v>
          </cell>
          <cell r="AV8">
            <v>11772</v>
          </cell>
          <cell r="AW8">
            <v>3754</v>
          </cell>
          <cell r="BA8">
            <v>668</v>
          </cell>
          <cell r="BC8">
            <v>303</v>
          </cell>
          <cell r="BG8">
            <v>1868</v>
          </cell>
          <cell r="BH8">
            <v>181</v>
          </cell>
          <cell r="BK8">
            <v>3471</v>
          </cell>
        </row>
        <row r="15">
          <cell r="C15">
            <v>159479</v>
          </cell>
          <cell r="D15">
            <v>76485</v>
          </cell>
          <cell r="E15">
            <v>82994</v>
          </cell>
          <cell r="F15">
            <v>6992</v>
          </cell>
          <cell r="G15">
            <v>1985</v>
          </cell>
          <cell r="H15">
            <v>1974</v>
          </cell>
          <cell r="I15">
            <v>113</v>
          </cell>
          <cell r="J15">
            <v>9388</v>
          </cell>
          <cell r="K15">
            <v>785</v>
          </cell>
          <cell r="L15">
            <v>1434</v>
          </cell>
          <cell r="M15">
            <v>2509</v>
          </cell>
          <cell r="N15">
            <v>1440</v>
          </cell>
          <cell r="P15">
            <v>8072</v>
          </cell>
          <cell r="Q15">
            <v>430</v>
          </cell>
          <cell r="R15">
            <v>2963</v>
          </cell>
          <cell r="S15">
            <v>2512</v>
          </cell>
          <cell r="T15">
            <v>1652</v>
          </cell>
          <cell r="U15">
            <v>291</v>
          </cell>
          <cell r="V15">
            <v>1342</v>
          </cell>
          <cell r="W15">
            <v>374</v>
          </cell>
          <cell r="Y15">
            <v>503</v>
          </cell>
          <cell r="AF15">
            <v>283</v>
          </cell>
          <cell r="AG15">
            <v>609</v>
          </cell>
          <cell r="AH15">
            <v>1957</v>
          </cell>
          <cell r="AI15">
            <v>383</v>
          </cell>
          <cell r="AJ15">
            <v>400</v>
          </cell>
          <cell r="AK15">
            <v>12516</v>
          </cell>
          <cell r="AL15">
            <v>153</v>
          </cell>
          <cell r="AN15">
            <v>229</v>
          </cell>
          <cell r="AP15">
            <v>4230</v>
          </cell>
          <cell r="AQ15">
            <v>452</v>
          </cell>
          <cell r="AV15">
            <v>3430</v>
          </cell>
          <cell r="AW15">
            <v>1642</v>
          </cell>
          <cell r="BA15">
            <v>298</v>
          </cell>
          <cell r="BC15">
            <v>163</v>
          </cell>
          <cell r="BG15">
            <v>720</v>
          </cell>
          <cell r="BH15">
            <v>124</v>
          </cell>
          <cell r="BK15">
            <v>1241</v>
          </cell>
        </row>
      </sheetData>
      <sheetData sheetId="3">
        <row r="8">
          <cell r="C8">
            <v>1487028</v>
          </cell>
          <cell r="D8">
            <v>1132609</v>
          </cell>
          <cell r="E8">
            <v>354419</v>
          </cell>
          <cell r="F8">
            <v>28862</v>
          </cell>
          <cell r="G8">
            <v>9734</v>
          </cell>
          <cell r="H8">
            <v>5887</v>
          </cell>
          <cell r="I8">
            <v>395</v>
          </cell>
          <cell r="J8">
            <v>41214</v>
          </cell>
          <cell r="K8">
            <v>3934</v>
          </cell>
          <cell r="L8">
            <v>7010</v>
          </cell>
          <cell r="M8">
            <v>16723</v>
          </cell>
          <cell r="N8">
            <v>4113</v>
          </cell>
          <cell r="P8">
            <v>37572</v>
          </cell>
          <cell r="Q8">
            <v>776</v>
          </cell>
          <cell r="R8">
            <v>25213</v>
          </cell>
          <cell r="S8">
            <v>8008</v>
          </cell>
          <cell r="T8">
            <v>8455</v>
          </cell>
          <cell r="U8">
            <v>886</v>
          </cell>
          <cell r="V8">
            <v>4929</v>
          </cell>
          <cell r="W8">
            <v>2380</v>
          </cell>
          <cell r="Y8">
            <v>2222</v>
          </cell>
          <cell r="AF8">
            <v>1260</v>
          </cell>
          <cell r="AG8">
            <v>992</v>
          </cell>
          <cell r="AH8">
            <v>14728</v>
          </cell>
          <cell r="AI8">
            <v>2769</v>
          </cell>
          <cell r="AJ8">
            <v>1896</v>
          </cell>
          <cell r="AK8">
            <v>62719</v>
          </cell>
          <cell r="AL8">
            <v>617</v>
          </cell>
          <cell r="AN8">
            <v>3253</v>
          </cell>
          <cell r="AP8">
            <v>9793</v>
          </cell>
          <cell r="AQ8">
            <v>1860</v>
          </cell>
          <cell r="AV8">
            <v>9906</v>
          </cell>
          <cell r="AW8">
            <v>4205</v>
          </cell>
          <cell r="BA8">
            <v>888</v>
          </cell>
          <cell r="BC8">
            <v>412</v>
          </cell>
          <cell r="BG8">
            <v>1335</v>
          </cell>
          <cell r="BH8">
            <v>88</v>
          </cell>
          <cell r="BK8">
            <v>4678</v>
          </cell>
        </row>
        <row r="15">
          <cell r="C15">
            <v>188992</v>
          </cell>
          <cell r="D15">
            <v>91680</v>
          </cell>
          <cell r="E15">
            <v>97312</v>
          </cell>
          <cell r="F15">
            <v>8278</v>
          </cell>
          <cell r="G15">
            <v>2294</v>
          </cell>
          <cell r="H15">
            <v>2436</v>
          </cell>
          <cell r="I15">
            <v>192</v>
          </cell>
          <cell r="J15">
            <v>10818</v>
          </cell>
          <cell r="K15">
            <v>932</v>
          </cell>
          <cell r="L15">
            <v>1412</v>
          </cell>
          <cell r="M15">
            <v>3108</v>
          </cell>
          <cell r="N15">
            <v>1159</v>
          </cell>
          <cell r="P15">
            <v>9141</v>
          </cell>
          <cell r="Q15">
            <v>421</v>
          </cell>
          <cell r="R15">
            <v>2925</v>
          </cell>
          <cell r="S15">
            <v>3469</v>
          </cell>
          <cell r="T15">
            <v>2254</v>
          </cell>
          <cell r="U15">
            <v>444</v>
          </cell>
          <cell r="V15">
            <v>1493</v>
          </cell>
          <cell r="W15">
            <v>498</v>
          </cell>
          <cell r="Y15">
            <v>637</v>
          </cell>
          <cell r="AF15">
            <v>592</v>
          </cell>
          <cell r="AG15">
            <v>461</v>
          </cell>
          <cell r="AH15">
            <v>2210</v>
          </cell>
          <cell r="AI15">
            <v>522</v>
          </cell>
          <cell r="AJ15">
            <v>461</v>
          </cell>
          <cell r="AK15">
            <v>14469</v>
          </cell>
          <cell r="AL15">
            <v>234</v>
          </cell>
          <cell r="AN15">
            <v>268</v>
          </cell>
          <cell r="AP15">
            <v>4972</v>
          </cell>
          <cell r="AQ15">
            <v>1004</v>
          </cell>
          <cell r="AV15">
            <v>4416</v>
          </cell>
          <cell r="AW15">
            <v>2065</v>
          </cell>
          <cell r="BA15">
            <v>534</v>
          </cell>
          <cell r="BC15">
            <v>232</v>
          </cell>
          <cell r="BG15">
            <v>696</v>
          </cell>
          <cell r="BH15">
            <v>43</v>
          </cell>
          <cell r="BK15">
            <v>2289</v>
          </cell>
        </row>
      </sheetData>
      <sheetData sheetId="4">
        <row r="8">
          <cell r="C8">
            <v>1332781</v>
          </cell>
          <cell r="D8">
            <v>1073648</v>
          </cell>
          <cell r="E8">
            <v>259133</v>
          </cell>
          <cell r="F8">
            <v>30116</v>
          </cell>
          <cell r="G8">
            <v>9807</v>
          </cell>
          <cell r="H8">
            <v>5048</v>
          </cell>
          <cell r="I8">
            <v>374</v>
          </cell>
          <cell r="J8">
            <v>24163</v>
          </cell>
          <cell r="K8">
            <v>2631</v>
          </cell>
          <cell r="L8">
            <v>4055</v>
          </cell>
          <cell r="M8">
            <v>7164</v>
          </cell>
          <cell r="N8">
            <v>3396</v>
          </cell>
          <cell r="P8">
            <v>31463</v>
          </cell>
          <cell r="Q8">
            <v>887</v>
          </cell>
          <cell r="R8">
            <v>9973</v>
          </cell>
          <cell r="S8">
            <v>7194</v>
          </cell>
          <cell r="T8">
            <v>6960</v>
          </cell>
          <cell r="U8">
            <v>1257</v>
          </cell>
          <cell r="V8">
            <v>3701</v>
          </cell>
          <cell r="W8">
            <v>1537</v>
          </cell>
          <cell r="Y8">
            <v>1317</v>
          </cell>
          <cell r="AF8">
            <v>1095</v>
          </cell>
          <cell r="AG8">
            <v>1053</v>
          </cell>
          <cell r="AH8">
            <v>9423</v>
          </cell>
          <cell r="AI8">
            <v>2617</v>
          </cell>
          <cell r="AJ8">
            <v>1443</v>
          </cell>
          <cell r="AK8">
            <v>40014</v>
          </cell>
          <cell r="AL8">
            <v>505</v>
          </cell>
          <cell r="AN8">
            <v>1527</v>
          </cell>
          <cell r="AP8">
            <v>10089</v>
          </cell>
          <cell r="AQ8">
            <v>2003</v>
          </cell>
          <cell r="AV8">
            <v>4936</v>
          </cell>
          <cell r="AW8">
            <v>4524</v>
          </cell>
          <cell r="BA8">
            <v>988</v>
          </cell>
          <cell r="BC8">
            <v>350</v>
          </cell>
          <cell r="BG8">
            <v>1887</v>
          </cell>
          <cell r="BH8">
            <v>155</v>
          </cell>
          <cell r="BK8">
            <v>4978</v>
          </cell>
        </row>
        <row r="15">
          <cell r="C15">
            <v>191017</v>
          </cell>
          <cell r="D15">
            <v>89903</v>
          </cell>
          <cell r="E15">
            <v>101114</v>
          </cell>
          <cell r="F15">
            <v>7649</v>
          </cell>
          <cell r="G15">
            <v>2326</v>
          </cell>
          <cell r="H15">
            <v>2522</v>
          </cell>
          <cell r="I15">
            <v>226</v>
          </cell>
          <cell r="J15">
            <v>10437</v>
          </cell>
          <cell r="K15">
            <v>1022</v>
          </cell>
          <cell r="L15">
            <v>1847</v>
          </cell>
          <cell r="M15">
            <v>3483</v>
          </cell>
          <cell r="N15">
            <v>1607</v>
          </cell>
          <cell r="P15">
            <v>10318</v>
          </cell>
          <cell r="Q15">
            <v>570</v>
          </cell>
          <cell r="R15">
            <v>4203</v>
          </cell>
          <cell r="S15">
            <v>3496</v>
          </cell>
          <cell r="T15">
            <v>3733</v>
          </cell>
          <cell r="U15">
            <v>536</v>
          </cell>
          <cell r="V15">
            <v>1223</v>
          </cell>
          <cell r="W15">
            <v>468</v>
          </cell>
          <cell r="Y15">
            <v>613</v>
          </cell>
          <cell r="AF15">
            <v>626</v>
          </cell>
          <cell r="AG15">
            <v>728</v>
          </cell>
          <cell r="AH15">
            <v>2305</v>
          </cell>
          <cell r="AI15">
            <v>575</v>
          </cell>
          <cell r="AJ15">
            <v>493</v>
          </cell>
          <cell r="AK15">
            <v>13536</v>
          </cell>
          <cell r="AL15">
            <v>205</v>
          </cell>
          <cell r="AN15">
            <v>282</v>
          </cell>
          <cell r="AP15">
            <v>6321</v>
          </cell>
          <cell r="AQ15">
            <v>851</v>
          </cell>
          <cell r="AV15">
            <v>3028</v>
          </cell>
          <cell r="AW15">
            <v>2511</v>
          </cell>
          <cell r="BA15">
            <v>624</v>
          </cell>
          <cell r="BC15">
            <v>140</v>
          </cell>
          <cell r="BG15">
            <v>1326</v>
          </cell>
          <cell r="BH15">
            <v>91</v>
          </cell>
          <cell r="BK15">
            <v>2381</v>
          </cell>
        </row>
      </sheetData>
      <sheetData sheetId="5">
        <row r="8">
          <cell r="C8">
            <v>1231401</v>
          </cell>
          <cell r="D8">
            <v>898090</v>
          </cell>
          <cell r="E8">
            <v>333311</v>
          </cell>
          <cell r="F8">
            <v>43173</v>
          </cell>
          <cell r="G8">
            <v>9404</v>
          </cell>
          <cell r="H8">
            <v>7399</v>
          </cell>
          <cell r="I8">
            <v>726</v>
          </cell>
          <cell r="J8">
            <v>33377</v>
          </cell>
          <cell r="K8">
            <v>3786</v>
          </cell>
          <cell r="L8">
            <v>8343</v>
          </cell>
          <cell r="M8">
            <v>11128</v>
          </cell>
          <cell r="N8">
            <v>3947</v>
          </cell>
          <cell r="P8">
            <v>23354</v>
          </cell>
          <cell r="Q8">
            <v>1496</v>
          </cell>
          <cell r="R8">
            <v>10402</v>
          </cell>
          <cell r="S8">
            <v>10213</v>
          </cell>
          <cell r="T8">
            <v>7170</v>
          </cell>
          <cell r="U8">
            <v>1686</v>
          </cell>
          <cell r="V8">
            <v>5722</v>
          </cell>
          <cell r="W8">
            <v>2501</v>
          </cell>
          <cell r="Y8">
            <v>1924</v>
          </cell>
          <cell r="AF8">
            <v>2984</v>
          </cell>
          <cell r="AG8">
            <v>1736</v>
          </cell>
          <cell r="AH8">
            <v>10861</v>
          </cell>
          <cell r="AI8">
            <v>3174</v>
          </cell>
          <cell r="AJ8">
            <v>1586</v>
          </cell>
          <cell r="AK8">
            <v>54598</v>
          </cell>
          <cell r="AL8">
            <v>486</v>
          </cell>
          <cell r="AN8">
            <v>1041</v>
          </cell>
          <cell r="AP8">
            <v>16763</v>
          </cell>
          <cell r="AQ8">
            <v>3147</v>
          </cell>
          <cell r="AV8">
            <v>7247</v>
          </cell>
          <cell r="AW8">
            <v>5899</v>
          </cell>
          <cell r="BA8">
            <v>1409</v>
          </cell>
          <cell r="BC8">
            <v>602</v>
          </cell>
          <cell r="BG8">
            <v>3281</v>
          </cell>
          <cell r="BH8">
            <v>202</v>
          </cell>
          <cell r="BK8">
            <v>5423</v>
          </cell>
        </row>
        <row r="15">
          <cell r="C15">
            <v>252985</v>
          </cell>
          <cell r="D15">
            <v>101634</v>
          </cell>
          <cell r="E15">
            <v>151351</v>
          </cell>
          <cell r="F15">
            <v>10561</v>
          </cell>
          <cell r="G15">
            <v>3607</v>
          </cell>
          <cell r="H15">
            <v>3816</v>
          </cell>
          <cell r="I15">
            <v>483</v>
          </cell>
          <cell r="J15">
            <v>15578</v>
          </cell>
          <cell r="K15">
            <v>1515</v>
          </cell>
          <cell r="L15">
            <v>5514</v>
          </cell>
          <cell r="M15">
            <v>5407</v>
          </cell>
          <cell r="N15">
            <v>2291</v>
          </cell>
          <cell r="P15">
            <v>15497</v>
          </cell>
          <cell r="Q15">
            <v>914</v>
          </cell>
          <cell r="R15">
            <v>5679</v>
          </cell>
          <cell r="S15">
            <v>5358</v>
          </cell>
          <cell r="T15">
            <v>4496</v>
          </cell>
          <cell r="U15">
            <v>1121</v>
          </cell>
          <cell r="V15">
            <v>1562</v>
          </cell>
          <cell r="W15">
            <v>878</v>
          </cell>
          <cell r="Y15">
            <v>820</v>
          </cell>
          <cell r="AF15">
            <v>2377</v>
          </cell>
          <cell r="AG15">
            <v>1327</v>
          </cell>
          <cell r="AH15">
            <v>3053</v>
          </cell>
          <cell r="AI15">
            <v>551</v>
          </cell>
          <cell r="AJ15">
            <v>425</v>
          </cell>
          <cell r="AK15">
            <v>17130</v>
          </cell>
          <cell r="AL15">
            <v>198</v>
          </cell>
          <cell r="AN15">
            <v>717</v>
          </cell>
          <cell r="AP15">
            <v>10954</v>
          </cell>
          <cell r="AQ15">
            <v>1691</v>
          </cell>
          <cell r="AV15">
            <v>4806</v>
          </cell>
          <cell r="AW15">
            <v>3116</v>
          </cell>
          <cell r="BA15">
            <v>748</v>
          </cell>
          <cell r="BC15">
            <v>296</v>
          </cell>
          <cell r="BG15">
            <v>2188</v>
          </cell>
          <cell r="BH15">
            <v>148</v>
          </cell>
          <cell r="BK15">
            <v>2874</v>
          </cell>
        </row>
      </sheetData>
      <sheetData sheetId="6">
        <row r="8">
          <cell r="C8">
            <v>2016655</v>
          </cell>
          <cell r="D8">
            <v>1549378</v>
          </cell>
          <cell r="E8">
            <v>467277</v>
          </cell>
          <cell r="F8">
            <v>54023</v>
          </cell>
          <cell r="G8">
            <v>15399</v>
          </cell>
          <cell r="H8">
            <v>12194</v>
          </cell>
          <cell r="I8">
            <v>1339</v>
          </cell>
          <cell r="J8">
            <v>69949</v>
          </cell>
          <cell r="K8">
            <v>5778</v>
          </cell>
          <cell r="L8">
            <v>12183</v>
          </cell>
          <cell r="M8">
            <v>21026</v>
          </cell>
          <cell r="N8">
            <v>4184</v>
          </cell>
          <cell r="P8">
            <v>33388</v>
          </cell>
          <cell r="Q8">
            <v>1822</v>
          </cell>
          <cell r="R8">
            <v>14214</v>
          </cell>
          <cell r="S8">
            <v>12520</v>
          </cell>
          <cell r="T8">
            <v>10275</v>
          </cell>
          <cell r="U8">
            <v>1990</v>
          </cell>
          <cell r="V8">
            <v>7996</v>
          </cell>
          <cell r="W8">
            <v>2950</v>
          </cell>
          <cell r="Y8">
            <v>2016</v>
          </cell>
          <cell r="AF8">
            <v>2261</v>
          </cell>
          <cell r="AG8">
            <v>1812</v>
          </cell>
          <cell r="AH8">
            <v>12739</v>
          </cell>
          <cell r="AI8">
            <v>2809</v>
          </cell>
          <cell r="AJ8">
            <v>2083</v>
          </cell>
          <cell r="AK8">
            <v>68979</v>
          </cell>
          <cell r="AL8">
            <v>538</v>
          </cell>
          <cell r="AN8">
            <v>1145</v>
          </cell>
          <cell r="AP8">
            <v>21295</v>
          </cell>
          <cell r="AQ8">
            <v>4062</v>
          </cell>
          <cell r="AV8">
            <v>11089</v>
          </cell>
          <cell r="AW8">
            <v>5255</v>
          </cell>
          <cell r="BA8">
            <v>1981</v>
          </cell>
          <cell r="BC8">
            <v>1419</v>
          </cell>
          <cell r="BG8">
            <v>5008</v>
          </cell>
          <cell r="BH8">
            <v>453</v>
          </cell>
          <cell r="BK8">
            <v>7414</v>
          </cell>
        </row>
        <row r="15">
          <cell r="C15">
            <v>296468</v>
          </cell>
          <cell r="D15">
            <v>124718</v>
          </cell>
          <cell r="E15">
            <v>171750</v>
          </cell>
          <cell r="F15">
            <v>9717</v>
          </cell>
          <cell r="G15">
            <v>3644</v>
          </cell>
          <cell r="H15">
            <v>3248</v>
          </cell>
          <cell r="I15">
            <v>714</v>
          </cell>
          <cell r="J15">
            <v>20189</v>
          </cell>
          <cell r="K15">
            <v>2364</v>
          </cell>
          <cell r="L15">
            <v>4228</v>
          </cell>
          <cell r="M15">
            <v>5909</v>
          </cell>
          <cell r="N15">
            <v>1813</v>
          </cell>
          <cell r="P15">
            <v>15539</v>
          </cell>
          <cell r="Q15">
            <v>905</v>
          </cell>
          <cell r="R15">
            <v>5074</v>
          </cell>
          <cell r="S15">
            <v>5611</v>
          </cell>
          <cell r="T15">
            <v>5224</v>
          </cell>
          <cell r="U15">
            <v>1318</v>
          </cell>
          <cell r="V15">
            <v>2124</v>
          </cell>
          <cell r="W15">
            <v>1365</v>
          </cell>
          <cell r="Y15">
            <v>779</v>
          </cell>
          <cell r="AF15">
            <v>1122</v>
          </cell>
          <cell r="AG15">
            <v>1317</v>
          </cell>
          <cell r="AH15">
            <v>2459</v>
          </cell>
          <cell r="AI15">
            <v>781</v>
          </cell>
          <cell r="AJ15">
            <v>690</v>
          </cell>
          <cell r="AK15">
            <v>21890</v>
          </cell>
          <cell r="AL15">
            <v>298</v>
          </cell>
          <cell r="AN15">
            <v>613</v>
          </cell>
          <cell r="AP15">
            <v>13042</v>
          </cell>
          <cell r="AQ15">
            <v>2208</v>
          </cell>
          <cell r="AV15">
            <v>7687</v>
          </cell>
          <cell r="AW15">
            <v>3092</v>
          </cell>
          <cell r="BA15">
            <v>1510</v>
          </cell>
          <cell r="BC15">
            <v>607</v>
          </cell>
          <cell r="BG15">
            <v>3050</v>
          </cell>
          <cell r="BH15">
            <v>259</v>
          </cell>
          <cell r="BK15">
            <v>4680</v>
          </cell>
        </row>
      </sheetData>
      <sheetData sheetId="7">
        <row r="8">
          <cell r="C8">
            <v>2851232</v>
          </cell>
          <cell r="D8">
            <v>2209112</v>
          </cell>
          <cell r="E8">
            <v>642120</v>
          </cell>
          <cell r="F8">
            <v>103783</v>
          </cell>
          <cell r="G8">
            <v>39856</v>
          </cell>
          <cell r="H8">
            <v>12517</v>
          </cell>
          <cell r="I8">
            <v>272</v>
          </cell>
          <cell r="J8">
            <v>84436</v>
          </cell>
          <cell r="K8">
            <v>10038</v>
          </cell>
          <cell r="L8">
            <v>23296</v>
          </cell>
          <cell r="M8">
            <v>25142</v>
          </cell>
          <cell r="N8">
            <v>5908</v>
          </cell>
          <cell r="P8">
            <v>29663</v>
          </cell>
          <cell r="Q8">
            <v>3407</v>
          </cell>
          <cell r="R8">
            <v>19255</v>
          </cell>
          <cell r="S8">
            <v>18971</v>
          </cell>
          <cell r="T8">
            <v>14491</v>
          </cell>
          <cell r="U8">
            <v>2246</v>
          </cell>
          <cell r="V8">
            <v>7800</v>
          </cell>
          <cell r="W8">
            <v>3773</v>
          </cell>
          <cell r="Y8">
            <v>2832</v>
          </cell>
          <cell r="AF8">
            <v>2810</v>
          </cell>
          <cell r="AG8">
            <v>1294</v>
          </cell>
          <cell r="AH8">
            <v>20285</v>
          </cell>
          <cell r="AI8">
            <v>3501</v>
          </cell>
          <cell r="AJ8">
            <v>2614</v>
          </cell>
          <cell r="AK8">
            <v>94282</v>
          </cell>
          <cell r="AL8">
            <v>608</v>
          </cell>
          <cell r="AN8">
            <v>1427</v>
          </cell>
          <cell r="AP8">
            <v>19501</v>
          </cell>
          <cell r="AQ8">
            <v>4509</v>
          </cell>
          <cell r="AV8">
            <v>13660</v>
          </cell>
          <cell r="AW8">
            <v>2650</v>
          </cell>
          <cell r="BA8">
            <v>1697</v>
          </cell>
          <cell r="BC8">
            <v>1268</v>
          </cell>
          <cell r="BG8">
            <v>7594</v>
          </cell>
          <cell r="BH8">
            <v>836</v>
          </cell>
          <cell r="BK8">
            <v>6410</v>
          </cell>
        </row>
        <row r="15">
          <cell r="C15">
            <v>324931</v>
          </cell>
          <cell r="D15">
            <v>152164</v>
          </cell>
          <cell r="E15">
            <v>172767</v>
          </cell>
          <cell r="F15">
            <v>9170</v>
          </cell>
          <cell r="G15">
            <v>4999</v>
          </cell>
          <cell r="H15">
            <v>3628</v>
          </cell>
          <cell r="I15">
            <v>88</v>
          </cell>
          <cell r="J15">
            <v>19549</v>
          </cell>
          <cell r="K15">
            <v>2424</v>
          </cell>
          <cell r="L15">
            <v>6883</v>
          </cell>
          <cell r="M15">
            <v>5190</v>
          </cell>
          <cell r="N15">
            <v>2039</v>
          </cell>
          <cell r="P15">
            <v>12798</v>
          </cell>
          <cell r="Q15">
            <v>969</v>
          </cell>
          <cell r="R15">
            <v>6721</v>
          </cell>
          <cell r="S15">
            <v>7474</v>
          </cell>
          <cell r="T15">
            <v>7463</v>
          </cell>
          <cell r="U15">
            <v>1630</v>
          </cell>
          <cell r="V15">
            <v>1535</v>
          </cell>
          <cell r="W15">
            <v>1035</v>
          </cell>
          <cell r="Y15">
            <v>758</v>
          </cell>
          <cell r="AF15">
            <v>1374</v>
          </cell>
          <cell r="AG15">
            <v>627</v>
          </cell>
          <cell r="AH15">
            <v>3202</v>
          </cell>
          <cell r="AI15">
            <v>684</v>
          </cell>
          <cell r="AJ15">
            <v>523</v>
          </cell>
          <cell r="AK15">
            <v>20422</v>
          </cell>
          <cell r="AL15">
            <v>217</v>
          </cell>
          <cell r="AN15">
            <v>659</v>
          </cell>
          <cell r="AP15">
            <v>12213</v>
          </cell>
          <cell r="AQ15">
            <v>2489</v>
          </cell>
          <cell r="AV15">
            <v>9781</v>
          </cell>
          <cell r="AW15">
            <v>1569</v>
          </cell>
          <cell r="BA15">
            <v>1040</v>
          </cell>
          <cell r="BC15">
            <v>518</v>
          </cell>
          <cell r="BG15">
            <v>3644</v>
          </cell>
          <cell r="BH15">
            <v>252</v>
          </cell>
          <cell r="BK15">
            <v>3244</v>
          </cell>
        </row>
      </sheetData>
      <sheetData sheetId="8">
        <row r="8">
          <cell r="C8">
            <v>2001038</v>
          </cell>
          <cell r="D8">
            <v>1389319</v>
          </cell>
          <cell r="E8">
            <v>611719</v>
          </cell>
          <cell r="F8">
            <v>69750</v>
          </cell>
          <cell r="G8">
            <v>16242</v>
          </cell>
          <cell r="H8">
            <v>10330</v>
          </cell>
          <cell r="I8">
            <v>1610</v>
          </cell>
          <cell r="J8">
            <v>81325</v>
          </cell>
          <cell r="K8">
            <v>6366</v>
          </cell>
          <cell r="L8">
            <v>13383</v>
          </cell>
          <cell r="M8">
            <v>20994</v>
          </cell>
          <cell r="N8">
            <v>5238</v>
          </cell>
          <cell r="P8">
            <v>32905</v>
          </cell>
          <cell r="Q8">
            <v>2295</v>
          </cell>
          <cell r="R8">
            <v>23052</v>
          </cell>
          <cell r="S8">
            <v>38328</v>
          </cell>
          <cell r="T8">
            <v>22642</v>
          </cell>
          <cell r="U8">
            <v>2642</v>
          </cell>
          <cell r="V8">
            <v>7010</v>
          </cell>
          <cell r="W8">
            <v>3721</v>
          </cell>
          <cell r="Y8">
            <v>3297</v>
          </cell>
          <cell r="AF8">
            <v>3141</v>
          </cell>
          <cell r="AG8">
            <v>1802</v>
          </cell>
          <cell r="AH8">
            <v>17239</v>
          </cell>
          <cell r="AI8">
            <v>3995</v>
          </cell>
          <cell r="AJ8">
            <v>1987</v>
          </cell>
          <cell r="AK8">
            <v>97524</v>
          </cell>
          <cell r="AL8">
            <v>1019</v>
          </cell>
          <cell r="AN8">
            <v>2709</v>
          </cell>
          <cell r="AP8">
            <v>23706</v>
          </cell>
          <cell r="AQ8">
            <v>4436</v>
          </cell>
          <cell r="AV8">
            <v>18037</v>
          </cell>
          <cell r="AW8">
            <v>4066</v>
          </cell>
          <cell r="BA8">
            <v>4162</v>
          </cell>
          <cell r="BC8">
            <v>889</v>
          </cell>
          <cell r="BG8">
            <v>5262</v>
          </cell>
          <cell r="BH8">
            <v>692</v>
          </cell>
          <cell r="BK8">
            <v>9004</v>
          </cell>
        </row>
        <row r="15">
          <cell r="C15">
            <v>347640</v>
          </cell>
          <cell r="D15">
            <v>119524</v>
          </cell>
          <cell r="E15">
            <v>228116</v>
          </cell>
          <cell r="F15">
            <v>10965</v>
          </cell>
          <cell r="G15">
            <v>3927</v>
          </cell>
          <cell r="H15">
            <v>5179</v>
          </cell>
          <cell r="I15">
            <v>905</v>
          </cell>
          <cell r="J15">
            <v>23558</v>
          </cell>
          <cell r="K15">
            <v>2691</v>
          </cell>
          <cell r="L15">
            <v>4902</v>
          </cell>
          <cell r="M15">
            <v>6669</v>
          </cell>
          <cell r="N15">
            <v>2300</v>
          </cell>
          <cell r="P15">
            <v>18488</v>
          </cell>
          <cell r="Q15">
            <v>1364</v>
          </cell>
          <cell r="R15">
            <v>8981</v>
          </cell>
          <cell r="S15">
            <v>17636</v>
          </cell>
          <cell r="T15">
            <v>12050</v>
          </cell>
          <cell r="U15">
            <v>1694</v>
          </cell>
          <cell r="V15">
            <v>1881</v>
          </cell>
          <cell r="W15">
            <v>1209</v>
          </cell>
          <cell r="Y15">
            <v>1126</v>
          </cell>
          <cell r="AF15">
            <v>1935</v>
          </cell>
          <cell r="AG15">
            <v>1170</v>
          </cell>
          <cell r="AH15">
            <v>3172</v>
          </cell>
          <cell r="AI15">
            <v>748</v>
          </cell>
          <cell r="AJ15">
            <v>624</v>
          </cell>
          <cell r="AK15">
            <v>22884</v>
          </cell>
          <cell r="AL15">
            <v>578</v>
          </cell>
          <cell r="AN15">
            <v>930</v>
          </cell>
          <cell r="AP15">
            <v>13255</v>
          </cell>
          <cell r="AQ15">
            <v>2498</v>
          </cell>
          <cell r="AV15">
            <v>12630</v>
          </cell>
          <cell r="AW15">
            <v>2401</v>
          </cell>
          <cell r="BA15">
            <v>3509</v>
          </cell>
          <cell r="BC15">
            <v>473</v>
          </cell>
          <cell r="BG15">
            <v>2672</v>
          </cell>
          <cell r="BH15">
            <v>197</v>
          </cell>
          <cell r="BK15">
            <v>4732</v>
          </cell>
        </row>
      </sheetData>
      <sheetData sheetId="9">
        <row r="8">
          <cell r="C8">
            <v>1414858</v>
          </cell>
          <cell r="D8">
            <v>1074623</v>
          </cell>
          <cell r="E8">
            <v>340235</v>
          </cell>
          <cell r="F8">
            <v>42238</v>
          </cell>
          <cell r="G8">
            <v>10078</v>
          </cell>
          <cell r="H8">
            <v>8013</v>
          </cell>
          <cell r="I8">
            <v>602</v>
          </cell>
          <cell r="J8">
            <v>36625</v>
          </cell>
          <cell r="K8">
            <v>3823</v>
          </cell>
          <cell r="L8">
            <v>5733</v>
          </cell>
          <cell r="M8">
            <v>8244</v>
          </cell>
          <cell r="N8">
            <v>3092</v>
          </cell>
          <cell r="P8">
            <v>23556</v>
          </cell>
          <cell r="Q8">
            <v>1468</v>
          </cell>
          <cell r="R8">
            <v>9894</v>
          </cell>
          <cell r="S8">
            <v>9373</v>
          </cell>
          <cell r="T8">
            <v>6754</v>
          </cell>
          <cell r="U8">
            <v>1454</v>
          </cell>
          <cell r="V8">
            <v>4853</v>
          </cell>
          <cell r="W8">
            <v>2251</v>
          </cell>
          <cell r="Y8">
            <v>1958</v>
          </cell>
          <cell r="AF8">
            <v>1295</v>
          </cell>
          <cell r="AG8">
            <v>1559</v>
          </cell>
          <cell r="AH8">
            <v>12190</v>
          </cell>
          <cell r="AI8">
            <v>2707</v>
          </cell>
          <cell r="AJ8">
            <v>1778</v>
          </cell>
          <cell r="AK8">
            <v>43792</v>
          </cell>
          <cell r="AL8">
            <v>589</v>
          </cell>
          <cell r="AN8">
            <v>1333</v>
          </cell>
          <cell r="AP8">
            <v>19909</v>
          </cell>
          <cell r="AQ8">
            <v>2836</v>
          </cell>
          <cell r="AV8">
            <v>14395</v>
          </cell>
          <cell r="AW8">
            <v>4842</v>
          </cell>
          <cell r="BA8">
            <v>1842</v>
          </cell>
          <cell r="BC8">
            <v>583</v>
          </cell>
          <cell r="BG8">
            <v>3520</v>
          </cell>
          <cell r="BH8">
            <v>303</v>
          </cell>
          <cell r="BK8">
            <v>8112</v>
          </cell>
        </row>
        <row r="15">
          <cell r="C15">
            <v>249130</v>
          </cell>
          <cell r="D15">
            <v>98946</v>
          </cell>
          <cell r="E15">
            <v>150184</v>
          </cell>
          <cell r="F15">
            <v>12284</v>
          </cell>
          <cell r="G15">
            <v>3897</v>
          </cell>
          <cell r="H15">
            <v>4011</v>
          </cell>
          <cell r="I15">
            <v>310</v>
          </cell>
          <cell r="J15">
            <v>15075</v>
          </cell>
          <cell r="K15">
            <v>1954</v>
          </cell>
          <cell r="L15">
            <v>2653</v>
          </cell>
          <cell r="M15">
            <v>4028</v>
          </cell>
          <cell r="N15">
            <v>1596</v>
          </cell>
          <cell r="P15">
            <v>14316</v>
          </cell>
          <cell r="Q15">
            <v>788</v>
          </cell>
          <cell r="R15">
            <v>4522</v>
          </cell>
          <cell r="S15">
            <v>4076</v>
          </cell>
          <cell r="T15">
            <v>4003</v>
          </cell>
          <cell r="U15">
            <v>1123</v>
          </cell>
          <cell r="V15">
            <v>1857</v>
          </cell>
          <cell r="W15">
            <v>1028</v>
          </cell>
          <cell r="Y15">
            <v>696</v>
          </cell>
          <cell r="AF15">
            <v>880</v>
          </cell>
          <cell r="AG15">
            <v>930</v>
          </cell>
          <cell r="AH15">
            <v>3174</v>
          </cell>
          <cell r="AI15">
            <v>876</v>
          </cell>
          <cell r="AJ15">
            <v>612</v>
          </cell>
          <cell r="AK15">
            <v>13050</v>
          </cell>
          <cell r="AL15">
            <v>207</v>
          </cell>
          <cell r="AN15">
            <v>637</v>
          </cell>
          <cell r="AP15">
            <v>10536</v>
          </cell>
          <cell r="AQ15">
            <v>1448</v>
          </cell>
          <cell r="AV15">
            <v>9908</v>
          </cell>
          <cell r="AW15">
            <v>3064</v>
          </cell>
          <cell r="BA15">
            <v>1307</v>
          </cell>
          <cell r="BC15">
            <v>326</v>
          </cell>
          <cell r="BG15">
            <v>2384</v>
          </cell>
          <cell r="BH15">
            <v>154</v>
          </cell>
          <cell r="BK15">
            <v>4095</v>
          </cell>
        </row>
      </sheetData>
      <sheetData sheetId="10">
        <row r="8">
          <cell r="C8">
            <v>1289484</v>
          </cell>
          <cell r="D8">
            <v>1012311</v>
          </cell>
          <cell r="E8">
            <v>277173</v>
          </cell>
          <cell r="F8">
            <v>29801</v>
          </cell>
          <cell r="G8">
            <v>9320</v>
          </cell>
          <cell r="H8">
            <v>7076</v>
          </cell>
          <cell r="I8">
            <v>1221</v>
          </cell>
          <cell r="J8">
            <v>29764</v>
          </cell>
          <cell r="K8">
            <v>2978</v>
          </cell>
          <cell r="L8">
            <v>3714</v>
          </cell>
          <cell r="M8">
            <v>7063</v>
          </cell>
          <cell r="N8">
            <v>2621</v>
          </cell>
          <cell r="P8">
            <v>20448</v>
          </cell>
          <cell r="Q8">
            <v>1480</v>
          </cell>
          <cell r="R8">
            <v>7954</v>
          </cell>
          <cell r="S8">
            <v>6881</v>
          </cell>
          <cell r="T8">
            <v>4958</v>
          </cell>
          <cell r="U8">
            <v>1437</v>
          </cell>
          <cell r="V8">
            <v>4907</v>
          </cell>
          <cell r="W8">
            <v>1840</v>
          </cell>
          <cell r="Y8">
            <v>1665</v>
          </cell>
          <cell r="AF8">
            <v>919</v>
          </cell>
          <cell r="AG8">
            <v>1289</v>
          </cell>
          <cell r="AH8">
            <v>12085</v>
          </cell>
          <cell r="AI8">
            <v>2683</v>
          </cell>
          <cell r="AJ8">
            <v>1666</v>
          </cell>
          <cell r="AK8">
            <v>48061</v>
          </cell>
          <cell r="AL8">
            <v>533</v>
          </cell>
          <cell r="AN8">
            <v>549</v>
          </cell>
          <cell r="AP8">
            <v>12598</v>
          </cell>
          <cell r="AQ8">
            <v>2118</v>
          </cell>
          <cell r="AV8">
            <v>10031</v>
          </cell>
          <cell r="AW8">
            <v>4716</v>
          </cell>
          <cell r="BA8">
            <v>1077</v>
          </cell>
          <cell r="BC8">
            <v>369</v>
          </cell>
          <cell r="BG8">
            <v>2179</v>
          </cell>
          <cell r="BH8">
            <v>164</v>
          </cell>
          <cell r="BK8">
            <v>5823</v>
          </cell>
        </row>
        <row r="15">
          <cell r="C15">
            <v>261555</v>
          </cell>
          <cell r="D15">
            <v>132891</v>
          </cell>
          <cell r="E15">
            <v>128664</v>
          </cell>
          <cell r="F15">
            <v>9952</v>
          </cell>
          <cell r="G15">
            <v>3496</v>
          </cell>
          <cell r="H15">
            <v>2903</v>
          </cell>
          <cell r="I15">
            <v>814</v>
          </cell>
          <cell r="J15">
            <v>16491</v>
          </cell>
          <cell r="K15">
            <v>1790</v>
          </cell>
          <cell r="L15">
            <v>2137</v>
          </cell>
          <cell r="M15">
            <v>3898</v>
          </cell>
          <cell r="N15">
            <v>1681</v>
          </cell>
          <cell r="P15">
            <v>12228</v>
          </cell>
          <cell r="Q15">
            <v>987</v>
          </cell>
          <cell r="R15">
            <v>4110</v>
          </cell>
          <cell r="S15">
            <v>3269</v>
          </cell>
          <cell r="T15">
            <v>2754</v>
          </cell>
          <cell r="U15">
            <v>1197</v>
          </cell>
          <cell r="V15">
            <v>1720</v>
          </cell>
          <cell r="W15">
            <v>746</v>
          </cell>
          <cell r="Y15">
            <v>808</v>
          </cell>
          <cell r="AF15">
            <v>704</v>
          </cell>
          <cell r="AG15">
            <v>716</v>
          </cell>
          <cell r="AH15">
            <v>3262</v>
          </cell>
          <cell r="AI15">
            <v>1020</v>
          </cell>
          <cell r="AJ15">
            <v>736</v>
          </cell>
          <cell r="AK15">
            <v>16242</v>
          </cell>
          <cell r="AL15">
            <v>211</v>
          </cell>
          <cell r="AN15">
            <v>347</v>
          </cell>
          <cell r="AP15">
            <v>7718</v>
          </cell>
          <cell r="AQ15">
            <v>977</v>
          </cell>
          <cell r="AV15">
            <v>5889</v>
          </cell>
          <cell r="AW15">
            <v>2656</v>
          </cell>
          <cell r="BA15">
            <v>642</v>
          </cell>
          <cell r="BC15">
            <v>231</v>
          </cell>
          <cell r="BG15">
            <v>1480</v>
          </cell>
          <cell r="BH15">
            <v>84</v>
          </cell>
          <cell r="BK15">
            <v>3233</v>
          </cell>
        </row>
      </sheetData>
      <sheetData sheetId="11">
        <row r="8">
          <cell r="C8">
            <v>1125460</v>
          </cell>
          <cell r="D8">
            <v>845045</v>
          </cell>
          <cell r="E8">
            <v>280415</v>
          </cell>
          <cell r="F8">
            <v>27149</v>
          </cell>
          <cell r="G8">
            <v>10217</v>
          </cell>
          <cell r="H8">
            <v>5611</v>
          </cell>
          <cell r="I8">
            <v>323</v>
          </cell>
          <cell r="J8">
            <v>26906</v>
          </cell>
          <cell r="K8">
            <v>3083</v>
          </cell>
          <cell r="L8">
            <v>5063</v>
          </cell>
          <cell r="M8">
            <v>6185</v>
          </cell>
          <cell r="N8">
            <v>2616</v>
          </cell>
          <cell r="P8">
            <v>17700</v>
          </cell>
          <cell r="Q8">
            <v>952</v>
          </cell>
          <cell r="R8">
            <v>7838</v>
          </cell>
          <cell r="S8">
            <v>7915</v>
          </cell>
          <cell r="T8">
            <v>4384</v>
          </cell>
          <cell r="U8">
            <v>1433</v>
          </cell>
          <cell r="V8">
            <v>4763</v>
          </cell>
          <cell r="W8">
            <v>2275</v>
          </cell>
          <cell r="Y8">
            <v>1580</v>
          </cell>
          <cell r="AF8">
            <v>542</v>
          </cell>
          <cell r="AG8">
            <v>1087</v>
          </cell>
          <cell r="AH8">
            <v>14394</v>
          </cell>
          <cell r="AI8">
            <v>1859</v>
          </cell>
          <cell r="AJ8">
            <v>1244</v>
          </cell>
          <cell r="AK8">
            <v>61711</v>
          </cell>
          <cell r="AL8">
            <v>1683</v>
          </cell>
          <cell r="AN8">
            <v>622</v>
          </cell>
          <cell r="AP8">
            <v>9706</v>
          </cell>
          <cell r="AQ8">
            <v>2125</v>
          </cell>
          <cell r="AV8">
            <v>9535</v>
          </cell>
          <cell r="AW8">
            <v>4795</v>
          </cell>
          <cell r="BA8">
            <v>1133</v>
          </cell>
          <cell r="BC8">
            <v>357</v>
          </cell>
          <cell r="BG8">
            <v>2357</v>
          </cell>
          <cell r="BH8">
            <v>167</v>
          </cell>
          <cell r="BK8">
            <v>6085</v>
          </cell>
        </row>
        <row r="15">
          <cell r="C15">
            <v>222990</v>
          </cell>
          <cell r="D15">
            <v>118548</v>
          </cell>
          <cell r="E15">
            <v>104442</v>
          </cell>
          <cell r="F15">
            <v>9554</v>
          </cell>
          <cell r="G15">
            <v>2573</v>
          </cell>
          <cell r="H15">
            <v>2702</v>
          </cell>
          <cell r="I15">
            <v>171</v>
          </cell>
          <cell r="J15">
            <v>9130</v>
          </cell>
          <cell r="K15">
            <v>1027</v>
          </cell>
          <cell r="L15">
            <v>1511</v>
          </cell>
          <cell r="M15">
            <v>2931</v>
          </cell>
          <cell r="N15">
            <v>1281</v>
          </cell>
          <cell r="P15">
            <v>9189</v>
          </cell>
          <cell r="Q15">
            <v>568</v>
          </cell>
          <cell r="R15">
            <v>3074</v>
          </cell>
          <cell r="S15">
            <v>2824</v>
          </cell>
          <cell r="T15">
            <v>1802</v>
          </cell>
          <cell r="U15">
            <v>951</v>
          </cell>
          <cell r="V15">
            <v>1737</v>
          </cell>
          <cell r="W15">
            <v>656</v>
          </cell>
          <cell r="Y15">
            <v>645</v>
          </cell>
          <cell r="AF15">
            <v>303</v>
          </cell>
          <cell r="AG15">
            <v>686</v>
          </cell>
          <cell r="AH15">
            <v>3868</v>
          </cell>
          <cell r="AI15">
            <v>502</v>
          </cell>
          <cell r="AJ15">
            <v>538</v>
          </cell>
          <cell r="AK15">
            <v>19086</v>
          </cell>
          <cell r="AL15">
            <v>233</v>
          </cell>
          <cell r="AN15">
            <v>343</v>
          </cell>
          <cell r="AP15">
            <v>5783</v>
          </cell>
          <cell r="AQ15">
            <v>901</v>
          </cell>
          <cell r="AV15">
            <v>3616</v>
          </cell>
          <cell r="AW15">
            <v>2271</v>
          </cell>
          <cell r="BA15">
            <v>525</v>
          </cell>
          <cell r="BC15">
            <v>185</v>
          </cell>
          <cell r="BG15">
            <v>928</v>
          </cell>
          <cell r="BH15">
            <v>100</v>
          </cell>
          <cell r="BK15">
            <v>2649</v>
          </cell>
        </row>
      </sheetData>
      <sheetData sheetId="12">
        <row r="8">
          <cell r="C8">
            <v>1185031</v>
          </cell>
          <cell r="D8">
            <v>742230</v>
          </cell>
          <cell r="E8">
            <v>442801</v>
          </cell>
          <cell r="F8">
            <v>19238</v>
          </cell>
          <cell r="G8">
            <v>5631</v>
          </cell>
          <cell r="H8">
            <v>4145</v>
          </cell>
          <cell r="I8">
            <v>258</v>
          </cell>
          <cell r="J8">
            <v>26537</v>
          </cell>
          <cell r="K8">
            <v>2241</v>
          </cell>
          <cell r="L8">
            <v>6984</v>
          </cell>
          <cell r="M8">
            <v>10208</v>
          </cell>
          <cell r="N8">
            <v>3416</v>
          </cell>
          <cell r="P8">
            <v>108785</v>
          </cell>
          <cell r="Q8">
            <v>2561</v>
          </cell>
          <cell r="R8">
            <v>24825</v>
          </cell>
          <cell r="S8">
            <v>14233</v>
          </cell>
          <cell r="T8">
            <v>11335</v>
          </cell>
          <cell r="U8">
            <v>2019</v>
          </cell>
          <cell r="V8">
            <v>3653</v>
          </cell>
          <cell r="W8">
            <v>1349</v>
          </cell>
          <cell r="Y8">
            <v>1167</v>
          </cell>
          <cell r="AF8">
            <v>4787</v>
          </cell>
          <cell r="AG8">
            <v>826</v>
          </cell>
          <cell r="AH8">
            <v>17864</v>
          </cell>
          <cell r="AI8">
            <v>3309</v>
          </cell>
          <cell r="AJ8">
            <v>1700</v>
          </cell>
          <cell r="AK8">
            <v>100429</v>
          </cell>
          <cell r="AL8">
            <v>2171</v>
          </cell>
          <cell r="AN8">
            <v>654</v>
          </cell>
          <cell r="AP8">
            <v>7492</v>
          </cell>
          <cell r="AQ8">
            <v>1656</v>
          </cell>
          <cell r="AV8">
            <v>14127</v>
          </cell>
          <cell r="AW8">
            <v>3845</v>
          </cell>
          <cell r="BA8">
            <v>815</v>
          </cell>
          <cell r="BC8">
            <v>478</v>
          </cell>
          <cell r="BG8">
            <v>3375</v>
          </cell>
          <cell r="BH8">
            <v>129</v>
          </cell>
          <cell r="BK8">
            <v>7056</v>
          </cell>
        </row>
        <row r="15">
          <cell r="C15">
            <v>193511</v>
          </cell>
          <cell r="D15">
            <v>89150</v>
          </cell>
          <cell r="E15">
            <v>104361</v>
          </cell>
          <cell r="F15">
            <v>7329</v>
          </cell>
          <cell r="G15">
            <v>2049</v>
          </cell>
          <cell r="H15">
            <v>1823</v>
          </cell>
          <cell r="I15">
            <v>98</v>
          </cell>
          <cell r="J15">
            <v>9457</v>
          </cell>
          <cell r="K15">
            <v>1010</v>
          </cell>
          <cell r="L15">
            <v>2292</v>
          </cell>
          <cell r="M15">
            <v>3028</v>
          </cell>
          <cell r="N15">
            <v>1222</v>
          </cell>
          <cell r="P15">
            <v>8513</v>
          </cell>
          <cell r="Q15">
            <v>407</v>
          </cell>
          <cell r="R15">
            <v>3665</v>
          </cell>
          <cell r="S15">
            <v>3723</v>
          </cell>
          <cell r="T15">
            <v>1947</v>
          </cell>
          <cell r="U15">
            <v>953</v>
          </cell>
          <cell r="V15">
            <v>1461</v>
          </cell>
          <cell r="W15">
            <v>341</v>
          </cell>
          <cell r="Y15">
            <v>521</v>
          </cell>
          <cell r="AF15">
            <v>1017</v>
          </cell>
          <cell r="AG15">
            <v>445</v>
          </cell>
          <cell r="AH15">
            <v>2829</v>
          </cell>
          <cell r="AI15">
            <v>570</v>
          </cell>
          <cell r="AJ15">
            <v>654</v>
          </cell>
          <cell r="AK15">
            <v>23939</v>
          </cell>
          <cell r="AL15">
            <v>245</v>
          </cell>
          <cell r="AN15">
            <v>313</v>
          </cell>
          <cell r="AP15">
            <v>4264</v>
          </cell>
          <cell r="AQ15">
            <v>683</v>
          </cell>
          <cell r="AV15">
            <v>4790</v>
          </cell>
          <cell r="AW15">
            <v>1899</v>
          </cell>
          <cell r="BA15">
            <v>431</v>
          </cell>
          <cell r="BC15">
            <v>199</v>
          </cell>
          <cell r="BG15">
            <v>1498</v>
          </cell>
          <cell r="BH15">
            <v>49</v>
          </cell>
          <cell r="BK15">
            <v>2677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mmijoulu"/>
      <sheetName val="Tammi"/>
      <sheetName val="Helmi"/>
      <sheetName val="Maalis"/>
      <sheetName val="Huhti"/>
      <sheetName val="Touko"/>
      <sheetName val="Kesä"/>
      <sheetName val="Heinä"/>
      <sheetName val="Elo"/>
      <sheetName val="Syys"/>
      <sheetName val="Loka"/>
      <sheetName val="Marras"/>
      <sheetName val="Joulu"/>
      <sheetName val="Tammioulu"/>
      <sheetName val="Tammiulu"/>
      <sheetName val="Tammilu"/>
      <sheetName val="Tammiu"/>
      <sheetName val="tJoulu"/>
      <sheetName val="taJoulu"/>
      <sheetName val="tamJoulu"/>
      <sheetName val="tammJoulu"/>
      <sheetName val=""/>
      <sheetName val="h"/>
      <sheetName val="he"/>
      <sheetName val="hel"/>
      <sheetName val="helm"/>
      <sheetName val="mHelmi"/>
      <sheetName val="maHelmi"/>
      <sheetName val="maaHelmi"/>
      <sheetName val="maalHelmi"/>
      <sheetName val="maaliHelmi"/>
      <sheetName val="maalisHelmi"/>
      <sheetName val="maaliselmi"/>
      <sheetName val="maalislmi"/>
      <sheetName val="maalismi"/>
      <sheetName val="maalisi"/>
      <sheetName val="tammi.helmi"/>
      <sheetName val="hMaalis"/>
      <sheetName val="huMaalis"/>
      <sheetName val="huhMaalis"/>
      <sheetName val="huhtMaalis"/>
      <sheetName val="huhtiMaalis"/>
      <sheetName val="huhtiaalis"/>
      <sheetName val="huhtialis"/>
      <sheetName val="huhtilis"/>
      <sheetName val="huhtiis"/>
      <sheetName val="huhtis"/>
      <sheetName val="mi"/>
      <sheetName val="mai"/>
      <sheetName val="maai"/>
      <sheetName val="maali"/>
      <sheetName val="maalii"/>
      <sheetName val="Huelmi"/>
      <sheetName val="Huhelmi"/>
      <sheetName val="Huhtelmi"/>
      <sheetName val="Huhtielmi"/>
      <sheetName val="Huhtilmi"/>
      <sheetName val="Huhtimi"/>
      <sheetName val="Huhtii"/>
      <sheetName val="mLoka"/>
      <sheetName val="maLoka"/>
      <sheetName val="marLoka"/>
      <sheetName val="marrLoka"/>
      <sheetName val="marraLoka"/>
      <sheetName val="marrasLoka"/>
      <sheetName val="marrasoka"/>
      <sheetName val="marraska"/>
      <sheetName val="marrasa"/>
      <sheetName val="tHuhti"/>
      <sheetName val="toHuhti"/>
      <sheetName val="touHuhti"/>
      <sheetName val="toukHuhti"/>
      <sheetName val="toukoHuhti"/>
      <sheetName val="toukouhti"/>
      <sheetName val="toukohti"/>
      <sheetName val="toukoti"/>
      <sheetName val="toukoi"/>
      <sheetName val="kTouko"/>
      <sheetName val="keTouko"/>
      <sheetName val="kesTouko"/>
      <sheetName val="kesäTouko"/>
      <sheetName val="kesäouko"/>
      <sheetName val="kesäuko"/>
      <sheetName val="kesäko"/>
      <sheetName val="kesäo"/>
      <sheetName val="jMarras"/>
      <sheetName val="joMarras"/>
      <sheetName val="jouMarras"/>
      <sheetName val="joulMarras"/>
      <sheetName val="jouluMarras"/>
      <sheetName val="jouluarras"/>
      <sheetName val="joulurras"/>
      <sheetName val="jouluras"/>
      <sheetName val="jouluas"/>
      <sheetName val="joulus"/>
    </sheetNames>
    <sheetDataSet>
      <sheetData sheetId="0">
        <row r="8">
          <cell r="C8">
            <v>19465116</v>
          </cell>
          <cell r="D8">
            <v>13962574</v>
          </cell>
          <cell r="E8">
            <v>5502542</v>
          </cell>
          <cell r="F8">
            <v>571904</v>
          </cell>
          <cell r="G8">
            <v>182531</v>
          </cell>
          <cell r="H8">
            <v>110173</v>
          </cell>
          <cell r="I8">
            <v>9728</v>
          </cell>
          <cell r="J8">
            <v>579970</v>
          </cell>
          <cell r="K8">
            <v>49899</v>
          </cell>
          <cell r="L8">
            <v>109247</v>
          </cell>
          <cell r="M8">
            <v>182077</v>
          </cell>
          <cell r="N8">
            <v>50419</v>
          </cell>
          <cell r="P8">
            <v>547719</v>
          </cell>
          <cell r="Q8">
            <v>29218</v>
          </cell>
          <cell r="R8">
            <v>230448</v>
          </cell>
          <cell r="S8">
            <v>167416</v>
          </cell>
          <cell r="T8">
            <v>126508</v>
          </cell>
          <cell r="U8">
            <v>17193</v>
          </cell>
          <cell r="V8">
            <v>68915</v>
          </cell>
          <cell r="W8">
            <v>30380</v>
          </cell>
          <cell r="Y8">
            <v>23478</v>
          </cell>
          <cell r="AF8">
            <v>24703</v>
          </cell>
          <cell r="AG8">
            <v>14830</v>
          </cell>
          <cell r="AH8">
            <v>205627</v>
          </cell>
          <cell r="AI8">
            <v>45428</v>
          </cell>
          <cell r="AJ8">
            <v>27444</v>
          </cell>
          <cell r="AK8">
            <v>1030333</v>
          </cell>
          <cell r="AL8">
            <v>15532</v>
          </cell>
          <cell r="AN8">
            <v>17203</v>
          </cell>
          <cell r="AP8">
            <v>204387</v>
          </cell>
          <cell r="AQ8">
            <v>33680</v>
          </cell>
          <cell r="AV8">
            <v>154020</v>
          </cell>
          <cell r="AW8">
            <v>63997</v>
          </cell>
          <cell r="BA8">
            <v>23149</v>
          </cell>
          <cell r="BC8">
            <v>9875</v>
          </cell>
          <cell r="BG8">
            <v>48237</v>
          </cell>
          <cell r="BH8">
            <v>4975</v>
          </cell>
          <cell r="BK8">
            <v>91893</v>
          </cell>
        </row>
        <row r="15">
          <cell r="C15">
            <v>3082217</v>
          </cell>
          <cell r="D15">
            <v>1267940</v>
          </cell>
          <cell r="E15">
            <v>1814277</v>
          </cell>
          <cell r="F15">
            <v>130306</v>
          </cell>
          <cell r="G15">
            <v>45618</v>
          </cell>
          <cell r="H15">
            <v>49190</v>
          </cell>
          <cell r="I15">
            <v>6256</v>
          </cell>
          <cell r="J15">
            <v>179197</v>
          </cell>
          <cell r="K15">
            <v>17824</v>
          </cell>
          <cell r="L15">
            <v>35833</v>
          </cell>
          <cell r="M15">
            <v>48771</v>
          </cell>
          <cell r="N15">
            <v>19559</v>
          </cell>
          <cell r="P15">
            <v>154306</v>
          </cell>
          <cell r="Q15">
            <v>11274</v>
          </cell>
          <cell r="R15">
            <v>59471</v>
          </cell>
          <cell r="S15">
            <v>67144</v>
          </cell>
          <cell r="T15">
            <v>57270</v>
          </cell>
          <cell r="U15">
            <v>9041</v>
          </cell>
          <cell r="V15">
            <v>22627</v>
          </cell>
          <cell r="W15">
            <v>9077</v>
          </cell>
          <cell r="Y15">
            <v>10351</v>
          </cell>
          <cell r="AF15">
            <v>12325</v>
          </cell>
          <cell r="AG15">
            <v>8226</v>
          </cell>
          <cell r="AH15">
            <v>47602</v>
          </cell>
          <cell r="AI15">
            <v>10037</v>
          </cell>
          <cell r="AJ15">
            <v>8122</v>
          </cell>
          <cell r="AK15">
            <v>251874</v>
          </cell>
          <cell r="AL15">
            <v>3146</v>
          </cell>
          <cell r="AN15">
            <v>5687</v>
          </cell>
          <cell r="AP15">
            <v>122417</v>
          </cell>
          <cell r="AQ15">
            <v>16919</v>
          </cell>
          <cell r="AV15">
            <v>86133</v>
          </cell>
          <cell r="AW15">
            <v>35859</v>
          </cell>
          <cell r="BA15">
            <v>12303</v>
          </cell>
          <cell r="BC15">
            <v>3356</v>
          </cell>
          <cell r="BG15">
            <v>27135</v>
          </cell>
          <cell r="BH15">
            <v>2414</v>
          </cell>
          <cell r="BK15">
            <v>39133</v>
          </cell>
        </row>
      </sheetData>
      <sheetData sheetId="1">
        <row r="8">
          <cell r="C8">
            <v>1289818</v>
          </cell>
          <cell r="D8">
            <v>730187</v>
          </cell>
          <cell r="E8">
            <v>559631</v>
          </cell>
          <cell r="F8">
            <v>24901</v>
          </cell>
          <cell r="G8">
            <v>8096</v>
          </cell>
          <cell r="H8">
            <v>6488</v>
          </cell>
          <cell r="I8">
            <v>600</v>
          </cell>
          <cell r="J8">
            <v>34353</v>
          </cell>
          <cell r="K8">
            <v>2044</v>
          </cell>
          <cell r="L8">
            <v>9243</v>
          </cell>
          <cell r="M8">
            <v>14971</v>
          </cell>
          <cell r="N8">
            <v>3637</v>
          </cell>
          <cell r="P8">
            <v>62098</v>
          </cell>
          <cell r="Q8">
            <v>1584</v>
          </cell>
          <cell r="R8">
            <v>29445</v>
          </cell>
          <cell r="S8">
            <v>11227</v>
          </cell>
          <cell r="T8">
            <v>6655</v>
          </cell>
          <cell r="U8">
            <v>1028</v>
          </cell>
          <cell r="V8">
            <v>4339</v>
          </cell>
          <cell r="W8">
            <v>1585</v>
          </cell>
          <cell r="Y8">
            <v>1363</v>
          </cell>
          <cell r="AF8">
            <v>2419</v>
          </cell>
          <cell r="AG8">
            <v>650</v>
          </cell>
          <cell r="AH8">
            <v>17945</v>
          </cell>
          <cell r="AI8">
            <v>2806</v>
          </cell>
          <cell r="AJ8">
            <v>3228</v>
          </cell>
          <cell r="AK8">
            <v>240958</v>
          </cell>
          <cell r="AL8">
            <v>4151</v>
          </cell>
          <cell r="AN8">
            <v>647</v>
          </cell>
          <cell r="AP8">
            <v>10751</v>
          </cell>
          <cell r="AQ8">
            <v>1922</v>
          </cell>
          <cell r="AV8">
            <v>10277</v>
          </cell>
          <cell r="AW8">
            <v>4676</v>
          </cell>
          <cell r="BA8">
            <v>1199</v>
          </cell>
          <cell r="BC8">
            <v>577</v>
          </cell>
          <cell r="BG8">
            <v>2281</v>
          </cell>
          <cell r="BH8">
            <v>193</v>
          </cell>
          <cell r="BK8">
            <v>5225</v>
          </cell>
        </row>
        <row r="15">
          <cell r="C15">
            <v>224094</v>
          </cell>
          <cell r="D15">
            <v>90087</v>
          </cell>
          <cell r="E15">
            <v>134007</v>
          </cell>
          <cell r="F15">
            <v>9864</v>
          </cell>
          <cell r="G15">
            <v>2526</v>
          </cell>
          <cell r="H15">
            <v>3468</v>
          </cell>
          <cell r="I15">
            <v>355</v>
          </cell>
          <cell r="J15">
            <v>10489</v>
          </cell>
          <cell r="K15">
            <v>599</v>
          </cell>
          <cell r="L15">
            <v>1869</v>
          </cell>
          <cell r="M15">
            <v>2750</v>
          </cell>
          <cell r="N15">
            <v>1210</v>
          </cell>
          <cell r="P15">
            <v>10077</v>
          </cell>
          <cell r="Q15">
            <v>587</v>
          </cell>
          <cell r="R15">
            <v>3473</v>
          </cell>
          <cell r="S15">
            <v>4015</v>
          </cell>
          <cell r="T15">
            <v>2184</v>
          </cell>
          <cell r="U15">
            <v>462</v>
          </cell>
          <cell r="V15">
            <v>1916</v>
          </cell>
          <cell r="W15">
            <v>774</v>
          </cell>
          <cell r="Y15">
            <v>558</v>
          </cell>
          <cell r="AF15">
            <v>957</v>
          </cell>
          <cell r="AG15">
            <v>388</v>
          </cell>
          <cell r="AH15">
            <v>3997</v>
          </cell>
          <cell r="AI15">
            <v>801</v>
          </cell>
          <cell r="AJ15">
            <v>982</v>
          </cell>
          <cell r="AK15">
            <v>40432</v>
          </cell>
          <cell r="AL15">
            <v>176</v>
          </cell>
          <cell r="AN15">
            <v>247</v>
          </cell>
          <cell r="AP15">
            <v>5853</v>
          </cell>
          <cell r="AQ15">
            <v>677</v>
          </cell>
          <cell r="AV15">
            <v>3435</v>
          </cell>
          <cell r="AW15">
            <v>2572</v>
          </cell>
          <cell r="BA15">
            <v>407</v>
          </cell>
          <cell r="BC15">
            <v>159</v>
          </cell>
          <cell r="BG15">
            <v>1130</v>
          </cell>
          <cell r="BH15">
            <v>98</v>
          </cell>
          <cell r="BK15">
            <v>2037</v>
          </cell>
        </row>
      </sheetData>
      <sheetData sheetId="2">
        <row r="8">
          <cell r="C8">
            <v>1478376</v>
          </cell>
          <cell r="D8">
            <v>1069561</v>
          </cell>
          <cell r="E8">
            <v>408815</v>
          </cell>
          <cell r="F8">
            <v>26063</v>
          </cell>
          <cell r="G8">
            <v>10173</v>
          </cell>
          <cell r="H8">
            <v>6700</v>
          </cell>
          <cell r="I8">
            <v>402</v>
          </cell>
          <cell r="J8">
            <v>44218</v>
          </cell>
          <cell r="K8">
            <v>2163</v>
          </cell>
          <cell r="L8">
            <v>9528</v>
          </cell>
          <cell r="M8">
            <v>23203</v>
          </cell>
          <cell r="N8">
            <v>5419</v>
          </cell>
          <cell r="P8">
            <v>67654</v>
          </cell>
          <cell r="Q8">
            <v>2082</v>
          </cell>
          <cell r="R8">
            <v>34498</v>
          </cell>
          <cell r="S8">
            <v>8524</v>
          </cell>
          <cell r="T8">
            <v>8126</v>
          </cell>
          <cell r="U8">
            <v>1205</v>
          </cell>
          <cell r="V8">
            <v>4567</v>
          </cell>
          <cell r="W8">
            <v>1962</v>
          </cell>
          <cell r="Y8">
            <v>1480</v>
          </cell>
          <cell r="AF8">
            <v>1289</v>
          </cell>
          <cell r="AG8">
            <v>870</v>
          </cell>
          <cell r="AH8">
            <v>18646</v>
          </cell>
          <cell r="AI8">
            <v>2367</v>
          </cell>
          <cell r="AJ8">
            <v>1743</v>
          </cell>
          <cell r="AK8">
            <v>59835</v>
          </cell>
          <cell r="AL8">
            <v>672</v>
          </cell>
          <cell r="AN8">
            <v>1137</v>
          </cell>
          <cell r="AP8">
            <v>10540</v>
          </cell>
          <cell r="AQ8">
            <v>1715</v>
          </cell>
          <cell r="AV8">
            <v>12730</v>
          </cell>
          <cell r="AW8">
            <v>5060</v>
          </cell>
          <cell r="BA8">
            <v>878</v>
          </cell>
          <cell r="BC8">
            <v>477</v>
          </cell>
          <cell r="BG8">
            <v>1519</v>
          </cell>
          <cell r="BH8">
            <v>169</v>
          </cell>
          <cell r="BK8">
            <v>4824</v>
          </cell>
        </row>
        <row r="15">
          <cell r="C15">
            <v>205404</v>
          </cell>
          <cell r="D15">
            <v>97081</v>
          </cell>
          <cell r="E15">
            <v>108323</v>
          </cell>
          <cell r="F15">
            <v>8992</v>
          </cell>
          <cell r="G15">
            <v>2515</v>
          </cell>
          <cell r="H15">
            <v>3071</v>
          </cell>
          <cell r="I15">
            <v>231</v>
          </cell>
          <cell r="J15">
            <v>11015</v>
          </cell>
          <cell r="K15">
            <v>592</v>
          </cell>
          <cell r="L15">
            <v>1661</v>
          </cell>
          <cell r="M15">
            <v>3452</v>
          </cell>
          <cell r="N15">
            <v>1646</v>
          </cell>
          <cell r="P15">
            <v>10631</v>
          </cell>
          <cell r="Q15">
            <v>702</v>
          </cell>
          <cell r="R15">
            <v>3895</v>
          </cell>
          <cell r="S15">
            <v>2984</v>
          </cell>
          <cell r="T15">
            <v>1999</v>
          </cell>
          <cell r="U15">
            <v>450</v>
          </cell>
          <cell r="V15">
            <v>1957</v>
          </cell>
          <cell r="W15">
            <v>415</v>
          </cell>
          <cell r="Y15">
            <v>590</v>
          </cell>
          <cell r="AF15">
            <v>527</v>
          </cell>
          <cell r="AG15">
            <v>481</v>
          </cell>
          <cell r="AH15">
            <v>3045</v>
          </cell>
          <cell r="AI15">
            <v>805</v>
          </cell>
          <cell r="AJ15">
            <v>611</v>
          </cell>
          <cell r="AK15">
            <v>17861</v>
          </cell>
          <cell r="AL15">
            <v>195</v>
          </cell>
          <cell r="AN15">
            <v>318</v>
          </cell>
          <cell r="AP15">
            <v>5462</v>
          </cell>
          <cell r="AQ15">
            <v>616</v>
          </cell>
          <cell r="AV15">
            <v>4298</v>
          </cell>
          <cell r="AW15">
            <v>3204</v>
          </cell>
          <cell r="BA15">
            <v>413</v>
          </cell>
          <cell r="BC15">
            <v>117</v>
          </cell>
          <cell r="BG15">
            <v>792</v>
          </cell>
          <cell r="BH15">
            <v>74</v>
          </cell>
          <cell r="BK15">
            <v>1918</v>
          </cell>
        </row>
      </sheetData>
      <sheetData sheetId="3">
        <row r="8">
          <cell r="C8">
            <v>1613267</v>
          </cell>
          <cell r="D8">
            <v>1191693</v>
          </cell>
          <cell r="E8">
            <v>421574</v>
          </cell>
          <cell r="F8">
            <v>30361</v>
          </cell>
          <cell r="G8">
            <v>13345</v>
          </cell>
          <cell r="H8">
            <v>10908</v>
          </cell>
          <cell r="I8">
            <v>564</v>
          </cell>
          <cell r="J8">
            <v>41792</v>
          </cell>
          <cell r="K8">
            <v>3332</v>
          </cell>
          <cell r="L8">
            <v>7446</v>
          </cell>
          <cell r="M8">
            <v>17601</v>
          </cell>
          <cell r="N8">
            <v>4646</v>
          </cell>
          <cell r="P8">
            <v>54921</v>
          </cell>
          <cell r="Q8">
            <v>2457</v>
          </cell>
          <cell r="R8">
            <v>29330</v>
          </cell>
          <cell r="S8">
            <v>9519</v>
          </cell>
          <cell r="T8">
            <v>13778</v>
          </cell>
          <cell r="U8">
            <v>1396</v>
          </cell>
          <cell r="V8">
            <v>5346</v>
          </cell>
          <cell r="W8">
            <v>2034</v>
          </cell>
          <cell r="Y8">
            <v>1633</v>
          </cell>
          <cell r="AF8">
            <v>977</v>
          </cell>
          <cell r="AG8">
            <v>1158</v>
          </cell>
          <cell r="AH8">
            <v>16970</v>
          </cell>
          <cell r="AI8">
            <v>3552</v>
          </cell>
          <cell r="AJ8">
            <v>1632</v>
          </cell>
          <cell r="AK8">
            <v>65479</v>
          </cell>
          <cell r="AL8">
            <v>928</v>
          </cell>
          <cell r="AN8">
            <v>5766</v>
          </cell>
          <cell r="AP8">
            <v>17826</v>
          </cell>
          <cell r="AQ8">
            <v>2274</v>
          </cell>
          <cell r="AV8">
            <v>11693</v>
          </cell>
          <cell r="AW8">
            <v>5571</v>
          </cell>
          <cell r="BA8">
            <v>1059</v>
          </cell>
          <cell r="BC8">
            <v>803</v>
          </cell>
          <cell r="BG8">
            <v>1721</v>
          </cell>
          <cell r="BH8">
            <v>295</v>
          </cell>
          <cell r="BK8">
            <v>5836</v>
          </cell>
        </row>
        <row r="15">
          <cell r="C15">
            <v>214374</v>
          </cell>
          <cell r="D15">
            <v>87874</v>
          </cell>
          <cell r="E15">
            <v>126500</v>
          </cell>
          <cell r="F15">
            <v>9646</v>
          </cell>
          <cell r="G15">
            <v>3438</v>
          </cell>
          <cell r="H15">
            <v>5900</v>
          </cell>
          <cell r="I15">
            <v>394</v>
          </cell>
          <cell r="J15">
            <v>11295</v>
          </cell>
          <cell r="K15">
            <v>1138</v>
          </cell>
          <cell r="L15">
            <v>2031</v>
          </cell>
          <cell r="M15">
            <v>3586</v>
          </cell>
          <cell r="N15">
            <v>1429</v>
          </cell>
          <cell r="P15">
            <v>11010</v>
          </cell>
          <cell r="Q15">
            <v>1390</v>
          </cell>
          <cell r="R15">
            <v>4427</v>
          </cell>
          <cell r="S15">
            <v>3916</v>
          </cell>
          <cell r="T15">
            <v>4680</v>
          </cell>
          <cell r="U15">
            <v>706</v>
          </cell>
          <cell r="V15">
            <v>1985</v>
          </cell>
          <cell r="W15">
            <v>629</v>
          </cell>
          <cell r="Y15">
            <v>975</v>
          </cell>
          <cell r="AF15">
            <v>638</v>
          </cell>
          <cell r="AG15">
            <v>656</v>
          </cell>
          <cell r="AH15">
            <v>3356</v>
          </cell>
          <cell r="AI15">
            <v>825</v>
          </cell>
          <cell r="AJ15">
            <v>734</v>
          </cell>
          <cell r="AK15">
            <v>17311</v>
          </cell>
          <cell r="AL15">
            <v>255</v>
          </cell>
          <cell r="AN15">
            <v>753</v>
          </cell>
          <cell r="AP15">
            <v>6586</v>
          </cell>
          <cell r="AQ15">
            <v>900</v>
          </cell>
          <cell r="AV15">
            <v>5431</v>
          </cell>
          <cell r="AW15">
            <v>3500</v>
          </cell>
          <cell r="BA15">
            <v>544</v>
          </cell>
          <cell r="BC15">
            <v>204</v>
          </cell>
          <cell r="BG15">
            <v>845</v>
          </cell>
          <cell r="BH15">
            <v>155</v>
          </cell>
          <cell r="BK15">
            <v>2620</v>
          </cell>
        </row>
      </sheetData>
      <sheetData sheetId="4">
        <row r="8">
          <cell r="C8">
            <v>1356053</v>
          </cell>
          <cell r="D8">
            <v>1042528</v>
          </cell>
          <cell r="E8">
            <v>313525</v>
          </cell>
          <cell r="F8">
            <v>34937</v>
          </cell>
          <cell r="G8">
            <v>12623</v>
          </cell>
          <cell r="H8">
            <v>9330</v>
          </cell>
          <cell r="I8">
            <v>934</v>
          </cell>
          <cell r="J8">
            <v>29519</v>
          </cell>
          <cell r="K8">
            <v>2632</v>
          </cell>
          <cell r="L8">
            <v>4025</v>
          </cell>
          <cell r="M8">
            <v>9078</v>
          </cell>
          <cell r="N8">
            <v>3487</v>
          </cell>
          <cell r="P8">
            <v>35384</v>
          </cell>
          <cell r="Q8">
            <v>1677</v>
          </cell>
          <cell r="R8">
            <v>10943</v>
          </cell>
          <cell r="S8">
            <v>8562</v>
          </cell>
          <cell r="T8">
            <v>6491</v>
          </cell>
          <cell r="U8">
            <v>1536</v>
          </cell>
          <cell r="V8">
            <v>5759</v>
          </cell>
          <cell r="W8">
            <v>1908</v>
          </cell>
          <cell r="Y8">
            <v>1776</v>
          </cell>
          <cell r="AF8">
            <v>1060</v>
          </cell>
          <cell r="AG8">
            <v>1646</v>
          </cell>
          <cell r="AH8">
            <v>12316</v>
          </cell>
          <cell r="AI8">
            <v>3590</v>
          </cell>
          <cell r="AJ8">
            <v>1887</v>
          </cell>
          <cell r="AK8">
            <v>43309</v>
          </cell>
          <cell r="AL8">
            <v>863</v>
          </cell>
          <cell r="AN8">
            <v>806</v>
          </cell>
          <cell r="AP8">
            <v>13471</v>
          </cell>
          <cell r="AQ8">
            <v>2232</v>
          </cell>
          <cell r="AV8">
            <v>6683</v>
          </cell>
          <cell r="AW8">
            <v>5813</v>
          </cell>
          <cell r="BA8">
            <v>1517</v>
          </cell>
          <cell r="BC8">
            <v>632</v>
          </cell>
          <cell r="BG8">
            <v>1962</v>
          </cell>
          <cell r="BH8">
            <v>146</v>
          </cell>
          <cell r="BK8">
            <v>6375</v>
          </cell>
        </row>
        <row r="15">
          <cell r="C15">
            <v>231894</v>
          </cell>
          <cell r="D15">
            <v>101960</v>
          </cell>
          <cell r="E15">
            <v>129934</v>
          </cell>
          <cell r="F15">
            <v>12035</v>
          </cell>
          <cell r="G15">
            <v>3614</v>
          </cell>
          <cell r="H15">
            <v>5151</v>
          </cell>
          <cell r="I15">
            <v>685</v>
          </cell>
          <cell r="J15">
            <v>11964</v>
          </cell>
          <cell r="K15">
            <v>800</v>
          </cell>
          <cell r="L15">
            <v>2026</v>
          </cell>
          <cell r="M15">
            <v>4433</v>
          </cell>
          <cell r="N15">
            <v>1497</v>
          </cell>
          <cell r="P15">
            <v>12605</v>
          </cell>
          <cell r="Q15">
            <v>715</v>
          </cell>
          <cell r="R15">
            <v>4065</v>
          </cell>
          <cell r="S15">
            <v>3341</v>
          </cell>
          <cell r="T15">
            <v>2946</v>
          </cell>
          <cell r="U15">
            <v>832</v>
          </cell>
          <cell r="V15">
            <v>2108</v>
          </cell>
          <cell r="W15">
            <v>568</v>
          </cell>
          <cell r="Y15">
            <v>792</v>
          </cell>
          <cell r="AF15">
            <v>511</v>
          </cell>
          <cell r="AG15">
            <v>637</v>
          </cell>
          <cell r="AH15">
            <v>4772</v>
          </cell>
          <cell r="AI15">
            <v>1119</v>
          </cell>
          <cell r="AJ15">
            <v>597</v>
          </cell>
          <cell r="AK15">
            <v>14328</v>
          </cell>
          <cell r="AL15">
            <v>333</v>
          </cell>
          <cell r="AN15">
            <v>322</v>
          </cell>
          <cell r="AP15">
            <v>8191</v>
          </cell>
          <cell r="AQ15">
            <v>1256</v>
          </cell>
          <cell r="AV15">
            <v>4342</v>
          </cell>
          <cell r="AW15">
            <v>3433</v>
          </cell>
          <cell r="BA15">
            <v>619</v>
          </cell>
          <cell r="BC15">
            <v>316</v>
          </cell>
          <cell r="BG15">
            <v>1269</v>
          </cell>
          <cell r="BH15">
            <v>74</v>
          </cell>
          <cell r="BK15">
            <v>3542</v>
          </cell>
        </row>
      </sheetData>
      <sheetData sheetId="5">
        <row r="8">
          <cell r="C8">
            <v>1305022</v>
          </cell>
          <cell r="D8">
            <v>940132</v>
          </cell>
          <cell r="E8">
            <v>364890</v>
          </cell>
          <cell r="F8">
            <v>46432</v>
          </cell>
          <cell r="G8">
            <v>10470</v>
          </cell>
          <cell r="H8">
            <v>9487</v>
          </cell>
          <cell r="I8">
            <v>1313</v>
          </cell>
          <cell r="J8">
            <v>40759</v>
          </cell>
          <cell r="K8">
            <v>5102</v>
          </cell>
          <cell r="L8">
            <v>5021</v>
          </cell>
          <cell r="M8">
            <v>10087</v>
          </cell>
          <cell r="N8">
            <v>3394</v>
          </cell>
          <cell r="P8">
            <v>26818</v>
          </cell>
          <cell r="Q8">
            <v>2010</v>
          </cell>
          <cell r="R8">
            <v>12168</v>
          </cell>
          <cell r="S8">
            <v>10657</v>
          </cell>
          <cell r="T8">
            <v>6650</v>
          </cell>
          <cell r="U8">
            <v>1133</v>
          </cell>
          <cell r="V8">
            <v>6071</v>
          </cell>
          <cell r="W8">
            <v>2743</v>
          </cell>
          <cell r="Y8">
            <v>1831</v>
          </cell>
          <cell r="AF8">
            <v>1159</v>
          </cell>
          <cell r="AG8">
            <v>1695</v>
          </cell>
          <cell r="AH8">
            <v>12668</v>
          </cell>
          <cell r="AI8">
            <v>5094</v>
          </cell>
          <cell r="AJ8">
            <v>2434</v>
          </cell>
          <cell r="AK8">
            <v>51294</v>
          </cell>
          <cell r="AL8">
            <v>546</v>
          </cell>
          <cell r="AN8">
            <v>554</v>
          </cell>
          <cell r="AP8">
            <v>20240</v>
          </cell>
          <cell r="AQ8">
            <v>2440</v>
          </cell>
          <cell r="AV8">
            <v>9336</v>
          </cell>
          <cell r="AW8">
            <v>7453</v>
          </cell>
          <cell r="BA8">
            <v>1973</v>
          </cell>
          <cell r="BC8">
            <v>824</v>
          </cell>
          <cell r="BG8">
            <v>4532</v>
          </cell>
          <cell r="BH8">
            <v>425</v>
          </cell>
          <cell r="BK8">
            <v>8993</v>
          </cell>
        </row>
        <row r="15">
          <cell r="C15">
            <v>264943</v>
          </cell>
          <cell r="D15">
            <v>104896</v>
          </cell>
          <cell r="E15">
            <v>160047</v>
          </cell>
          <cell r="F15">
            <v>12624</v>
          </cell>
          <cell r="G15">
            <v>3860</v>
          </cell>
          <cell r="H15">
            <v>4341</v>
          </cell>
          <cell r="I15">
            <v>958</v>
          </cell>
          <cell r="J15">
            <v>17244</v>
          </cell>
          <cell r="K15">
            <v>1805</v>
          </cell>
          <cell r="L15">
            <v>2803</v>
          </cell>
          <cell r="M15">
            <v>4536</v>
          </cell>
          <cell r="N15">
            <v>1758</v>
          </cell>
          <cell r="P15">
            <v>15282</v>
          </cell>
          <cell r="Q15">
            <v>911</v>
          </cell>
          <cell r="R15">
            <v>5705</v>
          </cell>
          <cell r="S15">
            <v>4753</v>
          </cell>
          <cell r="T15">
            <v>4098</v>
          </cell>
          <cell r="U15">
            <v>645</v>
          </cell>
          <cell r="V15">
            <v>2043</v>
          </cell>
          <cell r="W15">
            <v>874</v>
          </cell>
          <cell r="Y15">
            <v>1030</v>
          </cell>
          <cell r="AF15">
            <v>726</v>
          </cell>
          <cell r="AG15">
            <v>1301</v>
          </cell>
          <cell r="AH15">
            <v>4198</v>
          </cell>
          <cell r="AI15">
            <v>1112</v>
          </cell>
          <cell r="AJ15">
            <v>982</v>
          </cell>
          <cell r="AK15">
            <v>17362</v>
          </cell>
          <cell r="AL15">
            <v>260</v>
          </cell>
          <cell r="AN15">
            <v>291</v>
          </cell>
          <cell r="AP15">
            <v>13262</v>
          </cell>
          <cell r="AQ15">
            <v>1283</v>
          </cell>
          <cell r="AV15">
            <v>6439</v>
          </cell>
          <cell r="AW15">
            <v>3990</v>
          </cell>
          <cell r="BA15">
            <v>751</v>
          </cell>
          <cell r="BC15">
            <v>253</v>
          </cell>
          <cell r="BG15">
            <v>2638</v>
          </cell>
          <cell r="BH15">
            <v>183</v>
          </cell>
          <cell r="BK15">
            <v>4267</v>
          </cell>
        </row>
      </sheetData>
      <sheetData sheetId="6">
        <row r="8">
          <cell r="C8">
            <v>2081185</v>
          </cell>
          <cell r="D8">
            <v>1553809</v>
          </cell>
          <cell r="E8">
            <v>527376</v>
          </cell>
          <cell r="F8">
            <v>64304</v>
          </cell>
          <cell r="G8">
            <v>18275</v>
          </cell>
          <cell r="H8">
            <v>14469</v>
          </cell>
          <cell r="I8">
            <v>1475</v>
          </cell>
          <cell r="J8">
            <v>83548</v>
          </cell>
          <cell r="K8">
            <v>5488</v>
          </cell>
          <cell r="L8">
            <v>11868</v>
          </cell>
          <cell r="M8">
            <v>21832</v>
          </cell>
          <cell r="N8">
            <v>4953</v>
          </cell>
          <cell r="P8">
            <v>32051</v>
          </cell>
          <cell r="Q8">
            <v>2240</v>
          </cell>
          <cell r="R8">
            <v>16730</v>
          </cell>
          <cell r="S8">
            <v>14677</v>
          </cell>
          <cell r="T8">
            <v>9787</v>
          </cell>
          <cell r="U8">
            <v>1716</v>
          </cell>
          <cell r="V8">
            <v>7007</v>
          </cell>
          <cell r="W8">
            <v>2530</v>
          </cell>
          <cell r="Y8">
            <v>2482</v>
          </cell>
          <cell r="AF8">
            <v>2182</v>
          </cell>
          <cell r="AG8">
            <v>1618</v>
          </cell>
          <cell r="AH8">
            <v>16813</v>
          </cell>
          <cell r="AI8">
            <v>4307</v>
          </cell>
          <cell r="AJ8">
            <v>2699</v>
          </cell>
          <cell r="AK8">
            <v>61431</v>
          </cell>
          <cell r="AL8">
            <v>761</v>
          </cell>
          <cell r="AN8">
            <v>1190</v>
          </cell>
          <cell r="AP8">
            <v>27579</v>
          </cell>
          <cell r="AQ8">
            <v>4343</v>
          </cell>
          <cell r="AV8">
            <v>14896</v>
          </cell>
          <cell r="AW8">
            <v>6956</v>
          </cell>
          <cell r="BA8">
            <v>3090</v>
          </cell>
          <cell r="BC8">
            <v>1859</v>
          </cell>
          <cell r="BG8">
            <v>7349</v>
          </cell>
          <cell r="BH8">
            <v>1046</v>
          </cell>
          <cell r="BK8">
            <v>10770</v>
          </cell>
        </row>
        <row r="15">
          <cell r="C15">
            <v>294204</v>
          </cell>
          <cell r="D15">
            <v>110118</v>
          </cell>
          <cell r="E15">
            <v>184086</v>
          </cell>
          <cell r="F15">
            <v>11183</v>
          </cell>
          <cell r="G15">
            <v>5257</v>
          </cell>
          <cell r="H15">
            <v>4966</v>
          </cell>
          <cell r="I15">
            <v>903</v>
          </cell>
          <cell r="J15">
            <v>19017</v>
          </cell>
          <cell r="K15">
            <v>1868</v>
          </cell>
          <cell r="L15">
            <v>3736</v>
          </cell>
          <cell r="M15">
            <v>4938</v>
          </cell>
          <cell r="N15">
            <v>1823</v>
          </cell>
          <cell r="P15">
            <v>16601</v>
          </cell>
          <cell r="Q15">
            <v>789</v>
          </cell>
          <cell r="R15">
            <v>5694</v>
          </cell>
          <cell r="S15">
            <v>6354</v>
          </cell>
          <cell r="T15">
            <v>5406</v>
          </cell>
          <cell r="U15">
            <v>1047</v>
          </cell>
          <cell r="V15">
            <v>2137</v>
          </cell>
          <cell r="W15">
            <v>930</v>
          </cell>
          <cell r="Y15">
            <v>1189</v>
          </cell>
          <cell r="AF15">
            <v>1202</v>
          </cell>
          <cell r="AG15">
            <v>971</v>
          </cell>
          <cell r="AH15">
            <v>4572</v>
          </cell>
          <cell r="AI15">
            <v>970</v>
          </cell>
          <cell r="AJ15">
            <v>634</v>
          </cell>
          <cell r="AK15">
            <v>16218</v>
          </cell>
          <cell r="AL15">
            <v>288</v>
          </cell>
          <cell r="AN15">
            <v>430</v>
          </cell>
          <cell r="AP15">
            <v>17240</v>
          </cell>
          <cell r="AQ15">
            <v>2143</v>
          </cell>
          <cell r="AV15">
            <v>9981</v>
          </cell>
          <cell r="AW15">
            <v>4262</v>
          </cell>
          <cell r="BA15">
            <v>1485</v>
          </cell>
          <cell r="BC15">
            <v>490</v>
          </cell>
          <cell r="BG15">
            <v>3920</v>
          </cell>
          <cell r="BH15">
            <v>437</v>
          </cell>
          <cell r="BK15">
            <v>4523</v>
          </cell>
        </row>
      </sheetData>
      <sheetData sheetId="7">
        <row r="8">
          <cell r="C8">
            <v>2967115</v>
          </cell>
          <cell r="D8">
            <v>2243769</v>
          </cell>
          <cell r="E8">
            <v>723346</v>
          </cell>
          <cell r="F8">
            <v>131483</v>
          </cell>
          <cell r="G8">
            <v>49145</v>
          </cell>
          <cell r="H8">
            <v>12579</v>
          </cell>
          <cell r="I8">
            <v>655</v>
          </cell>
          <cell r="J8">
            <v>91772</v>
          </cell>
          <cell r="K8">
            <v>9859</v>
          </cell>
          <cell r="L8">
            <v>25545</v>
          </cell>
          <cell r="M8">
            <v>29917</v>
          </cell>
          <cell r="N8">
            <v>6223</v>
          </cell>
          <cell r="P8">
            <v>27618</v>
          </cell>
          <cell r="Q8">
            <v>2823</v>
          </cell>
          <cell r="R8">
            <v>21908</v>
          </cell>
          <cell r="S8">
            <v>18843</v>
          </cell>
          <cell r="T8">
            <v>16011</v>
          </cell>
          <cell r="U8">
            <v>1453</v>
          </cell>
          <cell r="V8">
            <v>8412</v>
          </cell>
          <cell r="W8">
            <v>4133</v>
          </cell>
          <cell r="Y8">
            <v>3258</v>
          </cell>
          <cell r="AF8">
            <v>2421</v>
          </cell>
          <cell r="AG8">
            <v>1171</v>
          </cell>
          <cell r="AH8">
            <v>27256</v>
          </cell>
          <cell r="AI8">
            <v>4200</v>
          </cell>
          <cell r="AJ8">
            <v>2840</v>
          </cell>
          <cell r="AK8">
            <v>104996</v>
          </cell>
          <cell r="AL8">
            <v>459</v>
          </cell>
          <cell r="AN8">
            <v>1295</v>
          </cell>
          <cell r="AP8">
            <v>26527</v>
          </cell>
          <cell r="AQ8">
            <v>3867</v>
          </cell>
          <cell r="AV8">
            <v>16039</v>
          </cell>
          <cell r="AW8">
            <v>3676</v>
          </cell>
          <cell r="BA8">
            <v>2374</v>
          </cell>
          <cell r="BC8">
            <v>1876</v>
          </cell>
          <cell r="BG8">
            <v>8347</v>
          </cell>
          <cell r="BH8">
            <v>920</v>
          </cell>
          <cell r="BK8">
            <v>9904</v>
          </cell>
        </row>
        <row r="15">
          <cell r="C15">
            <v>337691</v>
          </cell>
          <cell r="D15">
            <v>144360</v>
          </cell>
          <cell r="E15">
            <v>193331</v>
          </cell>
          <cell r="F15">
            <v>10289</v>
          </cell>
          <cell r="G15">
            <v>4826</v>
          </cell>
          <cell r="H15">
            <v>3401</v>
          </cell>
          <cell r="I15">
            <v>321</v>
          </cell>
          <cell r="J15">
            <v>21472</v>
          </cell>
          <cell r="K15">
            <v>3072</v>
          </cell>
          <cell r="L15">
            <v>7276</v>
          </cell>
          <cell r="M15">
            <v>5330</v>
          </cell>
          <cell r="N15">
            <v>1827</v>
          </cell>
          <cell r="P15">
            <v>13776</v>
          </cell>
          <cell r="Q15">
            <v>1228</v>
          </cell>
          <cell r="R15">
            <v>7345</v>
          </cell>
          <cell r="S15">
            <v>7407</v>
          </cell>
          <cell r="T15">
            <v>9017</v>
          </cell>
          <cell r="U15">
            <v>926</v>
          </cell>
          <cell r="V15">
            <v>1534</v>
          </cell>
          <cell r="W15">
            <v>848</v>
          </cell>
          <cell r="Y15">
            <v>956</v>
          </cell>
          <cell r="AF15">
            <v>1755</v>
          </cell>
          <cell r="AG15">
            <v>682</v>
          </cell>
          <cell r="AH15">
            <v>4947</v>
          </cell>
          <cell r="AI15">
            <v>593</v>
          </cell>
          <cell r="AJ15">
            <v>456</v>
          </cell>
          <cell r="AK15">
            <v>20413</v>
          </cell>
          <cell r="AL15">
            <v>210</v>
          </cell>
          <cell r="AN15">
            <v>716</v>
          </cell>
          <cell r="AP15">
            <v>17708</v>
          </cell>
          <cell r="AQ15">
            <v>2297</v>
          </cell>
          <cell r="AV15">
            <v>11484</v>
          </cell>
          <cell r="AW15">
            <v>1850</v>
          </cell>
          <cell r="BA15">
            <v>1119</v>
          </cell>
          <cell r="BC15">
            <v>601</v>
          </cell>
          <cell r="BG15">
            <v>4724</v>
          </cell>
          <cell r="BH15">
            <v>386</v>
          </cell>
          <cell r="BK15">
            <v>3727</v>
          </cell>
        </row>
      </sheetData>
      <sheetData sheetId="8">
        <row r="8">
          <cell r="C8">
            <v>2093714</v>
          </cell>
          <cell r="D8">
            <v>1412041</v>
          </cell>
          <cell r="E8">
            <v>681673</v>
          </cell>
          <cell r="F8">
            <v>83068</v>
          </cell>
          <cell r="G8">
            <v>20035</v>
          </cell>
          <cell r="H8">
            <v>11495</v>
          </cell>
          <cell r="I8">
            <v>1251</v>
          </cell>
          <cell r="J8">
            <v>85343</v>
          </cell>
          <cell r="K8">
            <v>7526</v>
          </cell>
          <cell r="L8">
            <v>14845</v>
          </cell>
          <cell r="M8">
            <v>21339</v>
          </cell>
          <cell r="N8">
            <v>5481</v>
          </cell>
          <cell r="P8">
            <v>36800</v>
          </cell>
          <cell r="Q8">
            <v>3337</v>
          </cell>
          <cell r="R8">
            <v>22581</v>
          </cell>
          <cell r="S8">
            <v>43550</v>
          </cell>
          <cell r="T8">
            <v>28020</v>
          </cell>
          <cell r="U8">
            <v>3103</v>
          </cell>
          <cell r="V8">
            <v>7880</v>
          </cell>
          <cell r="W8">
            <v>5101</v>
          </cell>
          <cell r="Y8">
            <v>3036</v>
          </cell>
          <cell r="AF8">
            <v>3840</v>
          </cell>
          <cell r="AG8">
            <v>1468</v>
          </cell>
          <cell r="AH8">
            <v>21814</v>
          </cell>
          <cell r="AI8">
            <v>6269</v>
          </cell>
          <cell r="AJ8">
            <v>3037</v>
          </cell>
          <cell r="AK8">
            <v>108600</v>
          </cell>
          <cell r="AL8">
            <v>912</v>
          </cell>
          <cell r="AN8">
            <v>2811</v>
          </cell>
          <cell r="AP8">
            <v>25393</v>
          </cell>
          <cell r="AQ8">
            <v>4429</v>
          </cell>
          <cell r="AV8">
            <v>21546</v>
          </cell>
          <cell r="AW8">
            <v>4780</v>
          </cell>
          <cell r="BA8">
            <v>5208</v>
          </cell>
          <cell r="BC8">
            <v>1180</v>
          </cell>
          <cell r="BG8">
            <v>6775</v>
          </cell>
          <cell r="BH8">
            <v>570</v>
          </cell>
          <cell r="BK8">
            <v>9798</v>
          </cell>
        </row>
        <row r="15">
          <cell r="C15">
            <v>354083</v>
          </cell>
          <cell r="D15">
            <v>113901</v>
          </cell>
          <cell r="E15">
            <v>240182</v>
          </cell>
          <cell r="F15">
            <v>13565</v>
          </cell>
          <cell r="G15">
            <v>4814</v>
          </cell>
          <cell r="H15">
            <v>5095</v>
          </cell>
          <cell r="I15">
            <v>862</v>
          </cell>
          <cell r="J15">
            <v>24875</v>
          </cell>
          <cell r="K15">
            <v>3026</v>
          </cell>
          <cell r="L15">
            <v>5668</v>
          </cell>
          <cell r="M15">
            <v>5622</v>
          </cell>
          <cell r="N15">
            <v>2221</v>
          </cell>
          <cell r="P15">
            <v>18657</v>
          </cell>
          <cell r="Q15">
            <v>1426</v>
          </cell>
          <cell r="R15">
            <v>8077</v>
          </cell>
          <cell r="S15">
            <v>19249</v>
          </cell>
          <cell r="T15">
            <v>13939</v>
          </cell>
          <cell r="U15">
            <v>2141</v>
          </cell>
          <cell r="V15">
            <v>2323</v>
          </cell>
          <cell r="W15">
            <v>1358</v>
          </cell>
          <cell r="Y15">
            <v>948</v>
          </cell>
          <cell r="AF15">
            <v>2498</v>
          </cell>
          <cell r="AG15">
            <v>816</v>
          </cell>
          <cell r="AH15">
            <v>4251</v>
          </cell>
          <cell r="AI15">
            <v>722</v>
          </cell>
          <cell r="AJ15">
            <v>788</v>
          </cell>
          <cell r="AK15">
            <v>25327</v>
          </cell>
          <cell r="AL15">
            <v>247</v>
          </cell>
          <cell r="AN15">
            <v>937</v>
          </cell>
          <cell r="AP15">
            <v>15461</v>
          </cell>
          <cell r="AQ15">
            <v>2434</v>
          </cell>
          <cell r="AV15">
            <v>14462</v>
          </cell>
          <cell r="AW15">
            <v>2066</v>
          </cell>
          <cell r="BA15">
            <v>3576</v>
          </cell>
          <cell r="BC15">
            <v>395</v>
          </cell>
          <cell r="BG15">
            <v>3825</v>
          </cell>
          <cell r="BH15">
            <v>289</v>
          </cell>
          <cell r="BK15">
            <v>4007</v>
          </cell>
        </row>
      </sheetData>
      <sheetData sheetId="9">
        <row r="8">
          <cell r="C8">
            <v>1495072</v>
          </cell>
          <cell r="D8">
            <v>1111955</v>
          </cell>
          <cell r="E8">
            <v>383117</v>
          </cell>
          <cell r="F8">
            <v>45888</v>
          </cell>
          <cell r="G8">
            <v>12202</v>
          </cell>
          <cell r="H8">
            <v>9952</v>
          </cell>
          <cell r="I8">
            <v>1028</v>
          </cell>
          <cell r="J8">
            <v>43341</v>
          </cell>
          <cell r="K8">
            <v>3957</v>
          </cell>
          <cell r="L8">
            <v>6265</v>
          </cell>
          <cell r="M8">
            <v>9249</v>
          </cell>
          <cell r="N8">
            <v>3757</v>
          </cell>
          <cell r="P8">
            <v>25094</v>
          </cell>
          <cell r="Q8">
            <v>1519</v>
          </cell>
          <cell r="R8">
            <v>11200</v>
          </cell>
          <cell r="S8">
            <v>10471</v>
          </cell>
          <cell r="T8">
            <v>8448</v>
          </cell>
          <cell r="U8">
            <v>1456</v>
          </cell>
          <cell r="V8">
            <v>6608</v>
          </cell>
          <cell r="W8">
            <v>2288</v>
          </cell>
          <cell r="Y8">
            <v>2073</v>
          </cell>
          <cell r="AF8">
            <v>1273</v>
          </cell>
          <cell r="AG8">
            <v>968</v>
          </cell>
          <cell r="AH8">
            <v>13590</v>
          </cell>
          <cell r="AI8">
            <v>3707</v>
          </cell>
          <cell r="AJ8">
            <v>2051</v>
          </cell>
          <cell r="AK8">
            <v>48377</v>
          </cell>
          <cell r="AL8">
            <v>769</v>
          </cell>
          <cell r="AN8">
            <v>1316</v>
          </cell>
          <cell r="AP8">
            <v>21384</v>
          </cell>
          <cell r="AQ8">
            <v>3679</v>
          </cell>
          <cell r="AV8">
            <v>16963</v>
          </cell>
          <cell r="AW8">
            <v>5649</v>
          </cell>
          <cell r="BA8">
            <v>1935</v>
          </cell>
          <cell r="BC8">
            <v>575</v>
          </cell>
          <cell r="BG8">
            <v>5144</v>
          </cell>
          <cell r="BH8">
            <v>491</v>
          </cell>
          <cell r="BK8">
            <v>9106</v>
          </cell>
        </row>
        <row r="15">
          <cell r="C15">
            <v>273254</v>
          </cell>
          <cell r="D15">
            <v>103148</v>
          </cell>
          <cell r="E15">
            <v>170106</v>
          </cell>
          <cell r="F15">
            <v>13366</v>
          </cell>
          <cell r="G15">
            <v>5268</v>
          </cell>
          <cell r="H15">
            <v>4878</v>
          </cell>
          <cell r="I15">
            <v>611</v>
          </cell>
          <cell r="J15">
            <v>18672</v>
          </cell>
          <cell r="K15">
            <v>1683</v>
          </cell>
          <cell r="L15">
            <v>3049</v>
          </cell>
          <cell r="M15">
            <v>4515</v>
          </cell>
          <cell r="N15">
            <v>2046</v>
          </cell>
          <cell r="P15">
            <v>14633</v>
          </cell>
          <cell r="Q15">
            <v>793</v>
          </cell>
          <cell r="R15">
            <v>5201</v>
          </cell>
          <cell r="S15">
            <v>4802</v>
          </cell>
          <cell r="T15">
            <v>5321</v>
          </cell>
          <cell r="U15">
            <v>685</v>
          </cell>
          <cell r="V15">
            <v>2296</v>
          </cell>
          <cell r="W15">
            <v>997</v>
          </cell>
          <cell r="Y15">
            <v>1029</v>
          </cell>
          <cell r="AF15">
            <v>927</v>
          </cell>
          <cell r="AG15">
            <v>528</v>
          </cell>
          <cell r="AH15">
            <v>3503</v>
          </cell>
          <cell r="AI15">
            <v>994</v>
          </cell>
          <cell r="AJ15">
            <v>672</v>
          </cell>
          <cell r="AK15">
            <v>15280</v>
          </cell>
          <cell r="AL15">
            <v>334</v>
          </cell>
          <cell r="AN15">
            <v>628</v>
          </cell>
          <cell r="AP15">
            <v>14125</v>
          </cell>
          <cell r="AQ15">
            <v>2130</v>
          </cell>
          <cell r="AV15">
            <v>11143</v>
          </cell>
          <cell r="AW15">
            <v>2897</v>
          </cell>
          <cell r="BA15">
            <v>1268</v>
          </cell>
          <cell r="BC15">
            <v>351</v>
          </cell>
          <cell r="BG15">
            <v>3445</v>
          </cell>
          <cell r="BH15">
            <v>308</v>
          </cell>
          <cell r="BK15">
            <v>3999</v>
          </cell>
        </row>
      </sheetData>
      <sheetData sheetId="10">
        <row r="8">
          <cell r="C8">
            <v>1331161</v>
          </cell>
          <cell r="D8">
            <v>1024695</v>
          </cell>
          <cell r="E8">
            <v>306466</v>
          </cell>
          <cell r="F8">
            <v>35117</v>
          </cell>
          <cell r="G8">
            <v>10532</v>
          </cell>
          <cell r="H8">
            <v>8251</v>
          </cell>
          <cell r="I8">
            <v>878</v>
          </cell>
          <cell r="J8">
            <v>30567</v>
          </cell>
          <cell r="K8">
            <v>2888</v>
          </cell>
          <cell r="L8">
            <v>3805</v>
          </cell>
          <cell r="M8">
            <v>7872</v>
          </cell>
          <cell r="N8">
            <v>2994</v>
          </cell>
          <cell r="P8">
            <v>19380</v>
          </cell>
          <cell r="Q8">
            <v>2555</v>
          </cell>
          <cell r="R8">
            <v>9242</v>
          </cell>
          <cell r="S8">
            <v>7838</v>
          </cell>
          <cell r="T8">
            <v>5410</v>
          </cell>
          <cell r="U8">
            <v>1349</v>
          </cell>
          <cell r="V8">
            <v>5242</v>
          </cell>
          <cell r="W8">
            <v>1986</v>
          </cell>
          <cell r="Y8">
            <v>2065</v>
          </cell>
          <cell r="AF8">
            <v>1030</v>
          </cell>
          <cell r="AG8">
            <v>1668</v>
          </cell>
          <cell r="AH8">
            <v>12855</v>
          </cell>
          <cell r="AI8">
            <v>3522</v>
          </cell>
          <cell r="AJ8">
            <v>1610</v>
          </cell>
          <cell r="AK8">
            <v>51470</v>
          </cell>
          <cell r="AL8">
            <v>912</v>
          </cell>
          <cell r="AN8">
            <v>628</v>
          </cell>
          <cell r="AP8">
            <v>13258</v>
          </cell>
          <cell r="AQ8">
            <v>3186</v>
          </cell>
          <cell r="AV8">
            <v>11123</v>
          </cell>
          <cell r="AW8">
            <v>5714</v>
          </cell>
          <cell r="BA8">
            <v>1609</v>
          </cell>
          <cell r="BC8">
            <v>432</v>
          </cell>
          <cell r="BG8">
            <v>2777</v>
          </cell>
          <cell r="BH8">
            <v>281</v>
          </cell>
          <cell r="BK8">
            <v>7203</v>
          </cell>
        </row>
        <row r="15">
          <cell r="C15">
            <v>261292</v>
          </cell>
          <cell r="D15">
            <v>120077</v>
          </cell>
          <cell r="E15">
            <v>141215</v>
          </cell>
          <cell r="F15">
            <v>11709</v>
          </cell>
          <cell r="G15">
            <v>4201</v>
          </cell>
          <cell r="H15">
            <v>4231</v>
          </cell>
          <cell r="I15">
            <v>625</v>
          </cell>
          <cell r="J15">
            <v>13809</v>
          </cell>
          <cell r="K15">
            <v>1300</v>
          </cell>
          <cell r="L15">
            <v>1974</v>
          </cell>
          <cell r="M15">
            <v>3852</v>
          </cell>
          <cell r="N15">
            <v>1647</v>
          </cell>
          <cell r="P15">
            <v>11659</v>
          </cell>
          <cell r="Q15">
            <v>1849</v>
          </cell>
          <cell r="R15">
            <v>4074</v>
          </cell>
          <cell r="S15">
            <v>3125</v>
          </cell>
          <cell r="T15">
            <v>3407</v>
          </cell>
          <cell r="U15">
            <v>507</v>
          </cell>
          <cell r="V15">
            <v>1789</v>
          </cell>
          <cell r="W15">
            <v>774</v>
          </cell>
          <cell r="Y15">
            <v>1143</v>
          </cell>
          <cell r="AF15">
            <v>714</v>
          </cell>
          <cell r="AG15">
            <v>897</v>
          </cell>
          <cell r="AH15">
            <v>3958</v>
          </cell>
          <cell r="AI15">
            <v>887</v>
          </cell>
          <cell r="AJ15">
            <v>590</v>
          </cell>
          <cell r="AK15">
            <v>18577</v>
          </cell>
          <cell r="AL15">
            <v>331</v>
          </cell>
          <cell r="AN15">
            <v>429</v>
          </cell>
          <cell r="AP15">
            <v>8205</v>
          </cell>
          <cell r="AQ15">
            <v>1617</v>
          </cell>
          <cell r="AV15">
            <v>6602</v>
          </cell>
          <cell r="AW15">
            <v>3185</v>
          </cell>
          <cell r="BA15">
            <v>1059</v>
          </cell>
          <cell r="BC15">
            <v>178</v>
          </cell>
          <cell r="BG15">
            <v>1757</v>
          </cell>
          <cell r="BH15">
            <v>166</v>
          </cell>
          <cell r="BK15">
            <v>3193</v>
          </cell>
        </row>
      </sheetData>
      <sheetData sheetId="11">
        <row r="8">
          <cell r="C8">
            <v>1213027</v>
          </cell>
          <cell r="D8">
            <v>905667</v>
          </cell>
          <cell r="E8">
            <v>307360</v>
          </cell>
          <cell r="F8">
            <v>29765</v>
          </cell>
          <cell r="G8">
            <v>12448</v>
          </cell>
          <cell r="H8">
            <v>6405</v>
          </cell>
          <cell r="I8">
            <v>383</v>
          </cell>
          <cell r="J8">
            <v>27292</v>
          </cell>
          <cell r="K8">
            <v>2972</v>
          </cell>
          <cell r="L8">
            <v>4586</v>
          </cell>
          <cell r="M8">
            <v>6394</v>
          </cell>
          <cell r="N8">
            <v>2403</v>
          </cell>
          <cell r="P8">
            <v>18930</v>
          </cell>
          <cell r="Q8">
            <v>1007</v>
          </cell>
          <cell r="R8">
            <v>8325</v>
          </cell>
          <cell r="S8">
            <v>8375</v>
          </cell>
          <cell r="T8">
            <v>4938</v>
          </cell>
          <cell r="U8">
            <v>626</v>
          </cell>
          <cell r="V8">
            <v>4798</v>
          </cell>
          <cell r="W8">
            <v>2789</v>
          </cell>
          <cell r="Y8">
            <v>1579</v>
          </cell>
          <cell r="AF8">
            <v>707</v>
          </cell>
          <cell r="AG8">
            <v>955</v>
          </cell>
          <cell r="AH8">
            <v>15447</v>
          </cell>
          <cell r="AI8">
            <v>1792</v>
          </cell>
          <cell r="AJ8">
            <v>1651</v>
          </cell>
          <cell r="AK8">
            <v>72688</v>
          </cell>
          <cell r="AL8">
            <v>2272</v>
          </cell>
          <cell r="AN8">
            <v>513</v>
          </cell>
          <cell r="AP8">
            <v>10140</v>
          </cell>
          <cell r="AQ8">
            <v>1830</v>
          </cell>
          <cell r="AV8">
            <v>9889</v>
          </cell>
          <cell r="AW8">
            <v>4872</v>
          </cell>
          <cell r="BA8">
            <v>1262</v>
          </cell>
          <cell r="BC8">
            <v>292</v>
          </cell>
          <cell r="BG8">
            <v>1890</v>
          </cell>
          <cell r="BH8">
            <v>195</v>
          </cell>
          <cell r="BK8">
            <v>7352</v>
          </cell>
        </row>
        <row r="15">
          <cell r="C15">
            <v>235854</v>
          </cell>
          <cell r="D15">
            <v>118207</v>
          </cell>
          <cell r="E15">
            <v>117647</v>
          </cell>
          <cell r="F15">
            <v>10191</v>
          </cell>
          <cell r="G15">
            <v>3419</v>
          </cell>
          <cell r="H15">
            <v>2862</v>
          </cell>
          <cell r="I15">
            <v>191</v>
          </cell>
          <cell r="J15">
            <v>9603</v>
          </cell>
          <cell r="K15">
            <v>969</v>
          </cell>
          <cell r="L15">
            <v>1871</v>
          </cell>
          <cell r="M15">
            <v>3144</v>
          </cell>
          <cell r="N15">
            <v>1177</v>
          </cell>
          <cell r="P15">
            <v>10068</v>
          </cell>
          <cell r="Q15">
            <v>453</v>
          </cell>
          <cell r="R15">
            <v>3299</v>
          </cell>
          <cell r="S15">
            <v>3129</v>
          </cell>
          <cell r="T15">
            <v>2280</v>
          </cell>
          <cell r="U15">
            <v>284</v>
          </cell>
          <cell r="V15">
            <v>1549</v>
          </cell>
          <cell r="W15">
            <v>610</v>
          </cell>
          <cell r="Y15">
            <v>794</v>
          </cell>
          <cell r="AF15">
            <v>502</v>
          </cell>
          <cell r="AG15">
            <v>381</v>
          </cell>
          <cell r="AH15">
            <v>3983</v>
          </cell>
          <cell r="AI15">
            <v>630</v>
          </cell>
          <cell r="AJ15">
            <v>496</v>
          </cell>
          <cell r="AK15">
            <v>23307</v>
          </cell>
          <cell r="AL15">
            <v>297</v>
          </cell>
          <cell r="AN15">
            <v>347</v>
          </cell>
          <cell r="AP15">
            <v>5910</v>
          </cell>
          <cell r="AQ15">
            <v>679</v>
          </cell>
          <cell r="AV15">
            <v>3899</v>
          </cell>
          <cell r="AW15">
            <v>2757</v>
          </cell>
          <cell r="BA15">
            <v>667</v>
          </cell>
          <cell r="BC15">
            <v>143</v>
          </cell>
          <cell r="BG15">
            <v>919</v>
          </cell>
          <cell r="BH15">
            <v>130</v>
          </cell>
          <cell r="BK15">
            <v>2785</v>
          </cell>
        </row>
      </sheetData>
      <sheetData sheetId="12">
        <row r="8">
          <cell r="C8">
            <v>1241306</v>
          </cell>
          <cell r="D8">
            <v>736537</v>
          </cell>
          <cell r="E8">
            <v>504769</v>
          </cell>
          <cell r="F8">
            <v>19585</v>
          </cell>
          <cell r="G8">
            <v>5187</v>
          </cell>
          <cell r="H8">
            <v>4109</v>
          </cell>
          <cell r="I8">
            <v>245</v>
          </cell>
          <cell r="J8">
            <v>27466</v>
          </cell>
          <cell r="K8">
            <v>1936</v>
          </cell>
          <cell r="L8">
            <v>7070</v>
          </cell>
          <cell r="M8">
            <v>10534</v>
          </cell>
          <cell r="N8">
            <v>4025</v>
          </cell>
          <cell r="P8">
            <v>140971</v>
          </cell>
          <cell r="Q8">
            <v>5927</v>
          </cell>
          <cell r="R8">
            <v>24078</v>
          </cell>
          <cell r="S8">
            <v>15173</v>
          </cell>
          <cell r="T8">
            <v>12194</v>
          </cell>
          <cell r="U8">
            <v>1192</v>
          </cell>
          <cell r="V8">
            <v>2886</v>
          </cell>
          <cell r="W8">
            <v>1321</v>
          </cell>
          <cell r="Y8">
            <v>902</v>
          </cell>
          <cell r="AF8">
            <v>6346</v>
          </cell>
          <cell r="AG8">
            <v>963</v>
          </cell>
          <cell r="AH8">
            <v>19307</v>
          </cell>
          <cell r="AI8">
            <v>4222</v>
          </cell>
          <cell r="AJ8">
            <v>2632</v>
          </cell>
          <cell r="AK8">
            <v>121896</v>
          </cell>
          <cell r="AL8">
            <v>2287</v>
          </cell>
          <cell r="AN8">
            <v>540</v>
          </cell>
          <cell r="AP8">
            <v>7278</v>
          </cell>
          <cell r="AQ8">
            <v>1763</v>
          </cell>
          <cell r="AV8">
            <v>12845</v>
          </cell>
          <cell r="AW8">
            <v>3777</v>
          </cell>
          <cell r="BA8">
            <v>1045</v>
          </cell>
          <cell r="BC8">
            <v>348</v>
          </cell>
          <cell r="BG8">
            <v>3940</v>
          </cell>
          <cell r="BH8">
            <v>244</v>
          </cell>
          <cell r="BK8">
            <v>6507</v>
          </cell>
        </row>
        <row r="15">
          <cell r="C15">
            <v>185130</v>
          </cell>
          <cell r="D15">
            <v>76231</v>
          </cell>
          <cell r="E15">
            <v>108899</v>
          </cell>
          <cell r="F15">
            <v>6842</v>
          </cell>
          <cell r="G15">
            <v>1880</v>
          </cell>
          <cell r="H15">
            <v>1826</v>
          </cell>
          <cell r="I15">
            <v>120</v>
          </cell>
          <cell r="J15">
            <v>9742</v>
          </cell>
          <cell r="K15">
            <v>972</v>
          </cell>
          <cell r="L15">
            <v>1869</v>
          </cell>
          <cell r="M15">
            <v>2613</v>
          </cell>
          <cell r="N15">
            <v>1278</v>
          </cell>
          <cell r="P15">
            <v>9307</v>
          </cell>
          <cell r="Q15">
            <v>431</v>
          </cell>
          <cell r="R15">
            <v>4216</v>
          </cell>
          <cell r="S15">
            <v>4069</v>
          </cell>
          <cell r="T15">
            <v>1993</v>
          </cell>
          <cell r="U15">
            <v>356</v>
          </cell>
          <cell r="V15">
            <v>990</v>
          </cell>
          <cell r="W15">
            <v>300</v>
          </cell>
          <cell r="Y15">
            <v>347</v>
          </cell>
          <cell r="AF15">
            <v>1368</v>
          </cell>
          <cell r="AG15">
            <v>488</v>
          </cell>
          <cell r="AH15">
            <v>3020</v>
          </cell>
          <cell r="AI15">
            <v>579</v>
          </cell>
          <cell r="AJ15">
            <v>580</v>
          </cell>
          <cell r="AK15">
            <v>25458</v>
          </cell>
          <cell r="AL15">
            <v>220</v>
          </cell>
          <cell r="AN15">
            <v>269</v>
          </cell>
          <cell r="AP15">
            <v>4414</v>
          </cell>
          <cell r="AQ15">
            <v>887</v>
          </cell>
          <cell r="AV15">
            <v>4617</v>
          </cell>
          <cell r="AW15">
            <v>2143</v>
          </cell>
          <cell r="BA15">
            <v>395</v>
          </cell>
          <cell r="BC15">
            <v>149</v>
          </cell>
          <cell r="BG15">
            <v>1871</v>
          </cell>
          <cell r="BH15">
            <v>114</v>
          </cell>
          <cell r="BK15">
            <v>2515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mmijoulu"/>
      <sheetName val="Tammi"/>
      <sheetName val="Helmi"/>
      <sheetName val="Maalis"/>
      <sheetName val="Huhti"/>
      <sheetName val="Touko"/>
      <sheetName val="Kesä"/>
      <sheetName val="Heinä"/>
      <sheetName val="Elo"/>
      <sheetName val="Syys"/>
      <sheetName val="Loka"/>
      <sheetName val="Marras"/>
      <sheetName val="Joulu"/>
      <sheetName val="jMarras"/>
      <sheetName val="joMarras"/>
      <sheetName val="jouMarras"/>
      <sheetName val="joulMarras"/>
      <sheetName val="jouluMarras"/>
      <sheetName val="jouluarras"/>
      <sheetName val="joulurras"/>
      <sheetName val="jouluras"/>
      <sheetName val="jouluas"/>
      <sheetName val="joulus"/>
      <sheetName val="Tammioulu"/>
      <sheetName val="Tammiulu"/>
      <sheetName val="Tammilu"/>
      <sheetName val="Tammiu"/>
      <sheetName val="t"/>
      <sheetName val="ta"/>
      <sheetName val="tam"/>
      <sheetName val="tamm"/>
      <sheetName val="Tammitammi"/>
      <sheetName val="Tammihelmi"/>
      <sheetName val="h"/>
      <sheetName val="he"/>
      <sheetName val="hel"/>
      <sheetName val="helm"/>
      <sheetName val=""/>
      <sheetName val="m"/>
      <sheetName val="ma"/>
      <sheetName val="maa"/>
      <sheetName val="maal"/>
      <sheetName val="maali"/>
      <sheetName val="hMaalis"/>
      <sheetName val="huMaalis"/>
      <sheetName val="huhMaalis"/>
      <sheetName val="huhtMaalis"/>
      <sheetName val="huhtiMaalis"/>
      <sheetName val="huhtiaalis"/>
      <sheetName val="huhtialis"/>
      <sheetName val="huhtilis"/>
      <sheetName val="huhtiis"/>
      <sheetName val="huhtis"/>
      <sheetName val="tHuhti"/>
      <sheetName val="toHuhti"/>
      <sheetName val="touHuhti"/>
      <sheetName val="toukHuhti"/>
      <sheetName val="toukoHuhti"/>
      <sheetName val="toukouhti"/>
      <sheetName val="toukohti"/>
      <sheetName val="toukoti"/>
      <sheetName val="toukoi"/>
      <sheetName val="kTouko"/>
      <sheetName val="keTouko"/>
      <sheetName val="kesTouko"/>
      <sheetName val="kesäTouko"/>
      <sheetName val="kesäouko"/>
      <sheetName val="kesäuko"/>
      <sheetName val="kesäko"/>
      <sheetName val="kesäo"/>
      <sheetName val="hKesä"/>
      <sheetName val="heKesä"/>
      <sheetName val="heiKesä"/>
      <sheetName val="heinKesä"/>
      <sheetName val="heinesä"/>
      <sheetName val="heinsä"/>
      <sheetName val="eHeinä"/>
      <sheetName val="elHeinä"/>
      <sheetName val="eloHeinä"/>
      <sheetName val="eloeinä"/>
      <sheetName val="eloinä"/>
      <sheetName val="elonä"/>
      <sheetName val="eloä"/>
      <sheetName val="sElo"/>
      <sheetName val="syElo"/>
      <sheetName val="syyElo"/>
      <sheetName val="syysElo"/>
      <sheetName val="syyslo"/>
      <sheetName val="syyso"/>
      <sheetName val="lSyys"/>
      <sheetName val="loSyys"/>
      <sheetName val="lokSyys"/>
      <sheetName val="lokaSyys"/>
      <sheetName val="lokayys"/>
      <sheetName val="lokays"/>
      <sheetName val="lokas"/>
      <sheetName val="mLoka"/>
      <sheetName val="maLoka"/>
      <sheetName val="marLoka"/>
      <sheetName val="marrLoka"/>
      <sheetName val="marraLoka"/>
      <sheetName val="marrasLoka"/>
      <sheetName val="marrasoka"/>
      <sheetName val="marraska"/>
      <sheetName val="marrasa"/>
      <sheetName val="oulu"/>
      <sheetName val="jElo"/>
      <sheetName val="joElo"/>
      <sheetName val="jouElo"/>
      <sheetName val="joulElo"/>
      <sheetName val="jouluElo"/>
      <sheetName val="joululo"/>
      <sheetName val="jouluo"/>
    </sheetNames>
    <sheetDataSet>
      <sheetData sheetId="0">
        <row r="8">
          <cell r="C8">
            <v>19036665</v>
          </cell>
          <cell r="D8">
            <v>13708450</v>
          </cell>
          <cell r="E8">
            <v>5328215</v>
          </cell>
          <cell r="F8">
            <v>576038</v>
          </cell>
          <cell r="G8">
            <v>201447</v>
          </cell>
          <cell r="H8">
            <v>104271</v>
          </cell>
          <cell r="I8">
            <v>11227</v>
          </cell>
          <cell r="J8">
            <v>572147</v>
          </cell>
          <cell r="K8">
            <v>48237</v>
          </cell>
          <cell r="L8">
            <v>116353</v>
          </cell>
          <cell r="M8">
            <v>191221</v>
          </cell>
          <cell r="N8">
            <v>53079</v>
          </cell>
          <cell r="P8">
            <v>515934</v>
          </cell>
          <cell r="Q8">
            <v>28013</v>
          </cell>
          <cell r="R8">
            <v>238408</v>
          </cell>
          <cell r="S8">
            <v>164533</v>
          </cell>
          <cell r="T8">
            <v>138532</v>
          </cell>
          <cell r="U8">
            <v>15653</v>
          </cell>
          <cell r="V8">
            <v>69475</v>
          </cell>
          <cell r="W8">
            <v>28769</v>
          </cell>
          <cell r="Y8">
            <v>26836</v>
          </cell>
          <cell r="AF8">
            <v>27559</v>
          </cell>
          <cell r="AG8">
            <v>13128</v>
          </cell>
          <cell r="AH8">
            <v>211924</v>
          </cell>
          <cell r="AI8">
            <v>42240</v>
          </cell>
          <cell r="AJ8">
            <v>24390</v>
          </cell>
          <cell r="AK8">
            <v>856176</v>
          </cell>
          <cell r="AL8">
            <v>12587</v>
          </cell>
          <cell r="AN8">
            <v>16768</v>
          </cell>
          <cell r="AP8">
            <v>216412</v>
          </cell>
          <cell r="AQ8">
            <v>32812</v>
          </cell>
          <cell r="AV8">
            <v>156047</v>
          </cell>
          <cell r="AW8">
            <v>49589</v>
          </cell>
          <cell r="BA8">
            <v>22798</v>
          </cell>
          <cell r="BC8">
            <v>11194</v>
          </cell>
          <cell r="BG8">
            <v>41204</v>
          </cell>
          <cell r="BH8">
            <v>4497</v>
          </cell>
          <cell r="BK8">
            <v>98146</v>
          </cell>
        </row>
        <row r="13">
          <cell r="C13">
            <v>2984115</v>
          </cell>
          <cell r="D13">
            <v>1185351</v>
          </cell>
          <cell r="E13">
            <v>1798764</v>
          </cell>
          <cell r="F13">
            <v>134139</v>
          </cell>
          <cell r="G13">
            <v>47585</v>
          </cell>
          <cell r="H13">
            <v>43961</v>
          </cell>
          <cell r="I13">
            <v>6352</v>
          </cell>
          <cell r="J13">
            <v>186574</v>
          </cell>
          <cell r="K13">
            <v>16965</v>
          </cell>
          <cell r="L13">
            <v>36453</v>
          </cell>
          <cell r="M13">
            <v>52493</v>
          </cell>
          <cell r="N13">
            <v>22185</v>
          </cell>
          <cell r="P13">
            <v>163383</v>
          </cell>
          <cell r="Q13">
            <v>9900</v>
          </cell>
          <cell r="R13">
            <v>55891</v>
          </cell>
          <cell r="S13">
            <v>68161</v>
          </cell>
          <cell r="T13">
            <v>64957</v>
          </cell>
          <cell r="U13">
            <v>8485</v>
          </cell>
          <cell r="V13">
            <v>21373</v>
          </cell>
          <cell r="W13">
            <v>8647</v>
          </cell>
          <cell r="Y13">
            <v>9757</v>
          </cell>
          <cell r="AF13">
            <v>13125</v>
          </cell>
          <cell r="AG13">
            <v>6369</v>
          </cell>
          <cell r="AH13">
            <v>53371</v>
          </cell>
          <cell r="AI13">
            <v>9196</v>
          </cell>
          <cell r="AJ13">
            <v>9202</v>
          </cell>
          <cell r="AK13">
            <v>197383</v>
          </cell>
          <cell r="AL13">
            <v>3461</v>
          </cell>
          <cell r="AN13">
            <v>6906</v>
          </cell>
          <cell r="AP13">
            <v>128372</v>
          </cell>
          <cell r="AQ13">
            <v>14926</v>
          </cell>
          <cell r="AV13">
            <v>90422</v>
          </cell>
          <cell r="AW13">
            <v>24320</v>
          </cell>
          <cell r="BA13">
            <v>11213</v>
          </cell>
          <cell r="BC13">
            <v>3601</v>
          </cell>
          <cell r="BG13">
            <v>22627</v>
          </cell>
          <cell r="BH13">
            <v>2272</v>
          </cell>
          <cell r="BK13">
            <v>46499</v>
          </cell>
        </row>
      </sheetData>
      <sheetData sheetId="1">
        <row r="8">
          <cell r="C8">
            <v>1196838</v>
          </cell>
          <cell r="D8">
            <v>696313</v>
          </cell>
          <cell r="E8">
            <v>500525</v>
          </cell>
          <cell r="F8">
            <v>23128</v>
          </cell>
          <cell r="G8">
            <v>6545</v>
          </cell>
          <cell r="H8">
            <v>6093</v>
          </cell>
          <cell r="I8">
            <v>519</v>
          </cell>
          <cell r="J8">
            <v>31886</v>
          </cell>
          <cell r="K8">
            <v>2003</v>
          </cell>
          <cell r="L8">
            <v>10523</v>
          </cell>
          <cell r="M8">
            <v>14183</v>
          </cell>
          <cell r="N8">
            <v>3788</v>
          </cell>
          <cell r="P8">
            <v>47218</v>
          </cell>
          <cell r="Q8">
            <v>1329</v>
          </cell>
          <cell r="R8">
            <v>35635</v>
          </cell>
          <cell r="S8">
            <v>10143</v>
          </cell>
          <cell r="T8">
            <v>5318</v>
          </cell>
          <cell r="U8">
            <v>703</v>
          </cell>
          <cell r="V8">
            <v>4307</v>
          </cell>
          <cell r="W8">
            <v>1128</v>
          </cell>
          <cell r="Y8">
            <v>1502</v>
          </cell>
          <cell r="AF8">
            <v>2490</v>
          </cell>
          <cell r="AG8">
            <v>974</v>
          </cell>
          <cell r="AH8">
            <v>18521</v>
          </cell>
          <cell r="AI8">
            <v>2609</v>
          </cell>
          <cell r="AJ8">
            <v>2672</v>
          </cell>
          <cell r="AK8">
            <v>205276</v>
          </cell>
          <cell r="AL8">
            <v>2378</v>
          </cell>
          <cell r="AN8">
            <v>827</v>
          </cell>
          <cell r="AP8">
            <v>10415</v>
          </cell>
          <cell r="AQ8">
            <v>1443</v>
          </cell>
          <cell r="AV8">
            <v>11904</v>
          </cell>
          <cell r="AW8">
            <v>3033</v>
          </cell>
          <cell r="BA8">
            <v>918</v>
          </cell>
          <cell r="BC8">
            <v>297</v>
          </cell>
          <cell r="BG8">
            <v>2307</v>
          </cell>
          <cell r="BH8">
            <v>179</v>
          </cell>
          <cell r="BK8">
            <v>4265</v>
          </cell>
        </row>
        <row r="13">
          <cell r="C13">
            <v>200141</v>
          </cell>
          <cell r="D13">
            <v>79315</v>
          </cell>
          <cell r="E13">
            <v>120826</v>
          </cell>
          <cell r="F13">
            <v>8650</v>
          </cell>
          <cell r="G13">
            <v>2506</v>
          </cell>
          <cell r="H13">
            <v>3092</v>
          </cell>
          <cell r="I13">
            <v>417</v>
          </cell>
          <cell r="J13">
            <v>10769</v>
          </cell>
          <cell r="K13">
            <v>840</v>
          </cell>
          <cell r="L13">
            <v>1566</v>
          </cell>
          <cell r="M13">
            <v>2857</v>
          </cell>
          <cell r="N13">
            <v>1454</v>
          </cell>
          <cell r="P13">
            <v>9313</v>
          </cell>
          <cell r="Q13">
            <v>512</v>
          </cell>
          <cell r="R13">
            <v>3292</v>
          </cell>
          <cell r="S13">
            <v>3327</v>
          </cell>
          <cell r="T13">
            <v>1800</v>
          </cell>
          <cell r="U13">
            <v>378</v>
          </cell>
          <cell r="V13">
            <v>1604</v>
          </cell>
          <cell r="W13">
            <v>372</v>
          </cell>
          <cell r="Y13">
            <v>520</v>
          </cell>
          <cell r="AF13">
            <v>871</v>
          </cell>
          <cell r="AG13">
            <v>435</v>
          </cell>
          <cell r="AH13">
            <v>4593</v>
          </cell>
          <cell r="AI13">
            <v>763</v>
          </cell>
          <cell r="AJ13">
            <v>988</v>
          </cell>
          <cell r="AK13">
            <v>32282</v>
          </cell>
          <cell r="AL13">
            <v>278</v>
          </cell>
          <cell r="AN13">
            <v>527</v>
          </cell>
          <cell r="AP13">
            <v>6227</v>
          </cell>
          <cell r="AQ13">
            <v>766</v>
          </cell>
          <cell r="AV13">
            <v>3418</v>
          </cell>
          <cell r="AW13">
            <v>1928</v>
          </cell>
          <cell r="BA13">
            <v>400</v>
          </cell>
          <cell r="BC13">
            <v>153</v>
          </cell>
          <cell r="BG13">
            <v>1259</v>
          </cell>
          <cell r="BH13">
            <v>134</v>
          </cell>
          <cell r="BK13">
            <v>1816</v>
          </cell>
        </row>
      </sheetData>
      <sheetData sheetId="2">
        <row r="8">
          <cell r="C8">
            <v>1291441</v>
          </cell>
          <cell r="D8">
            <v>948061</v>
          </cell>
          <cell r="E8">
            <v>343380</v>
          </cell>
          <cell r="F8">
            <v>24548</v>
          </cell>
          <cell r="G8">
            <v>8297</v>
          </cell>
          <cell r="H8">
            <v>6246</v>
          </cell>
          <cell r="I8">
            <v>323</v>
          </cell>
          <cell r="J8">
            <v>36600</v>
          </cell>
          <cell r="K8">
            <v>2583</v>
          </cell>
          <cell r="L8">
            <v>9243</v>
          </cell>
          <cell r="M8">
            <v>22331</v>
          </cell>
          <cell r="N8">
            <v>5946</v>
          </cell>
          <cell r="P8">
            <v>48440</v>
          </cell>
          <cell r="Q8">
            <v>1206</v>
          </cell>
          <cell r="R8">
            <v>32711</v>
          </cell>
          <cell r="S8">
            <v>7141</v>
          </cell>
          <cell r="T8">
            <v>7092</v>
          </cell>
          <cell r="U8">
            <v>1224</v>
          </cell>
          <cell r="V8">
            <v>3658</v>
          </cell>
          <cell r="W8">
            <v>2033</v>
          </cell>
          <cell r="Y8">
            <v>2133</v>
          </cell>
          <cell r="AF8">
            <v>1167</v>
          </cell>
          <cell r="AG8">
            <v>929</v>
          </cell>
          <cell r="AH8">
            <v>16812</v>
          </cell>
          <cell r="AI8">
            <v>2371</v>
          </cell>
          <cell r="AJ8">
            <v>1499</v>
          </cell>
          <cell r="AK8">
            <v>45045</v>
          </cell>
          <cell r="AL8">
            <v>323</v>
          </cell>
          <cell r="AN8">
            <v>1186</v>
          </cell>
          <cell r="AP8">
            <v>9298</v>
          </cell>
          <cell r="AQ8">
            <v>1309</v>
          </cell>
          <cell r="AV8">
            <v>11479</v>
          </cell>
          <cell r="AW8">
            <v>2939</v>
          </cell>
          <cell r="BA8">
            <v>852</v>
          </cell>
          <cell r="BC8">
            <v>217</v>
          </cell>
          <cell r="BG8">
            <v>1256</v>
          </cell>
          <cell r="BH8">
            <v>193</v>
          </cell>
          <cell r="BK8">
            <v>3514</v>
          </cell>
        </row>
        <row r="13">
          <cell r="C13">
            <v>172044</v>
          </cell>
          <cell r="D13">
            <v>80539</v>
          </cell>
          <cell r="E13">
            <v>91505</v>
          </cell>
          <cell r="F13">
            <v>8107</v>
          </cell>
          <cell r="G13">
            <v>2627</v>
          </cell>
          <cell r="H13">
            <v>2803</v>
          </cell>
          <cell r="I13">
            <v>240</v>
          </cell>
          <cell r="J13">
            <v>9612</v>
          </cell>
          <cell r="K13">
            <v>673</v>
          </cell>
          <cell r="L13">
            <v>1518</v>
          </cell>
          <cell r="M13">
            <v>3611</v>
          </cell>
          <cell r="N13">
            <v>1674</v>
          </cell>
          <cell r="P13">
            <v>9003</v>
          </cell>
          <cell r="Q13">
            <v>467</v>
          </cell>
          <cell r="R13">
            <v>3252</v>
          </cell>
          <cell r="S13">
            <v>2154</v>
          </cell>
          <cell r="T13">
            <v>1751</v>
          </cell>
          <cell r="U13">
            <v>491</v>
          </cell>
          <cell r="V13">
            <v>1220</v>
          </cell>
          <cell r="W13">
            <v>455</v>
          </cell>
          <cell r="Y13">
            <v>593</v>
          </cell>
          <cell r="AF13">
            <v>598</v>
          </cell>
          <cell r="AG13">
            <v>353</v>
          </cell>
          <cell r="AH13">
            <v>3307</v>
          </cell>
          <cell r="AI13">
            <v>633</v>
          </cell>
          <cell r="AJ13">
            <v>683</v>
          </cell>
          <cell r="AK13">
            <v>12370</v>
          </cell>
          <cell r="AL13">
            <v>135</v>
          </cell>
          <cell r="AN13">
            <v>538</v>
          </cell>
          <cell r="AP13">
            <v>5011</v>
          </cell>
          <cell r="AQ13">
            <v>551</v>
          </cell>
          <cell r="AV13">
            <v>4329</v>
          </cell>
          <cell r="AW13">
            <v>1614</v>
          </cell>
          <cell r="BA13">
            <v>376</v>
          </cell>
          <cell r="BC13">
            <v>114</v>
          </cell>
          <cell r="BG13">
            <v>526</v>
          </cell>
          <cell r="BH13">
            <v>101</v>
          </cell>
          <cell r="BK13">
            <v>1563</v>
          </cell>
        </row>
      </sheetData>
      <sheetData sheetId="3">
        <row r="8">
          <cell r="C8">
            <v>1578146</v>
          </cell>
          <cell r="D8">
            <v>1179893</v>
          </cell>
          <cell r="E8">
            <v>398253</v>
          </cell>
          <cell r="F8">
            <v>32711</v>
          </cell>
          <cell r="G8">
            <v>13120</v>
          </cell>
          <cell r="H8">
            <v>8174</v>
          </cell>
          <cell r="I8">
            <v>697</v>
          </cell>
          <cell r="J8">
            <v>44596</v>
          </cell>
          <cell r="K8">
            <v>3871</v>
          </cell>
          <cell r="L8">
            <v>7737</v>
          </cell>
          <cell r="M8">
            <v>18593</v>
          </cell>
          <cell r="N8">
            <v>5270</v>
          </cell>
          <cell r="P8">
            <v>40527</v>
          </cell>
          <cell r="Q8">
            <v>1319</v>
          </cell>
          <cell r="R8">
            <v>33451</v>
          </cell>
          <cell r="S8">
            <v>9848</v>
          </cell>
          <cell r="T8">
            <v>9875</v>
          </cell>
          <cell r="U8">
            <v>1117</v>
          </cell>
          <cell r="V8">
            <v>5890</v>
          </cell>
          <cell r="W8">
            <v>2246</v>
          </cell>
          <cell r="Y8">
            <v>2677</v>
          </cell>
          <cell r="AF8">
            <v>1675</v>
          </cell>
          <cell r="AG8">
            <v>865</v>
          </cell>
          <cell r="AH8">
            <v>19747</v>
          </cell>
          <cell r="AI8">
            <v>2757</v>
          </cell>
          <cell r="AJ8">
            <v>1546</v>
          </cell>
          <cell r="AK8">
            <v>57346</v>
          </cell>
          <cell r="AL8">
            <v>688</v>
          </cell>
          <cell r="AN8">
            <v>2066</v>
          </cell>
          <cell r="AP8">
            <v>17295</v>
          </cell>
          <cell r="AQ8">
            <v>2282</v>
          </cell>
          <cell r="AV8">
            <v>10713</v>
          </cell>
          <cell r="AW8">
            <v>4242</v>
          </cell>
          <cell r="BA8">
            <v>1213</v>
          </cell>
          <cell r="BC8">
            <v>473</v>
          </cell>
          <cell r="BG8">
            <v>1539</v>
          </cell>
          <cell r="BH8">
            <v>252</v>
          </cell>
          <cell r="BK8">
            <v>4628</v>
          </cell>
        </row>
        <row r="13">
          <cell r="C13">
            <v>213624</v>
          </cell>
          <cell r="D13">
            <v>92113</v>
          </cell>
          <cell r="E13">
            <v>121511</v>
          </cell>
          <cell r="F13">
            <v>10981</v>
          </cell>
          <cell r="G13">
            <v>3446</v>
          </cell>
          <cell r="H13">
            <v>3994</v>
          </cell>
          <cell r="I13">
            <v>445</v>
          </cell>
          <cell r="J13">
            <v>13866</v>
          </cell>
          <cell r="K13">
            <v>851</v>
          </cell>
          <cell r="L13">
            <v>1885</v>
          </cell>
          <cell r="M13">
            <v>4348</v>
          </cell>
          <cell r="N13">
            <v>1936</v>
          </cell>
          <cell r="P13">
            <v>12466</v>
          </cell>
          <cell r="Q13">
            <v>670</v>
          </cell>
          <cell r="R13">
            <v>4141</v>
          </cell>
          <cell r="S13">
            <v>4058</v>
          </cell>
          <cell r="T13">
            <v>3523</v>
          </cell>
          <cell r="U13">
            <v>455</v>
          </cell>
          <cell r="V13">
            <v>1940</v>
          </cell>
          <cell r="W13">
            <v>578</v>
          </cell>
          <cell r="Y13">
            <v>885</v>
          </cell>
          <cell r="AF13">
            <v>702</v>
          </cell>
          <cell r="AG13">
            <v>409</v>
          </cell>
          <cell r="AH13">
            <v>3789</v>
          </cell>
          <cell r="AI13">
            <v>818</v>
          </cell>
          <cell r="AJ13">
            <v>598</v>
          </cell>
          <cell r="AK13">
            <v>13635</v>
          </cell>
          <cell r="AL13">
            <v>340</v>
          </cell>
          <cell r="AN13">
            <v>798</v>
          </cell>
          <cell r="AP13">
            <v>6513</v>
          </cell>
          <cell r="AQ13">
            <v>801</v>
          </cell>
          <cell r="AV13">
            <v>5003</v>
          </cell>
          <cell r="AW13">
            <v>2134</v>
          </cell>
          <cell r="BA13">
            <v>676</v>
          </cell>
          <cell r="BC13">
            <v>306</v>
          </cell>
          <cell r="BG13">
            <v>737</v>
          </cell>
          <cell r="BH13">
            <v>118</v>
          </cell>
          <cell r="BK13">
            <v>2428</v>
          </cell>
        </row>
      </sheetData>
      <sheetData sheetId="4">
        <row r="8">
          <cell r="C8">
            <v>1265954</v>
          </cell>
          <cell r="D8">
            <v>984628</v>
          </cell>
          <cell r="E8">
            <v>281326</v>
          </cell>
          <cell r="F8">
            <v>32726</v>
          </cell>
          <cell r="G8">
            <v>12074</v>
          </cell>
          <cell r="H8">
            <v>5323</v>
          </cell>
          <cell r="I8">
            <v>987</v>
          </cell>
          <cell r="J8">
            <v>29859</v>
          </cell>
          <cell r="K8">
            <v>2878</v>
          </cell>
          <cell r="L8">
            <v>4149</v>
          </cell>
          <cell r="M8">
            <v>8061</v>
          </cell>
          <cell r="N8">
            <v>3493</v>
          </cell>
          <cell r="P8">
            <v>25944</v>
          </cell>
          <cell r="Q8">
            <v>1068</v>
          </cell>
          <cell r="R8">
            <v>10224</v>
          </cell>
          <cell r="S8">
            <v>8513</v>
          </cell>
          <cell r="T8">
            <v>9451</v>
          </cell>
          <cell r="U8">
            <v>1074</v>
          </cell>
          <cell r="V8">
            <v>3722</v>
          </cell>
          <cell r="W8">
            <v>2672</v>
          </cell>
          <cell r="Y8">
            <v>1708</v>
          </cell>
          <cell r="AF8">
            <v>977</v>
          </cell>
          <cell r="AG8">
            <v>926</v>
          </cell>
          <cell r="AH8">
            <v>10989</v>
          </cell>
          <cell r="AI8">
            <v>2866</v>
          </cell>
          <cell r="AJ8">
            <v>1393</v>
          </cell>
          <cell r="AK8">
            <v>38292</v>
          </cell>
          <cell r="AL8">
            <v>347</v>
          </cell>
          <cell r="AN8">
            <v>3756</v>
          </cell>
          <cell r="AP8">
            <v>13093</v>
          </cell>
          <cell r="AQ8">
            <v>2738</v>
          </cell>
          <cell r="AV8">
            <v>5676</v>
          </cell>
          <cell r="AW8">
            <v>3793</v>
          </cell>
          <cell r="BA8">
            <v>1011</v>
          </cell>
          <cell r="BC8">
            <v>482</v>
          </cell>
          <cell r="BG8">
            <v>1876</v>
          </cell>
          <cell r="BH8">
            <v>131</v>
          </cell>
          <cell r="BK8">
            <v>4553</v>
          </cell>
        </row>
        <row r="13">
          <cell r="C13">
            <v>187944</v>
          </cell>
          <cell r="D13">
            <v>75993</v>
          </cell>
          <cell r="E13">
            <v>111951</v>
          </cell>
          <cell r="F13">
            <v>9961</v>
          </cell>
          <cell r="G13">
            <v>3409</v>
          </cell>
          <cell r="H13">
            <v>2397</v>
          </cell>
          <cell r="I13">
            <v>534</v>
          </cell>
          <cell r="J13">
            <v>12022</v>
          </cell>
          <cell r="K13">
            <v>1320</v>
          </cell>
          <cell r="L13">
            <v>1814</v>
          </cell>
          <cell r="M13">
            <v>4022</v>
          </cell>
          <cell r="N13">
            <v>1522</v>
          </cell>
          <cell r="P13">
            <v>9772</v>
          </cell>
          <cell r="Q13">
            <v>567</v>
          </cell>
          <cell r="R13">
            <v>4244</v>
          </cell>
          <cell r="S13">
            <v>3874</v>
          </cell>
          <cell r="T13">
            <v>4181</v>
          </cell>
          <cell r="U13">
            <v>658</v>
          </cell>
          <cell r="V13">
            <v>1058</v>
          </cell>
          <cell r="W13">
            <v>553</v>
          </cell>
          <cell r="Y13">
            <v>858</v>
          </cell>
          <cell r="AF13">
            <v>523</v>
          </cell>
          <cell r="AG13">
            <v>475</v>
          </cell>
          <cell r="AH13">
            <v>4630</v>
          </cell>
          <cell r="AI13">
            <v>618</v>
          </cell>
          <cell r="AJ13">
            <v>679</v>
          </cell>
          <cell r="AK13">
            <v>12588</v>
          </cell>
          <cell r="AL13">
            <v>158</v>
          </cell>
          <cell r="AN13">
            <v>217</v>
          </cell>
          <cell r="AP13">
            <v>7119</v>
          </cell>
          <cell r="AQ13">
            <v>903</v>
          </cell>
          <cell r="AV13">
            <v>3762</v>
          </cell>
          <cell r="AW13">
            <v>1648</v>
          </cell>
          <cell r="BA13">
            <v>413</v>
          </cell>
          <cell r="BC13">
            <v>252</v>
          </cell>
          <cell r="BG13">
            <v>908</v>
          </cell>
          <cell r="BH13">
            <v>79</v>
          </cell>
          <cell r="BK13">
            <v>1916</v>
          </cell>
        </row>
      </sheetData>
      <sheetData sheetId="5">
        <row r="8">
          <cell r="C8">
            <v>1231465</v>
          </cell>
          <cell r="D8">
            <v>883393</v>
          </cell>
          <cell r="E8">
            <v>348072</v>
          </cell>
          <cell r="F8">
            <v>51097</v>
          </cell>
          <cell r="G8">
            <v>10367</v>
          </cell>
          <cell r="H8">
            <v>8010</v>
          </cell>
          <cell r="I8">
            <v>1559</v>
          </cell>
          <cell r="J8">
            <v>37523</v>
          </cell>
          <cell r="K8">
            <v>4314</v>
          </cell>
          <cell r="L8">
            <v>5582</v>
          </cell>
          <cell r="M8">
            <v>10346</v>
          </cell>
          <cell r="N8">
            <v>4711</v>
          </cell>
          <cell r="P8">
            <v>26516</v>
          </cell>
          <cell r="Q8">
            <v>1565</v>
          </cell>
          <cell r="R8">
            <v>11414</v>
          </cell>
          <cell r="S8">
            <v>8954</v>
          </cell>
          <cell r="T8">
            <v>6697</v>
          </cell>
          <cell r="U8">
            <v>1373</v>
          </cell>
          <cell r="V8">
            <v>6379</v>
          </cell>
          <cell r="W8">
            <v>2212</v>
          </cell>
          <cell r="Y8">
            <v>2187</v>
          </cell>
          <cell r="AF8">
            <v>2002</v>
          </cell>
          <cell r="AG8">
            <v>1865</v>
          </cell>
          <cell r="AH8">
            <v>14147</v>
          </cell>
          <cell r="AI8">
            <v>4247</v>
          </cell>
          <cell r="AJ8">
            <v>1945</v>
          </cell>
          <cell r="AK8">
            <v>33961</v>
          </cell>
          <cell r="AL8">
            <v>867</v>
          </cell>
          <cell r="AN8">
            <v>1253</v>
          </cell>
          <cell r="AP8">
            <v>18991</v>
          </cell>
          <cell r="AQ8">
            <v>2830</v>
          </cell>
          <cell r="AV8">
            <v>9278</v>
          </cell>
          <cell r="AW8">
            <v>5449</v>
          </cell>
          <cell r="BA8">
            <v>2171</v>
          </cell>
          <cell r="BC8">
            <v>795</v>
          </cell>
          <cell r="BG8">
            <v>2977</v>
          </cell>
          <cell r="BH8">
            <v>272</v>
          </cell>
          <cell r="BK8">
            <v>7098</v>
          </cell>
        </row>
        <row r="13">
          <cell r="C13">
            <v>258878</v>
          </cell>
          <cell r="D13">
            <v>92224</v>
          </cell>
          <cell r="E13">
            <v>166654</v>
          </cell>
          <cell r="F13">
            <v>13929</v>
          </cell>
          <cell r="G13">
            <v>4595</v>
          </cell>
          <cell r="H13">
            <v>3795</v>
          </cell>
          <cell r="I13">
            <v>1161</v>
          </cell>
          <cell r="J13">
            <v>17909</v>
          </cell>
          <cell r="K13">
            <v>2044</v>
          </cell>
          <cell r="L13">
            <v>3235</v>
          </cell>
          <cell r="M13">
            <v>5322</v>
          </cell>
          <cell r="N13">
            <v>3352</v>
          </cell>
          <cell r="P13">
            <v>16607</v>
          </cell>
          <cell r="Q13">
            <v>1048</v>
          </cell>
          <cell r="R13">
            <v>6224</v>
          </cell>
          <cell r="S13">
            <v>3940</v>
          </cell>
          <cell r="T13">
            <v>4334</v>
          </cell>
          <cell r="U13">
            <v>830</v>
          </cell>
          <cell r="V13">
            <v>2007</v>
          </cell>
          <cell r="W13">
            <v>968</v>
          </cell>
          <cell r="Y13">
            <v>937</v>
          </cell>
          <cell r="AF13">
            <v>1450</v>
          </cell>
          <cell r="AG13">
            <v>950</v>
          </cell>
          <cell r="AH13">
            <v>4718</v>
          </cell>
          <cell r="AI13">
            <v>778</v>
          </cell>
          <cell r="AJ13">
            <v>846</v>
          </cell>
          <cell r="AK13">
            <v>10704</v>
          </cell>
          <cell r="AL13">
            <v>663</v>
          </cell>
          <cell r="AN13">
            <v>964</v>
          </cell>
          <cell r="AP13">
            <v>12308</v>
          </cell>
          <cell r="AQ13">
            <v>1665</v>
          </cell>
          <cell r="AV13">
            <v>6537</v>
          </cell>
          <cell r="AW13">
            <v>2146</v>
          </cell>
          <cell r="BA13">
            <v>796</v>
          </cell>
          <cell r="BC13">
            <v>161</v>
          </cell>
          <cell r="BG13">
            <v>1908</v>
          </cell>
          <cell r="BH13">
            <v>180</v>
          </cell>
          <cell r="BK13">
            <v>3508</v>
          </cell>
        </row>
      </sheetData>
      <sheetData sheetId="6">
        <row r="8">
          <cell r="C8">
            <v>2089726</v>
          </cell>
          <cell r="D8">
            <v>1549074</v>
          </cell>
          <cell r="E8">
            <v>540652</v>
          </cell>
          <cell r="F8">
            <v>61961</v>
          </cell>
          <cell r="G8">
            <v>17689</v>
          </cell>
          <cell r="H8">
            <v>14665</v>
          </cell>
          <cell r="I8">
            <v>1591</v>
          </cell>
          <cell r="J8">
            <v>77379</v>
          </cell>
          <cell r="K8">
            <v>5995</v>
          </cell>
          <cell r="L8">
            <v>14303</v>
          </cell>
          <cell r="M8">
            <v>25595</v>
          </cell>
          <cell r="N8">
            <v>6504</v>
          </cell>
          <cell r="P8">
            <v>38636</v>
          </cell>
          <cell r="Q8">
            <v>2327</v>
          </cell>
          <cell r="R8">
            <v>17834</v>
          </cell>
          <cell r="S8">
            <v>14750</v>
          </cell>
          <cell r="T8">
            <v>12626</v>
          </cell>
          <cell r="U8">
            <v>1631</v>
          </cell>
          <cell r="V8">
            <v>8170</v>
          </cell>
          <cell r="W8">
            <v>2742</v>
          </cell>
          <cell r="Y8">
            <v>2764</v>
          </cell>
          <cell r="AF8">
            <v>3167</v>
          </cell>
          <cell r="AG8">
            <v>1487</v>
          </cell>
          <cell r="AH8">
            <v>16307</v>
          </cell>
          <cell r="AI8">
            <v>4275</v>
          </cell>
          <cell r="AJ8">
            <v>1770</v>
          </cell>
          <cell r="AK8">
            <v>50526</v>
          </cell>
          <cell r="AL8">
            <v>627</v>
          </cell>
          <cell r="AN8">
            <v>1439</v>
          </cell>
          <cell r="AP8">
            <v>31320</v>
          </cell>
          <cell r="AQ8">
            <v>5094</v>
          </cell>
          <cell r="AV8">
            <v>15969</v>
          </cell>
          <cell r="AW8">
            <v>6510</v>
          </cell>
          <cell r="BA8">
            <v>3814</v>
          </cell>
          <cell r="BC8">
            <v>3167</v>
          </cell>
          <cell r="BG8">
            <v>6656</v>
          </cell>
          <cell r="BH8">
            <v>847</v>
          </cell>
          <cell r="BK8">
            <v>11159</v>
          </cell>
        </row>
        <row r="13">
          <cell r="C13">
            <v>300242</v>
          </cell>
          <cell r="D13">
            <v>102611</v>
          </cell>
          <cell r="E13">
            <v>197631</v>
          </cell>
          <cell r="F13">
            <v>12383</v>
          </cell>
          <cell r="G13">
            <v>4384</v>
          </cell>
          <cell r="H13">
            <v>4253</v>
          </cell>
          <cell r="I13">
            <v>726</v>
          </cell>
          <cell r="J13">
            <v>21964</v>
          </cell>
          <cell r="K13">
            <v>1908</v>
          </cell>
          <cell r="L13">
            <v>4219</v>
          </cell>
          <cell r="M13">
            <v>6588</v>
          </cell>
          <cell r="N13">
            <v>2456</v>
          </cell>
          <cell r="P13">
            <v>21192</v>
          </cell>
          <cell r="Q13">
            <v>925</v>
          </cell>
          <cell r="R13">
            <v>6257</v>
          </cell>
          <cell r="S13">
            <v>6568</v>
          </cell>
          <cell r="T13">
            <v>7255</v>
          </cell>
          <cell r="U13">
            <v>779</v>
          </cell>
          <cell r="V13">
            <v>2248</v>
          </cell>
          <cell r="W13">
            <v>873</v>
          </cell>
          <cell r="Y13">
            <v>1066</v>
          </cell>
          <cell r="AF13">
            <v>2083</v>
          </cell>
          <cell r="AG13">
            <v>718</v>
          </cell>
          <cell r="AH13">
            <v>3930</v>
          </cell>
          <cell r="AI13">
            <v>614</v>
          </cell>
          <cell r="AJ13">
            <v>647</v>
          </cell>
          <cell r="AK13">
            <v>12416</v>
          </cell>
          <cell r="AL13">
            <v>249</v>
          </cell>
          <cell r="AN13">
            <v>795</v>
          </cell>
          <cell r="AP13">
            <v>18341</v>
          </cell>
          <cell r="AQ13">
            <v>2139</v>
          </cell>
          <cell r="AV13">
            <v>10831</v>
          </cell>
          <cell r="AW13">
            <v>2659</v>
          </cell>
          <cell r="BA13">
            <v>1308</v>
          </cell>
          <cell r="BC13">
            <v>676</v>
          </cell>
          <cell r="BG13">
            <v>3113</v>
          </cell>
          <cell r="BH13">
            <v>335</v>
          </cell>
          <cell r="BK13">
            <v>5085</v>
          </cell>
        </row>
      </sheetData>
      <sheetData sheetId="7">
        <row r="8">
          <cell r="C8">
            <v>2990701</v>
          </cell>
          <cell r="D8">
            <v>2246738</v>
          </cell>
          <cell r="E8">
            <v>743963</v>
          </cell>
          <cell r="F8">
            <v>128096</v>
          </cell>
          <cell r="G8">
            <v>65613</v>
          </cell>
          <cell r="H8">
            <v>14932</v>
          </cell>
          <cell r="I8">
            <v>882</v>
          </cell>
          <cell r="J8">
            <v>98492</v>
          </cell>
          <cell r="K8">
            <v>9420</v>
          </cell>
          <cell r="L8">
            <v>28280</v>
          </cell>
          <cell r="M8">
            <v>34581</v>
          </cell>
          <cell r="N8">
            <v>6450</v>
          </cell>
          <cell r="P8">
            <v>31171</v>
          </cell>
          <cell r="Q8">
            <v>2793</v>
          </cell>
          <cell r="R8">
            <v>22648</v>
          </cell>
          <cell r="S8">
            <v>20435</v>
          </cell>
          <cell r="T8">
            <v>19510</v>
          </cell>
          <cell r="U8">
            <v>2019</v>
          </cell>
          <cell r="V8">
            <v>8258</v>
          </cell>
          <cell r="W8">
            <v>4468</v>
          </cell>
          <cell r="Y8">
            <v>3357</v>
          </cell>
          <cell r="AF8">
            <v>2283</v>
          </cell>
          <cell r="AG8">
            <v>784</v>
          </cell>
          <cell r="AH8">
            <v>27151</v>
          </cell>
          <cell r="AI8">
            <v>4325</v>
          </cell>
          <cell r="AJ8">
            <v>2321</v>
          </cell>
          <cell r="AK8">
            <v>86514</v>
          </cell>
          <cell r="AL8">
            <v>1271</v>
          </cell>
          <cell r="AN8">
            <v>1140</v>
          </cell>
          <cell r="AP8">
            <v>28570</v>
          </cell>
          <cell r="AQ8">
            <v>3447</v>
          </cell>
          <cell r="AV8">
            <v>16245</v>
          </cell>
          <cell r="AW8">
            <v>3430</v>
          </cell>
          <cell r="BA8">
            <v>2442</v>
          </cell>
          <cell r="BC8">
            <v>2288</v>
          </cell>
          <cell r="BG8">
            <v>6510</v>
          </cell>
          <cell r="BH8">
            <v>556</v>
          </cell>
          <cell r="BK8">
            <v>9492</v>
          </cell>
        </row>
        <row r="13">
          <cell r="C13">
            <v>330398</v>
          </cell>
          <cell r="D13">
            <v>132096</v>
          </cell>
          <cell r="E13">
            <v>198302</v>
          </cell>
          <cell r="F13">
            <v>10997</v>
          </cell>
          <cell r="G13">
            <v>5246</v>
          </cell>
          <cell r="H13">
            <v>3727</v>
          </cell>
          <cell r="I13">
            <v>338</v>
          </cell>
          <cell r="J13">
            <v>23037</v>
          </cell>
          <cell r="K13">
            <v>2790</v>
          </cell>
          <cell r="L13">
            <v>7630</v>
          </cell>
          <cell r="M13">
            <v>5825</v>
          </cell>
          <cell r="N13">
            <v>2121</v>
          </cell>
          <cell r="P13">
            <v>15994</v>
          </cell>
          <cell r="Q13">
            <v>1061</v>
          </cell>
          <cell r="R13">
            <v>6394</v>
          </cell>
          <cell r="S13">
            <v>8858</v>
          </cell>
          <cell r="T13">
            <v>10610</v>
          </cell>
          <cell r="U13">
            <v>1104</v>
          </cell>
          <cell r="V13">
            <v>1472</v>
          </cell>
          <cell r="W13">
            <v>1161</v>
          </cell>
          <cell r="Y13">
            <v>863</v>
          </cell>
          <cell r="AF13">
            <v>1554</v>
          </cell>
          <cell r="AG13">
            <v>442</v>
          </cell>
          <cell r="AH13">
            <v>4665</v>
          </cell>
          <cell r="AI13">
            <v>802</v>
          </cell>
          <cell r="AJ13">
            <v>648</v>
          </cell>
          <cell r="AK13">
            <v>15949</v>
          </cell>
          <cell r="AL13">
            <v>363</v>
          </cell>
          <cell r="AN13">
            <v>495</v>
          </cell>
          <cell r="AP13">
            <v>17435</v>
          </cell>
          <cell r="AQ13">
            <v>1699</v>
          </cell>
          <cell r="AV13">
            <v>11222</v>
          </cell>
          <cell r="AW13">
            <v>1536</v>
          </cell>
          <cell r="BA13">
            <v>1038</v>
          </cell>
          <cell r="BC13">
            <v>600</v>
          </cell>
          <cell r="BG13">
            <v>3574</v>
          </cell>
          <cell r="BH13">
            <v>279</v>
          </cell>
          <cell r="BK13">
            <v>4905</v>
          </cell>
        </row>
      </sheetData>
      <sheetData sheetId="8">
        <row r="8">
          <cell r="C8">
            <v>2139972</v>
          </cell>
          <cell r="D8">
            <v>1448356</v>
          </cell>
          <cell r="E8">
            <v>691616</v>
          </cell>
          <cell r="F8">
            <v>88615</v>
          </cell>
          <cell r="G8">
            <v>24161</v>
          </cell>
          <cell r="H8">
            <v>11477</v>
          </cell>
          <cell r="I8">
            <v>1017</v>
          </cell>
          <cell r="J8">
            <v>90510</v>
          </cell>
          <cell r="K8">
            <v>6311</v>
          </cell>
          <cell r="L8">
            <v>14952</v>
          </cell>
          <cell r="M8">
            <v>25271</v>
          </cell>
          <cell r="N8">
            <v>5447</v>
          </cell>
          <cell r="P8">
            <v>36596</v>
          </cell>
          <cell r="Q8">
            <v>3720</v>
          </cell>
          <cell r="R8">
            <v>22729</v>
          </cell>
          <cell r="S8">
            <v>44732</v>
          </cell>
          <cell r="T8">
            <v>34710</v>
          </cell>
          <cell r="U8">
            <v>2659</v>
          </cell>
          <cell r="V8">
            <v>7922</v>
          </cell>
          <cell r="W8">
            <v>4166</v>
          </cell>
          <cell r="Y8">
            <v>2909</v>
          </cell>
          <cell r="AF8">
            <v>3202</v>
          </cell>
          <cell r="AG8">
            <v>1099</v>
          </cell>
          <cell r="AH8">
            <v>22319</v>
          </cell>
          <cell r="AI8">
            <v>6068</v>
          </cell>
          <cell r="AJ8">
            <v>2772</v>
          </cell>
          <cell r="AK8">
            <v>86903</v>
          </cell>
          <cell r="AL8">
            <v>760</v>
          </cell>
          <cell r="AN8">
            <v>2245</v>
          </cell>
          <cell r="AP8">
            <v>29498</v>
          </cell>
          <cell r="AQ8">
            <v>3711</v>
          </cell>
          <cell r="AV8">
            <v>20444</v>
          </cell>
          <cell r="AW8">
            <v>4629</v>
          </cell>
          <cell r="BA8">
            <v>5413</v>
          </cell>
          <cell r="BC8">
            <v>1448</v>
          </cell>
          <cell r="BG8">
            <v>6101</v>
          </cell>
          <cell r="BH8">
            <v>732</v>
          </cell>
          <cell r="BK8">
            <v>14737</v>
          </cell>
        </row>
        <row r="13">
          <cell r="C13">
            <v>361788</v>
          </cell>
          <cell r="D13">
            <v>114019</v>
          </cell>
          <cell r="E13">
            <v>247769</v>
          </cell>
          <cell r="F13">
            <v>14056</v>
          </cell>
          <cell r="G13">
            <v>5557</v>
          </cell>
          <cell r="H13">
            <v>5038</v>
          </cell>
          <cell r="I13">
            <v>606</v>
          </cell>
          <cell r="J13">
            <v>26249</v>
          </cell>
          <cell r="K13">
            <v>2338</v>
          </cell>
          <cell r="L13">
            <v>5526</v>
          </cell>
          <cell r="M13">
            <v>5794</v>
          </cell>
          <cell r="N13">
            <v>2258</v>
          </cell>
          <cell r="P13">
            <v>19342</v>
          </cell>
          <cell r="Q13">
            <v>1621</v>
          </cell>
          <cell r="R13">
            <v>7475</v>
          </cell>
          <cell r="S13">
            <v>19300</v>
          </cell>
          <cell r="T13">
            <v>17348</v>
          </cell>
          <cell r="U13">
            <v>1646</v>
          </cell>
          <cell r="V13">
            <v>1709</v>
          </cell>
          <cell r="W13">
            <v>1109</v>
          </cell>
          <cell r="Y13">
            <v>1073</v>
          </cell>
          <cell r="AF13">
            <v>2167</v>
          </cell>
          <cell r="AG13">
            <v>556</v>
          </cell>
          <cell r="AH13">
            <v>5307</v>
          </cell>
          <cell r="AI13">
            <v>1067</v>
          </cell>
          <cell r="AJ13">
            <v>881</v>
          </cell>
          <cell r="AK13">
            <v>18395</v>
          </cell>
          <cell r="AL13">
            <v>336</v>
          </cell>
          <cell r="AN13">
            <v>802</v>
          </cell>
          <cell r="AP13">
            <v>18977</v>
          </cell>
          <cell r="AQ13">
            <v>1731</v>
          </cell>
          <cell r="AV13">
            <v>14815</v>
          </cell>
          <cell r="AW13">
            <v>2406</v>
          </cell>
          <cell r="BA13">
            <v>3889</v>
          </cell>
          <cell r="BC13">
            <v>531</v>
          </cell>
          <cell r="BG13">
            <v>3302</v>
          </cell>
          <cell r="BH13">
            <v>348</v>
          </cell>
          <cell r="BK13">
            <v>7043</v>
          </cell>
        </row>
      </sheetData>
      <sheetData sheetId="9">
        <row r="8">
          <cell r="C8">
            <v>1482086</v>
          </cell>
          <cell r="D8">
            <v>1114319</v>
          </cell>
          <cell r="E8">
            <v>367767</v>
          </cell>
          <cell r="F8">
            <v>45101</v>
          </cell>
          <cell r="G8">
            <v>12974</v>
          </cell>
          <cell r="H8">
            <v>9494</v>
          </cell>
          <cell r="I8">
            <v>1258</v>
          </cell>
          <cell r="J8">
            <v>38627</v>
          </cell>
          <cell r="K8">
            <v>3425</v>
          </cell>
          <cell r="L8">
            <v>6507</v>
          </cell>
          <cell r="M8">
            <v>8712</v>
          </cell>
          <cell r="N8">
            <v>2804</v>
          </cell>
          <cell r="P8">
            <v>24665</v>
          </cell>
          <cell r="Q8">
            <v>1357</v>
          </cell>
          <cell r="R8">
            <v>12418</v>
          </cell>
          <cell r="S8">
            <v>9139</v>
          </cell>
          <cell r="T8">
            <v>9610</v>
          </cell>
          <cell r="U8">
            <v>1372</v>
          </cell>
          <cell r="V8">
            <v>6837</v>
          </cell>
          <cell r="W8">
            <v>1667</v>
          </cell>
          <cell r="Y8">
            <v>1826</v>
          </cell>
          <cell r="AF8">
            <v>1347</v>
          </cell>
          <cell r="AG8">
            <v>786</v>
          </cell>
          <cell r="AH8">
            <v>14549</v>
          </cell>
          <cell r="AI8">
            <v>4111</v>
          </cell>
          <cell r="AJ8">
            <v>3043</v>
          </cell>
          <cell r="AK8">
            <v>42451</v>
          </cell>
          <cell r="AL8">
            <v>523</v>
          </cell>
          <cell r="AN8">
            <v>964</v>
          </cell>
          <cell r="AP8">
            <v>22078</v>
          </cell>
          <cell r="AQ8">
            <v>3403</v>
          </cell>
          <cell r="AV8">
            <v>16864</v>
          </cell>
          <cell r="AW8">
            <v>4603</v>
          </cell>
          <cell r="BA8">
            <v>1909</v>
          </cell>
          <cell r="BC8">
            <v>686</v>
          </cell>
          <cell r="BG8">
            <v>4246</v>
          </cell>
          <cell r="BH8">
            <v>498</v>
          </cell>
          <cell r="BK8">
            <v>12628</v>
          </cell>
        </row>
        <row r="13">
          <cell r="C13">
            <v>269031</v>
          </cell>
          <cell r="D13">
            <v>101204</v>
          </cell>
          <cell r="E13">
            <v>167827</v>
          </cell>
          <cell r="F13">
            <v>13113</v>
          </cell>
          <cell r="G13">
            <v>4985</v>
          </cell>
          <cell r="H13">
            <v>4582</v>
          </cell>
          <cell r="I13">
            <v>515</v>
          </cell>
          <cell r="J13">
            <v>15812</v>
          </cell>
          <cell r="K13">
            <v>1361</v>
          </cell>
          <cell r="L13">
            <v>3056</v>
          </cell>
          <cell r="M13">
            <v>3916</v>
          </cell>
          <cell r="N13">
            <v>1430</v>
          </cell>
          <cell r="P13">
            <v>15110</v>
          </cell>
          <cell r="Q13">
            <v>812</v>
          </cell>
          <cell r="R13">
            <v>4518</v>
          </cell>
          <cell r="S13">
            <v>4050</v>
          </cell>
          <cell r="T13">
            <v>5576</v>
          </cell>
          <cell r="U13">
            <v>937</v>
          </cell>
          <cell r="V13">
            <v>2810</v>
          </cell>
          <cell r="W13">
            <v>680</v>
          </cell>
          <cell r="Y13">
            <v>701</v>
          </cell>
          <cell r="AF13">
            <v>812</v>
          </cell>
          <cell r="AG13">
            <v>484</v>
          </cell>
          <cell r="AH13">
            <v>4718</v>
          </cell>
          <cell r="AI13">
            <v>1088</v>
          </cell>
          <cell r="AJ13">
            <v>978</v>
          </cell>
          <cell r="AK13">
            <v>13250</v>
          </cell>
          <cell r="AL13">
            <v>206</v>
          </cell>
          <cell r="AN13">
            <v>613</v>
          </cell>
          <cell r="AP13">
            <v>15014</v>
          </cell>
          <cell r="AQ13">
            <v>1743</v>
          </cell>
          <cell r="AV13">
            <v>11904</v>
          </cell>
          <cell r="AW13">
            <v>2489</v>
          </cell>
          <cell r="BA13">
            <v>915</v>
          </cell>
          <cell r="BC13">
            <v>296</v>
          </cell>
          <cell r="BG13">
            <v>2919</v>
          </cell>
          <cell r="BH13">
            <v>226</v>
          </cell>
          <cell r="BK13">
            <v>5737</v>
          </cell>
        </row>
      </sheetData>
      <sheetData sheetId="10">
        <row r="8">
          <cell r="C8">
            <v>1310247</v>
          </cell>
          <cell r="D8">
            <v>1015804</v>
          </cell>
          <cell r="E8">
            <v>294443</v>
          </cell>
          <cell r="F8">
            <v>34278</v>
          </cell>
          <cell r="G8">
            <v>11548</v>
          </cell>
          <cell r="H8">
            <v>8149</v>
          </cell>
          <cell r="I8">
            <v>1264</v>
          </cell>
          <cell r="J8">
            <v>30815</v>
          </cell>
          <cell r="K8">
            <v>2296</v>
          </cell>
          <cell r="L8">
            <v>3954</v>
          </cell>
          <cell r="M8">
            <v>7893</v>
          </cell>
          <cell r="N8">
            <v>2429</v>
          </cell>
          <cell r="P8">
            <v>20744</v>
          </cell>
          <cell r="Q8">
            <v>1514</v>
          </cell>
          <cell r="R8">
            <v>8198</v>
          </cell>
          <cell r="S8">
            <v>6806</v>
          </cell>
          <cell r="T8">
            <v>5668</v>
          </cell>
          <cell r="U8">
            <v>995</v>
          </cell>
          <cell r="V8">
            <v>5923</v>
          </cell>
          <cell r="W8">
            <v>1639</v>
          </cell>
          <cell r="Y8">
            <v>2772</v>
          </cell>
          <cell r="AF8">
            <v>838</v>
          </cell>
          <cell r="AG8">
            <v>1494</v>
          </cell>
          <cell r="AH8">
            <v>14599</v>
          </cell>
          <cell r="AI8">
            <v>2220</v>
          </cell>
          <cell r="AJ8">
            <v>1666</v>
          </cell>
          <cell r="AK8">
            <v>40324</v>
          </cell>
          <cell r="AL8">
            <v>766</v>
          </cell>
          <cell r="AN8">
            <v>540</v>
          </cell>
          <cell r="AP8">
            <v>14856</v>
          </cell>
          <cell r="AQ8">
            <v>2400</v>
          </cell>
          <cell r="AV8">
            <v>12794</v>
          </cell>
          <cell r="AW8">
            <v>3856</v>
          </cell>
          <cell r="BA8">
            <v>1229</v>
          </cell>
          <cell r="BC8">
            <v>611</v>
          </cell>
          <cell r="BG8">
            <v>2572</v>
          </cell>
          <cell r="BH8">
            <v>336</v>
          </cell>
          <cell r="BK8">
            <v>10028</v>
          </cell>
        </row>
        <row r="13">
          <cell r="C13">
            <v>255426</v>
          </cell>
          <cell r="D13">
            <v>115545</v>
          </cell>
          <cell r="E13">
            <v>139881</v>
          </cell>
          <cell r="F13">
            <v>12621</v>
          </cell>
          <cell r="G13">
            <v>5145</v>
          </cell>
          <cell r="H13">
            <v>4383</v>
          </cell>
          <cell r="I13">
            <v>764</v>
          </cell>
          <cell r="J13">
            <v>14130</v>
          </cell>
          <cell r="K13">
            <v>1197</v>
          </cell>
          <cell r="L13">
            <v>2119</v>
          </cell>
          <cell r="M13">
            <v>4275</v>
          </cell>
          <cell r="N13">
            <v>1374</v>
          </cell>
          <cell r="P13">
            <v>12918</v>
          </cell>
          <cell r="Q13">
            <v>721</v>
          </cell>
          <cell r="R13">
            <v>3658</v>
          </cell>
          <cell r="S13">
            <v>3358</v>
          </cell>
          <cell r="T13">
            <v>3608</v>
          </cell>
          <cell r="U13">
            <v>501</v>
          </cell>
          <cell r="V13">
            <v>2036</v>
          </cell>
          <cell r="W13">
            <v>720</v>
          </cell>
          <cell r="Y13">
            <v>1010</v>
          </cell>
          <cell r="AF13">
            <v>559</v>
          </cell>
          <cell r="AG13">
            <v>476</v>
          </cell>
          <cell r="AH13">
            <v>4566</v>
          </cell>
          <cell r="AI13">
            <v>601</v>
          </cell>
          <cell r="AJ13">
            <v>858</v>
          </cell>
          <cell r="AK13">
            <v>14483</v>
          </cell>
          <cell r="AL13">
            <v>279</v>
          </cell>
          <cell r="AN13">
            <v>349</v>
          </cell>
          <cell r="AP13">
            <v>9447</v>
          </cell>
          <cell r="AQ13">
            <v>983</v>
          </cell>
          <cell r="AV13">
            <v>8367</v>
          </cell>
          <cell r="AW13">
            <v>2350</v>
          </cell>
          <cell r="BA13">
            <v>517</v>
          </cell>
          <cell r="BC13">
            <v>310</v>
          </cell>
          <cell r="BG13">
            <v>1794</v>
          </cell>
          <cell r="BH13">
            <v>213</v>
          </cell>
          <cell r="BK13">
            <v>4431</v>
          </cell>
        </row>
      </sheetData>
      <sheetData sheetId="11">
        <row r="8">
          <cell r="C8">
            <v>1214720</v>
          </cell>
          <cell r="D8">
            <v>904948</v>
          </cell>
          <cell r="E8">
            <v>309772</v>
          </cell>
          <cell r="F8">
            <v>33297</v>
          </cell>
          <cell r="G8">
            <v>12924</v>
          </cell>
          <cell r="H8">
            <v>7583</v>
          </cell>
          <cell r="I8">
            <v>787</v>
          </cell>
          <cell r="J8">
            <v>28685</v>
          </cell>
          <cell r="K8">
            <v>3246</v>
          </cell>
          <cell r="L8">
            <v>4255</v>
          </cell>
          <cell r="M8">
            <v>6584</v>
          </cell>
          <cell r="N8">
            <v>2898</v>
          </cell>
          <cell r="P8">
            <v>22923</v>
          </cell>
          <cell r="Q8">
            <v>1375</v>
          </cell>
          <cell r="R8">
            <v>8374</v>
          </cell>
          <cell r="S8">
            <v>8607</v>
          </cell>
          <cell r="T8">
            <v>4449</v>
          </cell>
          <cell r="U8">
            <v>704</v>
          </cell>
          <cell r="V8">
            <v>5015</v>
          </cell>
          <cell r="W8">
            <v>2384</v>
          </cell>
          <cell r="Y8">
            <v>1900</v>
          </cell>
          <cell r="AF8">
            <v>868</v>
          </cell>
          <cell r="AG8">
            <v>1128</v>
          </cell>
          <cell r="AH8">
            <v>16156</v>
          </cell>
          <cell r="AI8">
            <v>1893</v>
          </cell>
          <cell r="AJ8">
            <v>1643</v>
          </cell>
          <cell r="AK8">
            <v>59669</v>
          </cell>
          <cell r="AL8">
            <v>2021</v>
          </cell>
          <cell r="AN8">
            <v>581</v>
          </cell>
          <cell r="AP8">
            <v>11415</v>
          </cell>
          <cell r="AQ8">
            <v>2344</v>
          </cell>
          <cell r="AV8">
            <v>11541</v>
          </cell>
          <cell r="AW8">
            <v>3861</v>
          </cell>
          <cell r="BA8">
            <v>930</v>
          </cell>
          <cell r="BC8">
            <v>407</v>
          </cell>
          <cell r="BG8">
            <v>2026</v>
          </cell>
          <cell r="BH8">
            <v>260</v>
          </cell>
          <cell r="BK8">
            <v>9702</v>
          </cell>
        </row>
        <row r="13">
          <cell r="C13">
            <v>247875</v>
          </cell>
          <cell r="D13">
            <v>122601</v>
          </cell>
          <cell r="E13">
            <v>125274</v>
          </cell>
          <cell r="F13">
            <v>12481</v>
          </cell>
          <cell r="G13">
            <v>3611</v>
          </cell>
          <cell r="H13">
            <v>3850</v>
          </cell>
          <cell r="I13">
            <v>391</v>
          </cell>
          <cell r="J13">
            <v>10636</v>
          </cell>
          <cell r="K13">
            <v>954</v>
          </cell>
          <cell r="L13">
            <v>1713</v>
          </cell>
          <cell r="M13">
            <v>3294</v>
          </cell>
          <cell r="N13">
            <v>1544</v>
          </cell>
          <cell r="P13">
            <v>11823</v>
          </cell>
          <cell r="Q13">
            <v>808</v>
          </cell>
          <cell r="R13">
            <v>3313</v>
          </cell>
          <cell r="S13">
            <v>3958</v>
          </cell>
          <cell r="T13">
            <v>2531</v>
          </cell>
          <cell r="U13">
            <v>354</v>
          </cell>
          <cell r="V13">
            <v>1623</v>
          </cell>
          <cell r="W13">
            <v>826</v>
          </cell>
          <cell r="Y13">
            <v>748</v>
          </cell>
          <cell r="AF13">
            <v>591</v>
          </cell>
          <cell r="AG13">
            <v>741</v>
          </cell>
          <cell r="AH13">
            <v>5573</v>
          </cell>
          <cell r="AI13">
            <v>768</v>
          </cell>
          <cell r="AJ13">
            <v>705</v>
          </cell>
          <cell r="AK13">
            <v>18702</v>
          </cell>
          <cell r="AL13">
            <v>305</v>
          </cell>
          <cell r="AN13">
            <v>399</v>
          </cell>
          <cell r="AP13">
            <v>6747</v>
          </cell>
          <cell r="AQ13">
            <v>1015</v>
          </cell>
          <cell r="AV13">
            <v>5567</v>
          </cell>
          <cell r="AW13">
            <v>1870</v>
          </cell>
          <cell r="BA13">
            <v>444</v>
          </cell>
          <cell r="BC13">
            <v>132</v>
          </cell>
          <cell r="BG13">
            <v>1098</v>
          </cell>
          <cell r="BH13">
            <v>147</v>
          </cell>
          <cell r="BK13">
            <v>4721</v>
          </cell>
        </row>
      </sheetData>
      <sheetData sheetId="12">
        <row r="8">
          <cell r="C8">
            <v>1245369</v>
          </cell>
          <cell r="D8">
            <v>736923</v>
          </cell>
          <cell r="E8">
            <v>508446</v>
          </cell>
          <cell r="F8">
            <v>20480</v>
          </cell>
          <cell r="G8">
            <v>6135</v>
          </cell>
          <cell r="H8">
            <v>4125</v>
          </cell>
          <cell r="I8">
            <v>343</v>
          </cell>
          <cell r="J8">
            <v>27175</v>
          </cell>
          <cell r="K8">
            <v>1895</v>
          </cell>
          <cell r="L8">
            <v>6868</v>
          </cell>
          <cell r="M8">
            <v>9071</v>
          </cell>
          <cell r="N8">
            <v>3339</v>
          </cell>
          <cell r="P8">
            <v>152554</v>
          </cell>
          <cell r="Q8">
            <v>8440</v>
          </cell>
          <cell r="R8">
            <v>22772</v>
          </cell>
          <cell r="S8">
            <v>15465</v>
          </cell>
          <cell r="T8">
            <v>13526</v>
          </cell>
          <cell r="U8">
            <v>782</v>
          </cell>
          <cell r="V8">
            <v>3394</v>
          </cell>
          <cell r="W8">
            <v>1412</v>
          </cell>
          <cell r="Y8">
            <v>1101</v>
          </cell>
          <cell r="AF8">
            <v>7543</v>
          </cell>
          <cell r="AG8">
            <v>791</v>
          </cell>
          <cell r="AH8">
            <v>20627</v>
          </cell>
          <cell r="AI8">
            <v>4498</v>
          </cell>
          <cell r="AJ8">
            <v>2120</v>
          </cell>
          <cell r="AK8">
            <v>109869</v>
          </cell>
          <cell r="AL8">
            <v>2016</v>
          </cell>
          <cell r="AN8">
            <v>771</v>
          </cell>
          <cell r="AP8">
            <v>9583</v>
          </cell>
          <cell r="AQ8">
            <v>1811</v>
          </cell>
          <cell r="AV8">
            <v>13140</v>
          </cell>
          <cell r="AW8">
            <v>3244</v>
          </cell>
          <cell r="BA8">
            <v>896</v>
          </cell>
          <cell r="BC8">
            <v>323</v>
          </cell>
          <cell r="BG8">
            <v>3138</v>
          </cell>
          <cell r="BH8">
            <v>241</v>
          </cell>
          <cell r="BK8">
            <v>6342</v>
          </cell>
        </row>
        <row r="13">
          <cell r="C13">
            <v>186724</v>
          </cell>
          <cell r="D13">
            <v>77091</v>
          </cell>
          <cell r="E13">
            <v>109633</v>
          </cell>
          <cell r="F13">
            <v>6860</v>
          </cell>
          <cell r="G13">
            <v>2074</v>
          </cell>
          <cell r="H13">
            <v>2047</v>
          </cell>
          <cell r="I13">
            <v>215</v>
          </cell>
          <cell r="J13">
            <v>10568</v>
          </cell>
          <cell r="K13">
            <v>689</v>
          </cell>
          <cell r="L13">
            <v>2172</v>
          </cell>
          <cell r="M13">
            <v>2641</v>
          </cell>
          <cell r="N13">
            <v>1064</v>
          </cell>
          <cell r="P13">
            <v>9843</v>
          </cell>
          <cell r="Q13">
            <v>688</v>
          </cell>
          <cell r="R13">
            <v>3123</v>
          </cell>
          <cell r="S13">
            <v>4716</v>
          </cell>
          <cell r="T13">
            <v>2440</v>
          </cell>
          <cell r="U13">
            <v>352</v>
          </cell>
          <cell r="V13">
            <v>1646</v>
          </cell>
          <cell r="W13">
            <v>352</v>
          </cell>
          <cell r="Y13">
            <v>503</v>
          </cell>
          <cell r="AF13">
            <v>1215</v>
          </cell>
          <cell r="AG13">
            <v>330</v>
          </cell>
          <cell r="AH13">
            <v>3575</v>
          </cell>
          <cell r="AI13">
            <v>646</v>
          </cell>
          <cell r="AJ13">
            <v>691</v>
          </cell>
          <cell r="AK13">
            <v>22609</v>
          </cell>
          <cell r="AL13">
            <v>149</v>
          </cell>
          <cell r="AN13">
            <v>409</v>
          </cell>
          <cell r="AP13">
            <v>5233</v>
          </cell>
          <cell r="AQ13">
            <v>930</v>
          </cell>
          <cell r="AV13">
            <v>4667</v>
          </cell>
          <cell r="AW13">
            <v>1540</v>
          </cell>
          <cell r="BA13">
            <v>441</v>
          </cell>
          <cell r="BC13">
            <v>70</v>
          </cell>
          <cell r="BG13">
            <v>1489</v>
          </cell>
          <cell r="BH13">
            <v>112</v>
          </cell>
          <cell r="BK13">
            <v>3346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mmijoulu"/>
      <sheetName val="Tammi"/>
      <sheetName val="Helmi"/>
      <sheetName val="Maalis"/>
      <sheetName val="Huhti"/>
      <sheetName val="Touko"/>
      <sheetName val="Kesä"/>
      <sheetName val="Heinä"/>
      <sheetName val="Elo"/>
      <sheetName val="Syys"/>
      <sheetName val="Loka"/>
      <sheetName val="Marras"/>
      <sheetName val="Joulu"/>
      <sheetName val="jMarras"/>
      <sheetName val="joMarras"/>
      <sheetName val="jouMarras"/>
      <sheetName val="joulMarras"/>
      <sheetName val="jouluMarras"/>
      <sheetName val="jouluarras"/>
      <sheetName val="joulurras"/>
      <sheetName val="jouluras"/>
      <sheetName val="jouluas"/>
      <sheetName val="joulus"/>
      <sheetName val="m"/>
      <sheetName val="ma"/>
      <sheetName val="mar"/>
      <sheetName val="marr"/>
      <sheetName val="marra"/>
      <sheetName val="jLoka"/>
      <sheetName val="joLoka"/>
      <sheetName val="jouLoka"/>
      <sheetName val="joulLoka"/>
      <sheetName val="jouluLoka"/>
      <sheetName val="jouluoka"/>
      <sheetName val="jouluka"/>
      <sheetName val="joulua"/>
      <sheetName val="mLoka"/>
      <sheetName val="maLoka"/>
      <sheetName val="marLoka"/>
      <sheetName val="marrLoka"/>
      <sheetName val="marraLoka"/>
      <sheetName val="marrasLoka"/>
      <sheetName val="marrasoka"/>
      <sheetName val="marraska"/>
      <sheetName val="marrasa"/>
      <sheetName val="mJoulu"/>
      <sheetName val="maJoulu"/>
      <sheetName val="marJoulu"/>
      <sheetName val="marrJoulu"/>
      <sheetName val="marraJoulu"/>
      <sheetName val="marrasJoulu"/>
      <sheetName val="marrasoulu"/>
      <sheetName val="marrasulu"/>
      <sheetName val="marraslu"/>
      <sheetName val="marrasu"/>
      <sheetName val="lMarras"/>
      <sheetName val="loMarras"/>
      <sheetName val="lokMarras"/>
      <sheetName val="lokaMarras"/>
      <sheetName val="lokaarras"/>
      <sheetName val="lokarras"/>
      <sheetName val="lokaras"/>
      <sheetName val="lokaas"/>
      <sheetName val="lokas"/>
      <sheetName val="marraoka"/>
      <sheetName val="marroka"/>
      <sheetName val="maroka"/>
      <sheetName val="maoka"/>
      <sheetName val="moka"/>
      <sheetName val="oka"/>
      <sheetName val="joka"/>
      <sheetName val="jooka"/>
      <sheetName val="jouoka"/>
      <sheetName val="tJoulu"/>
      <sheetName val="taJoulu"/>
      <sheetName val="tamJoulu"/>
      <sheetName val="tammJoulu"/>
      <sheetName val="tammioulu"/>
      <sheetName val="tammiulu"/>
      <sheetName val="tammilu"/>
      <sheetName val="tammiu"/>
      <sheetName val="mHelmi"/>
      <sheetName val="maHelmi"/>
      <sheetName val="maaHelmi"/>
      <sheetName val="maalHelmi"/>
      <sheetName val="maaliHelmi"/>
      <sheetName val="maalisHelmi"/>
      <sheetName val="maaliselmi"/>
      <sheetName val="maalislmi"/>
      <sheetName val="maalismi"/>
      <sheetName val="maalisi"/>
      <sheetName val="hTammi"/>
      <sheetName val="heTammi"/>
      <sheetName val="helTammi"/>
      <sheetName val="helammi"/>
      <sheetName val="helmmi"/>
      <sheetName val="maalissHelmi"/>
      <sheetName val="maalisselmi"/>
      <sheetName val="maalisslmi"/>
      <sheetName val="maalissmi"/>
      <sheetName val="maalissi"/>
      <sheetName val="maaliss"/>
      <sheetName val="hMaalis"/>
      <sheetName val="huMaalis"/>
      <sheetName val="huhMaalis"/>
      <sheetName val="huhtMaalis"/>
      <sheetName val="huhtiMaalis"/>
      <sheetName val="huhtiaalis"/>
      <sheetName val="huhtialis"/>
      <sheetName val="huhtilis"/>
      <sheetName val="huhtiis"/>
      <sheetName val="huhtis"/>
      <sheetName val="tHuhti"/>
      <sheetName val="toHuhti"/>
      <sheetName val="touHuhti"/>
      <sheetName val="toukHuhti"/>
      <sheetName val="toukoHuhti"/>
      <sheetName val="toukouhti"/>
      <sheetName val="toukohti"/>
      <sheetName val="toukoti"/>
      <sheetName val="toukoi"/>
      <sheetName val="kTouko"/>
      <sheetName val="keTouko"/>
      <sheetName val="kesTouko"/>
      <sheetName val="kesäTouko"/>
      <sheetName val="kesäouko"/>
      <sheetName val="kesäuko"/>
      <sheetName val="kesäko"/>
      <sheetName val="kesäo"/>
      <sheetName val="tMaalis"/>
      <sheetName val="toMaalis"/>
      <sheetName val="touMaalis"/>
      <sheetName val="toukMaalis"/>
      <sheetName val="toukoMaalis"/>
      <sheetName val="toukoaalis"/>
      <sheetName val="toukoalis"/>
      <sheetName val="toukolis"/>
      <sheetName val="toukois"/>
      <sheetName val="toukos"/>
      <sheetName val="hKesä"/>
      <sheetName val="heKesä"/>
      <sheetName val="heiKesä"/>
      <sheetName val="heinKesä"/>
      <sheetName val="heinesä"/>
      <sheetName val="heinsä"/>
      <sheetName val="heinäKesä"/>
      <sheetName val="heinäesä"/>
      <sheetName val="heinäsä"/>
      <sheetName val="heinää"/>
      <sheetName val="eHeinä"/>
      <sheetName val="elHeinä"/>
      <sheetName val="eloHeinä"/>
      <sheetName val="eloeinä"/>
      <sheetName val="eloinä"/>
      <sheetName val="elonä"/>
      <sheetName val="eloä"/>
      <sheetName val="sElo"/>
      <sheetName val="syElo"/>
      <sheetName val="syyElo"/>
      <sheetName val="syysElo"/>
      <sheetName val="syyslo"/>
      <sheetName val="syyso"/>
      <sheetName val="lSyys"/>
      <sheetName val="loSyys"/>
      <sheetName val="lokSyys"/>
      <sheetName val="lokaSyys"/>
      <sheetName val="lokayys"/>
      <sheetName val="lokays"/>
      <sheetName val="arras"/>
      <sheetName val="rras"/>
      <sheetName val="ras"/>
      <sheetName val="as"/>
      <sheetName val="s"/>
      <sheetName val=""/>
      <sheetName val="taami"/>
    </sheetNames>
    <sheetDataSet>
      <sheetData sheetId="0">
        <row r="8">
          <cell r="C8">
            <v>18168869</v>
          </cell>
          <cell r="D8">
            <v>13165119</v>
          </cell>
          <cell r="E8">
            <v>5003750</v>
          </cell>
          <cell r="F8">
            <v>583295</v>
          </cell>
          <cell r="G8">
            <v>206185</v>
          </cell>
          <cell r="H8">
            <v>110075</v>
          </cell>
          <cell r="I8">
            <v>10576</v>
          </cell>
          <cell r="J8">
            <v>534439</v>
          </cell>
          <cell r="K8">
            <v>49422</v>
          </cell>
          <cell r="L8">
            <v>112219</v>
          </cell>
          <cell r="M8">
            <v>198735</v>
          </cell>
          <cell r="N8">
            <v>56514</v>
          </cell>
          <cell r="P8">
            <v>478851</v>
          </cell>
          <cell r="Q8">
            <v>27233</v>
          </cell>
          <cell r="R8">
            <v>232247</v>
          </cell>
          <cell r="S8">
            <v>163380</v>
          </cell>
          <cell r="T8">
            <v>125270</v>
          </cell>
          <cell r="U8">
            <v>15966</v>
          </cell>
          <cell r="V8">
            <v>74055</v>
          </cell>
          <cell r="W8">
            <v>26587</v>
          </cell>
          <cell r="Y8">
            <v>31603</v>
          </cell>
          <cell r="AF8">
            <v>30122</v>
          </cell>
          <cell r="AG8">
            <v>10655</v>
          </cell>
          <cell r="AH8">
            <v>194507</v>
          </cell>
          <cell r="AI8">
            <v>34835</v>
          </cell>
          <cell r="AJ8">
            <v>19458</v>
          </cell>
          <cell r="AK8">
            <v>677451</v>
          </cell>
          <cell r="AL8">
            <v>8632</v>
          </cell>
          <cell r="AN8">
            <v>14642</v>
          </cell>
          <cell r="AP8">
            <v>207459</v>
          </cell>
          <cell r="AQ8">
            <v>31033</v>
          </cell>
          <cell r="AV8">
            <v>149027</v>
          </cell>
          <cell r="AW8">
            <v>39513</v>
          </cell>
          <cell r="BA8">
            <v>25497</v>
          </cell>
          <cell r="BC8">
            <v>11524</v>
          </cell>
          <cell r="BG8">
            <v>39874</v>
          </cell>
          <cell r="BH8">
            <v>4944</v>
          </cell>
          <cell r="BK8">
            <v>101275</v>
          </cell>
        </row>
        <row r="13">
          <cell r="C13">
            <v>2757769</v>
          </cell>
          <cell r="D13">
            <v>1049940</v>
          </cell>
          <cell r="E13">
            <v>1707829</v>
          </cell>
          <cell r="F13">
            <v>128816</v>
          </cell>
          <cell r="G13">
            <v>48812</v>
          </cell>
          <cell r="H13">
            <v>45220</v>
          </cell>
          <cell r="I13">
            <v>6103</v>
          </cell>
          <cell r="J13">
            <v>168344</v>
          </cell>
          <cell r="K13">
            <v>16214</v>
          </cell>
          <cell r="L13">
            <v>34628</v>
          </cell>
          <cell r="M13">
            <v>54993</v>
          </cell>
          <cell r="N13">
            <v>24533</v>
          </cell>
          <cell r="P13">
            <v>165708</v>
          </cell>
          <cell r="Q13">
            <v>11250</v>
          </cell>
          <cell r="R13">
            <v>58850</v>
          </cell>
          <cell r="S13">
            <v>69423</v>
          </cell>
          <cell r="T13">
            <v>60706</v>
          </cell>
          <cell r="U13">
            <v>8576</v>
          </cell>
          <cell r="V13">
            <v>19711</v>
          </cell>
          <cell r="W13">
            <v>8852</v>
          </cell>
          <cell r="Y13">
            <v>11273</v>
          </cell>
          <cell r="AF13">
            <v>14629</v>
          </cell>
          <cell r="AG13">
            <v>5901</v>
          </cell>
          <cell r="AH13">
            <v>50649</v>
          </cell>
          <cell r="AI13">
            <v>8776</v>
          </cell>
          <cell r="AJ13">
            <v>7554</v>
          </cell>
          <cell r="AK13">
            <v>161620</v>
          </cell>
          <cell r="AL13">
            <v>2612</v>
          </cell>
          <cell r="AN13">
            <v>8410</v>
          </cell>
          <cell r="AP13">
            <v>125509</v>
          </cell>
          <cell r="AQ13">
            <v>15108</v>
          </cell>
          <cell r="AV13">
            <v>84287</v>
          </cell>
          <cell r="AW13">
            <v>21943</v>
          </cell>
          <cell r="BA13">
            <v>9837</v>
          </cell>
          <cell r="BC13">
            <v>3460</v>
          </cell>
          <cell r="BG13">
            <v>22516</v>
          </cell>
          <cell r="BH13">
            <v>2391</v>
          </cell>
          <cell r="BK13">
            <v>51340</v>
          </cell>
        </row>
      </sheetData>
      <sheetData sheetId="1">
        <row r="8">
          <cell r="C8">
            <v>1081340</v>
          </cell>
          <cell r="D8">
            <v>664394</v>
          </cell>
          <cell r="E8">
            <v>416946</v>
          </cell>
          <cell r="F8">
            <v>21490</v>
          </cell>
          <cell r="G8">
            <v>6535</v>
          </cell>
          <cell r="H8">
            <v>5349</v>
          </cell>
          <cell r="I8">
            <v>422</v>
          </cell>
          <cell r="J8">
            <v>28007</v>
          </cell>
          <cell r="K8">
            <v>1834</v>
          </cell>
          <cell r="L8">
            <v>8281</v>
          </cell>
          <cell r="M8">
            <v>16030</v>
          </cell>
          <cell r="N8">
            <v>3950</v>
          </cell>
          <cell r="P8">
            <v>38870</v>
          </cell>
          <cell r="Q8">
            <v>755</v>
          </cell>
          <cell r="R8">
            <v>31440</v>
          </cell>
          <cell r="S8">
            <v>10677</v>
          </cell>
          <cell r="T8">
            <v>6896</v>
          </cell>
          <cell r="U8">
            <v>618</v>
          </cell>
          <cell r="V8">
            <v>3146</v>
          </cell>
          <cell r="W8">
            <v>1269</v>
          </cell>
          <cell r="Y8">
            <v>1143</v>
          </cell>
          <cell r="AF8">
            <v>2151</v>
          </cell>
          <cell r="AG8">
            <v>804</v>
          </cell>
          <cell r="AH8">
            <v>17097</v>
          </cell>
          <cell r="AI8">
            <v>1485</v>
          </cell>
          <cell r="AJ8">
            <v>1131</v>
          </cell>
          <cell r="AK8">
            <v>152776</v>
          </cell>
          <cell r="AL8">
            <v>1538</v>
          </cell>
          <cell r="AN8">
            <v>961</v>
          </cell>
          <cell r="AP8">
            <v>10500</v>
          </cell>
          <cell r="AQ8">
            <v>1355</v>
          </cell>
          <cell r="AV8">
            <v>10430</v>
          </cell>
          <cell r="AW8">
            <v>2087</v>
          </cell>
          <cell r="BA8">
            <v>810</v>
          </cell>
          <cell r="BC8">
            <v>250</v>
          </cell>
          <cell r="BG8">
            <v>2405</v>
          </cell>
          <cell r="BH8">
            <v>372</v>
          </cell>
          <cell r="BK8">
            <v>4059</v>
          </cell>
        </row>
        <row r="13">
          <cell r="C13">
            <v>178120</v>
          </cell>
          <cell r="D13">
            <v>73623</v>
          </cell>
          <cell r="E13">
            <v>104497</v>
          </cell>
          <cell r="F13">
            <v>7769</v>
          </cell>
          <cell r="G13">
            <v>2345</v>
          </cell>
          <cell r="H13">
            <v>2733</v>
          </cell>
          <cell r="I13">
            <v>293</v>
          </cell>
          <cell r="J13">
            <v>8345</v>
          </cell>
          <cell r="K13">
            <v>580</v>
          </cell>
          <cell r="L13">
            <v>1415</v>
          </cell>
          <cell r="M13">
            <v>2638</v>
          </cell>
          <cell r="N13">
            <v>1455</v>
          </cell>
          <cell r="P13">
            <v>9158</v>
          </cell>
          <cell r="Q13">
            <v>423</v>
          </cell>
          <cell r="R13">
            <v>3214</v>
          </cell>
          <cell r="S13">
            <v>2999</v>
          </cell>
          <cell r="T13">
            <v>1828</v>
          </cell>
          <cell r="U13">
            <v>348</v>
          </cell>
          <cell r="V13">
            <v>1483</v>
          </cell>
          <cell r="W13">
            <v>319</v>
          </cell>
          <cell r="Y13">
            <v>456</v>
          </cell>
          <cell r="AF13">
            <v>717</v>
          </cell>
          <cell r="AG13">
            <v>481</v>
          </cell>
          <cell r="AH13">
            <v>4319</v>
          </cell>
          <cell r="AI13">
            <v>578</v>
          </cell>
          <cell r="AJ13">
            <v>472</v>
          </cell>
          <cell r="AK13">
            <v>24785</v>
          </cell>
          <cell r="AL13">
            <v>172</v>
          </cell>
          <cell r="AN13">
            <v>420</v>
          </cell>
          <cell r="AP13">
            <v>6781</v>
          </cell>
          <cell r="AQ13">
            <v>682</v>
          </cell>
          <cell r="AV13">
            <v>2966</v>
          </cell>
          <cell r="AW13">
            <v>1157</v>
          </cell>
          <cell r="AX13">
            <v>1630</v>
          </cell>
          <cell r="BA13">
            <v>320</v>
          </cell>
          <cell r="BC13">
            <v>109</v>
          </cell>
          <cell r="BG13">
            <v>1448</v>
          </cell>
          <cell r="BH13">
            <v>82</v>
          </cell>
          <cell r="BK13">
            <v>1749</v>
          </cell>
        </row>
      </sheetData>
      <sheetData sheetId="2">
        <row r="8">
          <cell r="C8">
            <v>1227630</v>
          </cell>
          <cell r="D8">
            <v>917069</v>
          </cell>
          <cell r="E8">
            <v>310561</v>
          </cell>
          <cell r="F8">
            <v>23800</v>
          </cell>
          <cell r="G8">
            <v>8396</v>
          </cell>
          <cell r="H8">
            <v>5688</v>
          </cell>
          <cell r="I8">
            <v>1034</v>
          </cell>
          <cell r="J8">
            <v>36125</v>
          </cell>
          <cell r="K8">
            <v>2061</v>
          </cell>
          <cell r="L8">
            <v>8041</v>
          </cell>
          <cell r="M8">
            <v>20281</v>
          </cell>
          <cell r="N8">
            <v>4317</v>
          </cell>
          <cell r="P8">
            <v>40835</v>
          </cell>
          <cell r="Q8">
            <v>882</v>
          </cell>
          <cell r="R8">
            <v>35149</v>
          </cell>
          <cell r="S8">
            <v>6291</v>
          </cell>
          <cell r="T8">
            <v>5310</v>
          </cell>
          <cell r="U8">
            <v>1049</v>
          </cell>
          <cell r="V8">
            <v>3308</v>
          </cell>
          <cell r="W8">
            <v>1386</v>
          </cell>
          <cell r="Y8">
            <v>1475</v>
          </cell>
          <cell r="AF8">
            <v>1028</v>
          </cell>
          <cell r="AG8">
            <v>501</v>
          </cell>
          <cell r="AH8">
            <v>16352</v>
          </cell>
          <cell r="AI8">
            <v>1246</v>
          </cell>
          <cell r="AJ8">
            <v>1163</v>
          </cell>
          <cell r="AK8">
            <v>34291</v>
          </cell>
          <cell r="AL8">
            <v>418</v>
          </cell>
          <cell r="AN8">
            <v>1011</v>
          </cell>
          <cell r="AP8">
            <v>9617</v>
          </cell>
          <cell r="AQ8">
            <v>1656</v>
          </cell>
          <cell r="AV8">
            <v>10827</v>
          </cell>
          <cell r="AW8">
            <v>2562</v>
          </cell>
          <cell r="BA8">
            <v>817</v>
          </cell>
          <cell r="BC8">
            <v>206</v>
          </cell>
          <cell r="BG8">
            <v>1174</v>
          </cell>
          <cell r="BH8">
            <v>258</v>
          </cell>
          <cell r="BK8">
            <v>4808</v>
          </cell>
        </row>
        <row r="13">
          <cell r="C13">
            <v>160394</v>
          </cell>
          <cell r="D13">
            <v>74902</v>
          </cell>
          <cell r="E13">
            <v>85492</v>
          </cell>
          <cell r="F13">
            <v>8372</v>
          </cell>
          <cell r="G13">
            <v>2911</v>
          </cell>
          <cell r="H13">
            <v>2727</v>
          </cell>
          <cell r="I13">
            <v>652</v>
          </cell>
          <cell r="J13">
            <v>8416</v>
          </cell>
          <cell r="K13">
            <v>577</v>
          </cell>
          <cell r="L13">
            <v>1380</v>
          </cell>
          <cell r="M13">
            <v>3050</v>
          </cell>
          <cell r="N13">
            <v>1414</v>
          </cell>
          <cell r="P13">
            <v>9145</v>
          </cell>
          <cell r="Q13">
            <v>499</v>
          </cell>
          <cell r="R13">
            <v>3114</v>
          </cell>
          <cell r="S13">
            <v>2001</v>
          </cell>
          <cell r="T13">
            <v>1620</v>
          </cell>
          <cell r="U13">
            <v>325</v>
          </cell>
          <cell r="V13">
            <v>1330</v>
          </cell>
          <cell r="W13">
            <v>327</v>
          </cell>
          <cell r="Y13">
            <v>624</v>
          </cell>
          <cell r="AF13">
            <v>295</v>
          </cell>
          <cell r="AG13">
            <v>237</v>
          </cell>
          <cell r="AH13">
            <v>3001</v>
          </cell>
          <cell r="AI13">
            <v>509</v>
          </cell>
          <cell r="AJ13">
            <v>503</v>
          </cell>
          <cell r="AK13">
            <v>9964</v>
          </cell>
          <cell r="AL13">
            <v>156</v>
          </cell>
          <cell r="AN13">
            <v>569</v>
          </cell>
          <cell r="AP13">
            <v>5473</v>
          </cell>
          <cell r="AQ13">
            <v>755</v>
          </cell>
          <cell r="AV13">
            <v>2931</v>
          </cell>
          <cell r="AW13">
            <v>1340</v>
          </cell>
          <cell r="AX13">
            <v>2116</v>
          </cell>
          <cell r="BA13">
            <v>347</v>
          </cell>
          <cell r="BC13">
            <v>86</v>
          </cell>
          <cell r="BG13">
            <v>690</v>
          </cell>
          <cell r="BH13">
            <v>89</v>
          </cell>
          <cell r="BK13">
            <v>2213</v>
          </cell>
        </row>
      </sheetData>
      <sheetData sheetId="3">
        <row r="8">
          <cell r="C8">
            <v>1467067</v>
          </cell>
          <cell r="D8">
            <v>1115556</v>
          </cell>
          <cell r="E8">
            <v>351511</v>
          </cell>
          <cell r="F8">
            <v>31625</v>
          </cell>
          <cell r="G8">
            <v>13367</v>
          </cell>
          <cell r="H8">
            <v>7384</v>
          </cell>
          <cell r="I8">
            <v>888</v>
          </cell>
          <cell r="J8">
            <v>38211</v>
          </cell>
          <cell r="K8">
            <v>3031</v>
          </cell>
          <cell r="L8">
            <v>7828</v>
          </cell>
          <cell r="M8">
            <v>18480</v>
          </cell>
          <cell r="N8">
            <v>5104</v>
          </cell>
          <cell r="P8">
            <v>36463</v>
          </cell>
          <cell r="Q8">
            <v>1004</v>
          </cell>
          <cell r="R8">
            <v>30019</v>
          </cell>
          <cell r="S8">
            <v>8030</v>
          </cell>
          <cell r="T8">
            <v>6962</v>
          </cell>
          <cell r="U8">
            <v>1649</v>
          </cell>
          <cell r="V8">
            <v>4751</v>
          </cell>
          <cell r="W8">
            <v>1591</v>
          </cell>
          <cell r="Y8">
            <v>2580</v>
          </cell>
          <cell r="AF8">
            <v>1273</v>
          </cell>
          <cell r="AG8">
            <v>597</v>
          </cell>
          <cell r="AH8">
            <v>16828</v>
          </cell>
          <cell r="AI8">
            <v>2420</v>
          </cell>
          <cell r="AJ8">
            <v>1276</v>
          </cell>
          <cell r="AK8">
            <v>40699</v>
          </cell>
          <cell r="AL8">
            <v>379</v>
          </cell>
          <cell r="AN8">
            <v>1646</v>
          </cell>
          <cell r="AP8">
            <v>16707</v>
          </cell>
          <cell r="AQ8">
            <v>2851</v>
          </cell>
          <cell r="AV8">
            <v>10069</v>
          </cell>
          <cell r="AW8">
            <v>3088</v>
          </cell>
          <cell r="BA8">
            <v>988</v>
          </cell>
          <cell r="BC8">
            <v>296</v>
          </cell>
          <cell r="BG8">
            <v>1823</v>
          </cell>
          <cell r="BH8">
            <v>273</v>
          </cell>
          <cell r="BK8">
            <v>6089</v>
          </cell>
        </row>
        <row r="13">
          <cell r="C13">
            <v>192009</v>
          </cell>
          <cell r="D13">
            <v>85165</v>
          </cell>
          <cell r="E13">
            <v>106844</v>
          </cell>
          <cell r="F13">
            <v>10134</v>
          </cell>
          <cell r="G13">
            <v>3336</v>
          </cell>
          <cell r="H13">
            <v>3498</v>
          </cell>
          <cell r="I13">
            <v>681</v>
          </cell>
          <cell r="J13">
            <v>10658</v>
          </cell>
          <cell r="K13">
            <v>892</v>
          </cell>
          <cell r="L13">
            <v>1677</v>
          </cell>
          <cell r="M13">
            <v>4673</v>
          </cell>
          <cell r="N13">
            <v>1360</v>
          </cell>
          <cell r="P13">
            <v>11782</v>
          </cell>
          <cell r="Q13">
            <v>619</v>
          </cell>
          <cell r="R13">
            <v>4462</v>
          </cell>
          <cell r="S13">
            <v>3035</v>
          </cell>
          <cell r="T13">
            <v>2433</v>
          </cell>
          <cell r="U13">
            <v>319</v>
          </cell>
          <cell r="V13">
            <v>1235</v>
          </cell>
          <cell r="W13">
            <v>489</v>
          </cell>
          <cell r="Y13">
            <v>895</v>
          </cell>
          <cell r="AF13">
            <v>610</v>
          </cell>
          <cell r="AG13">
            <v>290</v>
          </cell>
          <cell r="AH13">
            <v>3541</v>
          </cell>
          <cell r="AI13">
            <v>619</v>
          </cell>
          <cell r="AJ13">
            <v>495</v>
          </cell>
          <cell r="AK13">
            <v>9564</v>
          </cell>
          <cell r="AL13">
            <v>158</v>
          </cell>
          <cell r="AN13">
            <v>779</v>
          </cell>
          <cell r="AP13">
            <v>8053</v>
          </cell>
          <cell r="AQ13">
            <v>1143</v>
          </cell>
          <cell r="AV13">
            <v>3832</v>
          </cell>
          <cell r="AW13">
            <v>1687</v>
          </cell>
          <cell r="AX13">
            <v>2653</v>
          </cell>
          <cell r="BA13">
            <v>424</v>
          </cell>
          <cell r="BC13">
            <v>120</v>
          </cell>
          <cell r="BG13">
            <v>1119</v>
          </cell>
          <cell r="BH13">
            <v>93</v>
          </cell>
          <cell r="BK13">
            <v>2893</v>
          </cell>
        </row>
      </sheetData>
      <sheetData sheetId="4">
        <row r="8">
          <cell r="C8">
            <v>1279121</v>
          </cell>
          <cell r="D8">
            <v>1028361</v>
          </cell>
          <cell r="E8">
            <v>250760</v>
          </cell>
          <cell r="F8">
            <v>34159</v>
          </cell>
          <cell r="G8">
            <v>12024</v>
          </cell>
          <cell r="H8">
            <v>5496</v>
          </cell>
          <cell r="I8">
            <v>740</v>
          </cell>
          <cell r="J8">
            <v>24686</v>
          </cell>
          <cell r="K8">
            <v>2873</v>
          </cell>
          <cell r="L8">
            <v>3897</v>
          </cell>
          <cell r="M8">
            <v>7043</v>
          </cell>
          <cell r="N8">
            <v>3286</v>
          </cell>
          <cell r="P8">
            <v>20688</v>
          </cell>
          <cell r="Q8">
            <v>1151</v>
          </cell>
          <cell r="R8">
            <v>10644</v>
          </cell>
          <cell r="S8">
            <v>6606</v>
          </cell>
          <cell r="T8">
            <v>8124</v>
          </cell>
          <cell r="U8">
            <v>909</v>
          </cell>
          <cell r="V8">
            <v>3432</v>
          </cell>
          <cell r="W8">
            <v>1562</v>
          </cell>
          <cell r="Y8">
            <v>2791</v>
          </cell>
          <cell r="AF8">
            <v>878</v>
          </cell>
          <cell r="AG8">
            <v>573</v>
          </cell>
          <cell r="AH8">
            <v>11045</v>
          </cell>
          <cell r="AI8">
            <v>2294</v>
          </cell>
          <cell r="AJ8">
            <v>1102</v>
          </cell>
          <cell r="AK8">
            <v>31966</v>
          </cell>
          <cell r="AL8">
            <v>217</v>
          </cell>
          <cell r="AN8">
            <v>852</v>
          </cell>
          <cell r="AP8">
            <v>12844</v>
          </cell>
          <cell r="AQ8">
            <v>2025</v>
          </cell>
          <cell r="AV8">
            <v>5960</v>
          </cell>
          <cell r="AW8">
            <v>2486</v>
          </cell>
          <cell r="BA8">
            <v>1129</v>
          </cell>
          <cell r="BC8">
            <v>480</v>
          </cell>
          <cell r="BG8">
            <v>1676</v>
          </cell>
          <cell r="BH8">
            <v>199</v>
          </cell>
          <cell r="BK8">
            <v>5876</v>
          </cell>
        </row>
        <row r="13">
          <cell r="C13">
            <v>180077</v>
          </cell>
          <cell r="D13">
            <v>76540</v>
          </cell>
          <cell r="E13">
            <v>103537</v>
          </cell>
          <cell r="F13">
            <v>9283</v>
          </cell>
          <cell r="G13">
            <v>4013</v>
          </cell>
          <cell r="H13">
            <v>2899</v>
          </cell>
          <cell r="I13">
            <v>466</v>
          </cell>
          <cell r="J13">
            <v>9780</v>
          </cell>
          <cell r="K13">
            <v>1212</v>
          </cell>
          <cell r="L13">
            <v>1780</v>
          </cell>
          <cell r="M13">
            <v>2961</v>
          </cell>
          <cell r="N13">
            <v>1482</v>
          </cell>
          <cell r="P13">
            <v>9932</v>
          </cell>
          <cell r="Q13">
            <v>734</v>
          </cell>
          <cell r="R13">
            <v>4490</v>
          </cell>
          <cell r="S13">
            <v>2879</v>
          </cell>
          <cell r="T13">
            <v>3698</v>
          </cell>
          <cell r="U13">
            <v>544</v>
          </cell>
          <cell r="V13">
            <v>1301</v>
          </cell>
          <cell r="W13">
            <v>641</v>
          </cell>
          <cell r="Y13">
            <v>921</v>
          </cell>
          <cell r="AF13">
            <v>560</v>
          </cell>
          <cell r="AG13">
            <v>365</v>
          </cell>
          <cell r="AH13">
            <v>3793</v>
          </cell>
          <cell r="AI13">
            <v>522</v>
          </cell>
          <cell r="AJ13">
            <v>416</v>
          </cell>
          <cell r="AK13">
            <v>11524</v>
          </cell>
          <cell r="AL13">
            <v>106</v>
          </cell>
          <cell r="AN13">
            <v>412</v>
          </cell>
          <cell r="AP13">
            <v>7088</v>
          </cell>
          <cell r="AQ13">
            <v>916</v>
          </cell>
          <cell r="AV13">
            <v>3608</v>
          </cell>
          <cell r="AW13">
            <v>1354</v>
          </cell>
          <cell r="AX13">
            <v>3031</v>
          </cell>
          <cell r="BA13">
            <v>379</v>
          </cell>
          <cell r="BC13">
            <v>164</v>
          </cell>
          <cell r="BG13">
            <v>983</v>
          </cell>
          <cell r="BH13">
            <v>80</v>
          </cell>
          <cell r="BK13">
            <v>3102</v>
          </cell>
        </row>
      </sheetData>
      <sheetData sheetId="5">
        <row r="8">
          <cell r="C8">
            <v>1160552</v>
          </cell>
          <cell r="D8">
            <v>839753</v>
          </cell>
          <cell r="E8">
            <v>320799</v>
          </cell>
          <cell r="F8">
            <v>51238</v>
          </cell>
          <cell r="G8">
            <v>12161</v>
          </cell>
          <cell r="H8">
            <v>11237</v>
          </cell>
          <cell r="I8">
            <v>852</v>
          </cell>
          <cell r="J8">
            <v>34097</v>
          </cell>
          <cell r="K8">
            <v>3096</v>
          </cell>
          <cell r="L8">
            <v>4660</v>
          </cell>
          <cell r="M8">
            <v>10063</v>
          </cell>
          <cell r="N8">
            <v>3361</v>
          </cell>
          <cell r="P8">
            <v>22992</v>
          </cell>
          <cell r="Q8">
            <v>1285</v>
          </cell>
          <cell r="R8">
            <v>9525</v>
          </cell>
          <cell r="S8">
            <v>7481</v>
          </cell>
          <cell r="T8">
            <v>5478</v>
          </cell>
          <cell r="U8">
            <v>738</v>
          </cell>
          <cell r="V8">
            <v>7747</v>
          </cell>
          <cell r="W8">
            <v>1995</v>
          </cell>
          <cell r="Y8">
            <v>2605</v>
          </cell>
          <cell r="AF8">
            <v>1080</v>
          </cell>
          <cell r="AG8">
            <v>1044</v>
          </cell>
          <cell r="AH8">
            <v>12431</v>
          </cell>
          <cell r="AI8">
            <v>2502</v>
          </cell>
          <cell r="AJ8">
            <v>1517</v>
          </cell>
          <cell r="AK8">
            <v>31294</v>
          </cell>
          <cell r="AL8">
            <v>355</v>
          </cell>
          <cell r="AN8">
            <v>1079</v>
          </cell>
          <cell r="AP8">
            <v>18911</v>
          </cell>
          <cell r="AQ8">
            <v>2317</v>
          </cell>
          <cell r="AV8">
            <v>9709</v>
          </cell>
          <cell r="AW8">
            <v>3725</v>
          </cell>
          <cell r="BA8">
            <v>2997</v>
          </cell>
          <cell r="BC8">
            <v>1340</v>
          </cell>
          <cell r="BG8">
            <v>2897</v>
          </cell>
          <cell r="BH8">
            <v>403</v>
          </cell>
          <cell r="BK8">
            <v>8096</v>
          </cell>
        </row>
        <row r="13">
          <cell r="C13">
            <v>236753</v>
          </cell>
          <cell r="D13">
            <v>94605</v>
          </cell>
          <cell r="E13">
            <v>142148</v>
          </cell>
          <cell r="F13">
            <v>13799</v>
          </cell>
          <cell r="G13">
            <v>6155</v>
          </cell>
          <cell r="H13">
            <v>6171</v>
          </cell>
          <cell r="I13">
            <v>492</v>
          </cell>
          <cell r="J13">
            <v>13785</v>
          </cell>
          <cell r="K13">
            <v>1219</v>
          </cell>
          <cell r="L13">
            <v>2476</v>
          </cell>
          <cell r="M13">
            <v>4858</v>
          </cell>
          <cell r="N13">
            <v>1844</v>
          </cell>
          <cell r="P13">
            <v>13521</v>
          </cell>
          <cell r="Q13">
            <v>953</v>
          </cell>
          <cell r="R13">
            <v>4444</v>
          </cell>
          <cell r="S13">
            <v>3250</v>
          </cell>
          <cell r="T13">
            <v>3224</v>
          </cell>
          <cell r="U13">
            <v>409</v>
          </cell>
          <cell r="V13">
            <v>1439</v>
          </cell>
          <cell r="W13">
            <v>954</v>
          </cell>
          <cell r="Y13">
            <v>750</v>
          </cell>
          <cell r="AF13">
            <v>652</v>
          </cell>
          <cell r="AG13">
            <v>506</v>
          </cell>
          <cell r="AH13">
            <v>4359</v>
          </cell>
          <cell r="AI13">
            <v>560</v>
          </cell>
          <cell r="AJ13">
            <v>636</v>
          </cell>
          <cell r="AK13">
            <v>9245</v>
          </cell>
          <cell r="AL13">
            <v>191</v>
          </cell>
          <cell r="AN13">
            <v>605</v>
          </cell>
          <cell r="AP13">
            <v>12425</v>
          </cell>
          <cell r="AQ13">
            <v>1243</v>
          </cell>
          <cell r="AV13">
            <v>7166</v>
          </cell>
          <cell r="AW13">
            <v>2036</v>
          </cell>
          <cell r="BA13">
            <v>1094</v>
          </cell>
          <cell r="BC13">
            <v>541</v>
          </cell>
          <cell r="BG13">
            <v>1738</v>
          </cell>
          <cell r="BH13">
            <v>220</v>
          </cell>
          <cell r="BK13">
            <v>4186</v>
          </cell>
        </row>
      </sheetData>
      <sheetData sheetId="6">
        <row r="8">
          <cell r="C8">
            <v>1965594</v>
          </cell>
          <cell r="D8">
            <v>1438892</v>
          </cell>
          <cell r="E8">
            <v>526702</v>
          </cell>
          <cell r="F8">
            <v>63644</v>
          </cell>
          <cell r="G8">
            <v>19077</v>
          </cell>
          <cell r="H8">
            <v>15994</v>
          </cell>
          <cell r="I8">
            <v>1313</v>
          </cell>
          <cell r="J8">
            <v>72155</v>
          </cell>
          <cell r="K8">
            <v>6310</v>
          </cell>
          <cell r="L8">
            <v>12890</v>
          </cell>
          <cell r="M8">
            <v>27062</v>
          </cell>
          <cell r="N8">
            <v>6199</v>
          </cell>
          <cell r="P8">
            <v>36303</v>
          </cell>
          <cell r="Q8">
            <v>2477</v>
          </cell>
          <cell r="R8">
            <v>18316</v>
          </cell>
          <cell r="S8">
            <v>15849</v>
          </cell>
          <cell r="T8">
            <v>12462</v>
          </cell>
          <cell r="U8">
            <v>1800</v>
          </cell>
          <cell r="V8">
            <v>9596</v>
          </cell>
          <cell r="W8">
            <v>3127</v>
          </cell>
          <cell r="Y8">
            <v>4199</v>
          </cell>
          <cell r="AF8">
            <v>2755</v>
          </cell>
          <cell r="AG8">
            <v>1516</v>
          </cell>
          <cell r="AH8">
            <v>14400</v>
          </cell>
          <cell r="AI8">
            <v>4400</v>
          </cell>
          <cell r="AJ8">
            <v>1933</v>
          </cell>
          <cell r="AK8">
            <v>44358</v>
          </cell>
          <cell r="AL8">
            <v>706</v>
          </cell>
          <cell r="AN8">
            <v>1185</v>
          </cell>
          <cell r="AP8">
            <v>30806</v>
          </cell>
          <cell r="AQ8">
            <v>4523</v>
          </cell>
          <cell r="AV8">
            <v>15596</v>
          </cell>
          <cell r="AW8">
            <v>3795</v>
          </cell>
          <cell r="BA8">
            <v>4172</v>
          </cell>
          <cell r="BC8">
            <v>2773</v>
          </cell>
          <cell r="BG8">
            <v>6131</v>
          </cell>
          <cell r="BH8">
            <v>727</v>
          </cell>
          <cell r="BK8">
            <v>11333</v>
          </cell>
        </row>
        <row r="13">
          <cell r="C13">
            <v>268973</v>
          </cell>
          <cell r="D13">
            <v>77057</v>
          </cell>
          <cell r="E13">
            <v>191916</v>
          </cell>
          <cell r="F13">
            <v>10961</v>
          </cell>
          <cell r="G13">
            <v>4416</v>
          </cell>
          <cell r="H13">
            <v>4260</v>
          </cell>
          <cell r="I13">
            <v>698</v>
          </cell>
          <cell r="J13">
            <v>19460</v>
          </cell>
          <cell r="K13">
            <v>1789</v>
          </cell>
          <cell r="L13">
            <v>3732</v>
          </cell>
          <cell r="M13">
            <v>6264</v>
          </cell>
          <cell r="N13">
            <v>2886</v>
          </cell>
          <cell r="P13">
            <v>19518</v>
          </cell>
          <cell r="Q13">
            <v>1483</v>
          </cell>
          <cell r="R13">
            <v>7274</v>
          </cell>
          <cell r="S13">
            <v>8173</v>
          </cell>
          <cell r="T13">
            <v>7546</v>
          </cell>
          <cell r="U13">
            <v>1061</v>
          </cell>
          <cell r="V13">
            <v>1859</v>
          </cell>
          <cell r="W13">
            <v>853</v>
          </cell>
          <cell r="Y13">
            <v>1803</v>
          </cell>
          <cell r="AF13">
            <v>2090</v>
          </cell>
          <cell r="AG13">
            <v>741</v>
          </cell>
          <cell r="AH13">
            <v>3984</v>
          </cell>
          <cell r="AI13">
            <v>918</v>
          </cell>
          <cell r="AJ13">
            <v>704</v>
          </cell>
          <cell r="AK13">
            <v>11166</v>
          </cell>
          <cell r="AL13">
            <v>326</v>
          </cell>
          <cell r="AN13">
            <v>795</v>
          </cell>
          <cell r="AP13">
            <v>19378</v>
          </cell>
          <cell r="AQ13">
            <v>2202</v>
          </cell>
          <cell r="AV13">
            <v>10762</v>
          </cell>
          <cell r="AW13">
            <v>2035</v>
          </cell>
          <cell r="BA13">
            <v>1137</v>
          </cell>
          <cell r="BC13">
            <v>454</v>
          </cell>
          <cell r="BG13">
            <v>3314</v>
          </cell>
          <cell r="BH13">
            <v>411</v>
          </cell>
          <cell r="BK13">
            <v>5173</v>
          </cell>
        </row>
      </sheetData>
      <sheetData sheetId="7">
        <row r="8">
          <cell r="C8">
            <v>2954025</v>
          </cell>
          <cell r="D8">
            <v>2220164</v>
          </cell>
          <cell r="E8">
            <v>733861</v>
          </cell>
          <cell r="F8">
            <v>134019</v>
          </cell>
          <cell r="G8">
            <v>69678</v>
          </cell>
          <cell r="H8">
            <v>17171</v>
          </cell>
          <cell r="I8">
            <v>1079</v>
          </cell>
          <cell r="J8">
            <v>100654</v>
          </cell>
          <cell r="K8">
            <v>10960</v>
          </cell>
          <cell r="L8">
            <v>28108</v>
          </cell>
          <cell r="M8">
            <v>34729</v>
          </cell>
          <cell r="N8">
            <v>7648</v>
          </cell>
          <cell r="P8">
            <v>31434</v>
          </cell>
          <cell r="Q8">
            <v>2876</v>
          </cell>
          <cell r="R8">
            <v>21680</v>
          </cell>
          <cell r="S8">
            <v>22619</v>
          </cell>
          <cell r="T8">
            <v>17565</v>
          </cell>
          <cell r="U8">
            <v>1599</v>
          </cell>
          <cell r="V8">
            <v>9887</v>
          </cell>
          <cell r="W8">
            <v>4398</v>
          </cell>
          <cell r="Y8">
            <v>3650</v>
          </cell>
          <cell r="AF8">
            <v>4454</v>
          </cell>
          <cell r="AG8">
            <v>832</v>
          </cell>
          <cell r="AH8">
            <v>21277</v>
          </cell>
          <cell r="AI8">
            <v>4097</v>
          </cell>
          <cell r="AJ8">
            <v>1763</v>
          </cell>
          <cell r="AK8">
            <v>66964</v>
          </cell>
          <cell r="AL8">
            <v>507</v>
          </cell>
          <cell r="AN8">
            <v>1485</v>
          </cell>
          <cell r="AP8">
            <v>25955</v>
          </cell>
          <cell r="AQ8">
            <v>3489</v>
          </cell>
          <cell r="AV8">
            <v>15474</v>
          </cell>
          <cell r="AW8">
            <v>2526</v>
          </cell>
          <cell r="BA8">
            <v>3053</v>
          </cell>
          <cell r="BC8">
            <v>2394</v>
          </cell>
          <cell r="BG8">
            <v>7009</v>
          </cell>
          <cell r="BH8">
            <v>733</v>
          </cell>
          <cell r="BK8">
            <v>10252</v>
          </cell>
        </row>
        <row r="13">
          <cell r="C13">
            <v>305687</v>
          </cell>
          <cell r="D13">
            <v>109633</v>
          </cell>
          <cell r="E13">
            <v>196054</v>
          </cell>
          <cell r="F13">
            <v>11230</v>
          </cell>
          <cell r="G13">
            <v>6039</v>
          </cell>
          <cell r="H13">
            <v>4281</v>
          </cell>
          <cell r="I13">
            <v>458</v>
          </cell>
          <cell r="J13">
            <v>21867</v>
          </cell>
          <cell r="K13">
            <v>2260</v>
          </cell>
          <cell r="L13">
            <v>7485</v>
          </cell>
          <cell r="M13">
            <v>7110</v>
          </cell>
          <cell r="N13">
            <v>2943</v>
          </cell>
          <cell r="P13">
            <v>18058</v>
          </cell>
          <cell r="Q13">
            <v>1843</v>
          </cell>
          <cell r="R13">
            <v>6314</v>
          </cell>
          <cell r="S13">
            <v>9456</v>
          </cell>
          <cell r="T13">
            <v>10258</v>
          </cell>
          <cell r="U13">
            <v>1083</v>
          </cell>
          <cell r="V13">
            <v>1651</v>
          </cell>
          <cell r="W13">
            <v>1108</v>
          </cell>
          <cell r="Y13">
            <v>1341</v>
          </cell>
          <cell r="AF13">
            <v>2807</v>
          </cell>
          <cell r="AG13">
            <v>583</v>
          </cell>
          <cell r="AH13">
            <v>4109</v>
          </cell>
          <cell r="AI13">
            <v>727</v>
          </cell>
          <cell r="AJ13">
            <v>495</v>
          </cell>
          <cell r="AK13">
            <v>11898</v>
          </cell>
          <cell r="AL13">
            <v>187</v>
          </cell>
          <cell r="AN13">
            <v>828</v>
          </cell>
          <cell r="AP13">
            <v>15366</v>
          </cell>
          <cell r="AQ13">
            <v>1883</v>
          </cell>
          <cell r="AV13">
            <v>11009</v>
          </cell>
          <cell r="AW13">
            <v>1461</v>
          </cell>
          <cell r="BA13">
            <v>1075</v>
          </cell>
          <cell r="BC13">
            <v>526</v>
          </cell>
          <cell r="BG13">
            <v>3842</v>
          </cell>
          <cell r="BH13">
            <v>370</v>
          </cell>
          <cell r="BK13">
            <v>6231</v>
          </cell>
        </row>
      </sheetData>
      <sheetData sheetId="8">
        <row r="8">
          <cell r="C8">
            <v>2040433</v>
          </cell>
          <cell r="D8">
            <v>1378298</v>
          </cell>
          <cell r="E8">
            <v>662135</v>
          </cell>
          <cell r="F8">
            <v>89578</v>
          </cell>
          <cell r="G8">
            <v>23694</v>
          </cell>
          <cell r="H8">
            <v>11600</v>
          </cell>
          <cell r="I8">
            <v>1519</v>
          </cell>
          <cell r="J8">
            <v>83348</v>
          </cell>
          <cell r="K8">
            <v>7224</v>
          </cell>
          <cell r="L8">
            <v>16220</v>
          </cell>
          <cell r="M8">
            <v>27186</v>
          </cell>
          <cell r="N8">
            <v>6680</v>
          </cell>
          <cell r="P8">
            <v>39812</v>
          </cell>
          <cell r="Q8">
            <v>3674</v>
          </cell>
          <cell r="R8">
            <v>23892</v>
          </cell>
          <cell r="S8">
            <v>44172</v>
          </cell>
          <cell r="T8">
            <v>30892</v>
          </cell>
          <cell r="U8">
            <v>2517</v>
          </cell>
          <cell r="V8">
            <v>8896</v>
          </cell>
          <cell r="W8">
            <v>2934</v>
          </cell>
          <cell r="Y8">
            <v>3840</v>
          </cell>
          <cell r="AF8">
            <v>4081</v>
          </cell>
          <cell r="AG8">
            <v>1249</v>
          </cell>
          <cell r="AH8">
            <v>21551</v>
          </cell>
          <cell r="AI8">
            <v>4411</v>
          </cell>
          <cell r="AJ8">
            <v>2716</v>
          </cell>
          <cell r="AK8">
            <v>67025</v>
          </cell>
          <cell r="AL8">
            <v>447</v>
          </cell>
          <cell r="AN8">
            <v>2014</v>
          </cell>
          <cell r="AP8">
            <v>26806</v>
          </cell>
          <cell r="AQ8">
            <v>3918</v>
          </cell>
          <cell r="AV8">
            <v>19519</v>
          </cell>
          <cell r="AW8">
            <v>3428</v>
          </cell>
          <cell r="BA8">
            <v>3891</v>
          </cell>
          <cell r="BC8">
            <v>1528</v>
          </cell>
          <cell r="BG8">
            <v>5813</v>
          </cell>
          <cell r="BH8">
            <v>637</v>
          </cell>
          <cell r="BK8">
            <v>11994</v>
          </cell>
        </row>
        <row r="13">
          <cell r="C13">
            <v>335860</v>
          </cell>
          <cell r="D13">
            <v>98172</v>
          </cell>
          <cell r="E13">
            <v>237688</v>
          </cell>
          <cell r="F13">
            <v>15529</v>
          </cell>
          <cell r="G13">
            <v>4706</v>
          </cell>
          <cell r="H13">
            <v>4677</v>
          </cell>
          <cell r="I13">
            <v>749</v>
          </cell>
          <cell r="J13">
            <v>25738</v>
          </cell>
          <cell r="K13">
            <v>2719</v>
          </cell>
          <cell r="L13">
            <v>5778</v>
          </cell>
          <cell r="M13">
            <v>7051</v>
          </cell>
          <cell r="N13">
            <v>2719</v>
          </cell>
          <cell r="P13">
            <v>21319</v>
          </cell>
          <cell r="Q13">
            <v>1823</v>
          </cell>
          <cell r="R13">
            <v>8047</v>
          </cell>
          <cell r="S13">
            <v>20222</v>
          </cell>
          <cell r="T13">
            <v>16129</v>
          </cell>
          <cell r="U13">
            <v>1664</v>
          </cell>
          <cell r="V13">
            <v>2024</v>
          </cell>
          <cell r="W13">
            <v>801</v>
          </cell>
          <cell r="Y13">
            <v>1166</v>
          </cell>
          <cell r="AF13">
            <v>2553</v>
          </cell>
          <cell r="AG13">
            <v>759</v>
          </cell>
          <cell r="AH13">
            <v>4670</v>
          </cell>
          <cell r="AI13">
            <v>722</v>
          </cell>
          <cell r="AJ13">
            <v>748</v>
          </cell>
          <cell r="AK13">
            <v>14351</v>
          </cell>
          <cell r="AL13">
            <v>205</v>
          </cell>
          <cell r="AN13">
            <v>976</v>
          </cell>
          <cell r="AP13">
            <v>17378</v>
          </cell>
          <cell r="AQ13">
            <v>2223</v>
          </cell>
          <cell r="AV13">
            <v>14223</v>
          </cell>
          <cell r="AW13">
            <v>1764</v>
          </cell>
          <cell r="BA13">
            <v>1331</v>
          </cell>
          <cell r="BC13">
            <v>569</v>
          </cell>
          <cell r="BG13">
            <v>3186</v>
          </cell>
          <cell r="BH13">
            <v>314</v>
          </cell>
          <cell r="BK13">
            <v>6834</v>
          </cell>
        </row>
      </sheetData>
      <sheetData sheetId="9">
        <row r="8">
          <cell r="C8">
            <v>1449297</v>
          </cell>
          <cell r="D8">
            <v>1075800</v>
          </cell>
          <cell r="E8">
            <v>373497</v>
          </cell>
          <cell r="F8">
            <v>47661</v>
          </cell>
          <cell r="G8">
            <v>11424</v>
          </cell>
          <cell r="H8">
            <v>9485</v>
          </cell>
          <cell r="I8">
            <v>928</v>
          </cell>
          <cell r="J8">
            <v>37807</v>
          </cell>
          <cell r="K8">
            <v>3902</v>
          </cell>
          <cell r="L8">
            <v>5945</v>
          </cell>
          <cell r="M8">
            <v>11048</v>
          </cell>
          <cell r="N8">
            <v>4582</v>
          </cell>
          <cell r="P8">
            <v>27347</v>
          </cell>
          <cell r="Q8">
            <v>1708</v>
          </cell>
          <cell r="R8">
            <v>11127</v>
          </cell>
          <cell r="S8">
            <v>9938</v>
          </cell>
          <cell r="T8">
            <v>9419</v>
          </cell>
          <cell r="U8">
            <v>1658</v>
          </cell>
          <cell r="V8">
            <v>6583</v>
          </cell>
          <cell r="W8">
            <v>2741</v>
          </cell>
          <cell r="Y8">
            <v>2645</v>
          </cell>
          <cell r="AF8">
            <v>1670</v>
          </cell>
          <cell r="AG8">
            <v>984</v>
          </cell>
          <cell r="AH8">
            <v>14088</v>
          </cell>
          <cell r="AI8">
            <v>3672</v>
          </cell>
          <cell r="AJ8">
            <v>1753</v>
          </cell>
          <cell r="AK8">
            <v>35167</v>
          </cell>
          <cell r="AL8">
            <v>493</v>
          </cell>
          <cell r="AN8">
            <v>1172</v>
          </cell>
          <cell r="AP8">
            <v>22028</v>
          </cell>
          <cell r="AQ8">
            <v>2555</v>
          </cell>
          <cell r="AV8">
            <v>17777</v>
          </cell>
          <cell r="AW8">
            <v>4162</v>
          </cell>
          <cell r="BA8">
            <v>4300</v>
          </cell>
          <cell r="BC8">
            <v>985</v>
          </cell>
          <cell r="BG8">
            <v>4468</v>
          </cell>
          <cell r="BH8">
            <v>562</v>
          </cell>
          <cell r="BK8">
            <v>15930</v>
          </cell>
        </row>
        <row r="13">
          <cell r="C13">
            <v>252823</v>
          </cell>
          <cell r="D13">
            <v>82424</v>
          </cell>
          <cell r="E13">
            <v>170399</v>
          </cell>
          <cell r="F13">
            <v>11662</v>
          </cell>
          <cell r="G13">
            <v>4407</v>
          </cell>
          <cell r="H13">
            <v>4138</v>
          </cell>
          <cell r="I13">
            <v>436</v>
          </cell>
          <cell r="J13">
            <v>15491</v>
          </cell>
          <cell r="K13">
            <v>1740</v>
          </cell>
          <cell r="L13">
            <v>2697</v>
          </cell>
          <cell r="M13">
            <v>4569</v>
          </cell>
          <cell r="N13">
            <v>2428</v>
          </cell>
          <cell r="P13">
            <v>17054</v>
          </cell>
          <cell r="Q13">
            <v>1032</v>
          </cell>
          <cell r="R13">
            <v>4816</v>
          </cell>
          <cell r="S13">
            <v>5058</v>
          </cell>
          <cell r="T13">
            <v>5326</v>
          </cell>
          <cell r="U13">
            <v>1169</v>
          </cell>
          <cell r="V13">
            <v>1850</v>
          </cell>
          <cell r="W13">
            <v>1152</v>
          </cell>
          <cell r="Y13">
            <v>906</v>
          </cell>
          <cell r="AF13">
            <v>1078</v>
          </cell>
          <cell r="AG13">
            <v>500</v>
          </cell>
          <cell r="AH13">
            <v>4140</v>
          </cell>
          <cell r="AI13">
            <v>997</v>
          </cell>
          <cell r="AJ13">
            <v>722</v>
          </cell>
          <cell r="AK13">
            <v>10987</v>
          </cell>
          <cell r="AL13">
            <v>312</v>
          </cell>
          <cell r="AN13">
            <v>760</v>
          </cell>
          <cell r="AP13">
            <v>14151</v>
          </cell>
          <cell r="AQ13">
            <v>1345</v>
          </cell>
          <cell r="AV13">
            <v>13140</v>
          </cell>
          <cell r="AW13">
            <v>2247</v>
          </cell>
          <cell r="BA13">
            <v>2309</v>
          </cell>
          <cell r="BC13">
            <v>367</v>
          </cell>
          <cell r="BG13">
            <v>2744</v>
          </cell>
          <cell r="BH13">
            <v>275</v>
          </cell>
          <cell r="BK13">
            <v>7975</v>
          </cell>
        </row>
      </sheetData>
      <sheetData sheetId="10">
        <row r="8">
          <cell r="C8">
            <v>1232733</v>
          </cell>
          <cell r="D8">
            <v>943131</v>
          </cell>
          <cell r="E8">
            <v>289602</v>
          </cell>
          <cell r="F8">
            <v>34027</v>
          </cell>
          <cell r="G8">
            <v>9813</v>
          </cell>
          <cell r="H8">
            <v>8877</v>
          </cell>
          <cell r="I8">
            <v>964</v>
          </cell>
          <cell r="J8">
            <v>26387</v>
          </cell>
          <cell r="K8">
            <v>2867</v>
          </cell>
          <cell r="L8">
            <v>4031</v>
          </cell>
          <cell r="M8">
            <v>8015</v>
          </cell>
          <cell r="N8">
            <v>3438</v>
          </cell>
          <cell r="P8">
            <v>22262</v>
          </cell>
          <cell r="Q8">
            <v>1431</v>
          </cell>
          <cell r="R8">
            <v>9649</v>
          </cell>
          <cell r="S8">
            <v>7446</v>
          </cell>
          <cell r="T8">
            <v>5707</v>
          </cell>
          <cell r="U8">
            <v>1498</v>
          </cell>
          <cell r="V8">
            <v>5865</v>
          </cell>
          <cell r="W8">
            <v>1637</v>
          </cell>
          <cell r="Y8">
            <v>2429</v>
          </cell>
          <cell r="AF8">
            <v>1239</v>
          </cell>
          <cell r="AG8">
            <v>1025</v>
          </cell>
          <cell r="AH8">
            <v>14500</v>
          </cell>
          <cell r="AI8">
            <v>2282</v>
          </cell>
          <cell r="AJ8">
            <v>1756</v>
          </cell>
          <cell r="AK8">
            <v>37029</v>
          </cell>
          <cell r="AL8">
            <v>890</v>
          </cell>
          <cell r="AN8">
            <v>1391</v>
          </cell>
          <cell r="AP8">
            <v>14090</v>
          </cell>
          <cell r="AQ8">
            <v>2662</v>
          </cell>
          <cell r="AV8">
            <v>10320</v>
          </cell>
          <cell r="AW8">
            <v>4958</v>
          </cell>
          <cell r="BA8">
            <v>1370</v>
          </cell>
          <cell r="BC8">
            <v>404</v>
          </cell>
          <cell r="BG8">
            <v>2274</v>
          </cell>
          <cell r="BH8">
            <v>314</v>
          </cell>
          <cell r="BK8">
            <v>9276</v>
          </cell>
        </row>
        <row r="13">
          <cell r="C13">
            <v>235937</v>
          </cell>
          <cell r="D13">
            <v>101368</v>
          </cell>
          <cell r="E13">
            <v>134569</v>
          </cell>
          <cell r="F13">
            <v>11986</v>
          </cell>
          <cell r="G13">
            <v>4403</v>
          </cell>
          <cell r="H13">
            <v>4190</v>
          </cell>
          <cell r="I13">
            <v>680</v>
          </cell>
          <cell r="J13">
            <v>12532</v>
          </cell>
          <cell r="K13">
            <v>1355</v>
          </cell>
          <cell r="L13">
            <v>2315</v>
          </cell>
          <cell r="M13">
            <v>4192</v>
          </cell>
          <cell r="N13">
            <v>2117</v>
          </cell>
          <cell r="P13">
            <v>13541</v>
          </cell>
          <cell r="Q13">
            <v>760</v>
          </cell>
          <cell r="R13">
            <v>4542</v>
          </cell>
          <cell r="S13">
            <v>3617</v>
          </cell>
          <cell r="T13">
            <v>3148</v>
          </cell>
          <cell r="U13">
            <v>670</v>
          </cell>
          <cell r="V13">
            <v>1922</v>
          </cell>
          <cell r="W13">
            <v>710</v>
          </cell>
          <cell r="Y13">
            <v>1043</v>
          </cell>
          <cell r="AF13">
            <v>659</v>
          </cell>
          <cell r="AG13">
            <v>457</v>
          </cell>
          <cell r="AH13">
            <v>4967</v>
          </cell>
          <cell r="AI13">
            <v>882</v>
          </cell>
          <cell r="AJ13">
            <v>981</v>
          </cell>
          <cell r="AK13">
            <v>13316</v>
          </cell>
          <cell r="AL13">
            <v>438</v>
          </cell>
          <cell r="AN13">
            <v>872</v>
          </cell>
          <cell r="AP13">
            <v>8228</v>
          </cell>
          <cell r="AQ13">
            <v>1036</v>
          </cell>
          <cell r="AV13">
            <v>6590</v>
          </cell>
          <cell r="AW13">
            <v>3195</v>
          </cell>
          <cell r="AX13">
            <v>3960</v>
          </cell>
          <cell r="BA13">
            <v>536</v>
          </cell>
          <cell r="BC13">
            <v>213</v>
          </cell>
          <cell r="BG13">
            <v>1488</v>
          </cell>
          <cell r="BH13">
            <v>193</v>
          </cell>
          <cell r="BK13">
            <v>4155</v>
          </cell>
        </row>
      </sheetData>
      <sheetData sheetId="11">
        <row r="8">
          <cell r="C8">
            <v>1158284</v>
          </cell>
          <cell r="D8">
            <v>856137</v>
          </cell>
          <cell r="E8">
            <v>302147</v>
          </cell>
          <cell r="F8">
            <v>31953</v>
          </cell>
          <cell r="G8">
            <v>13312</v>
          </cell>
          <cell r="H8">
            <v>7503</v>
          </cell>
          <cell r="I8">
            <v>553</v>
          </cell>
          <cell r="J8">
            <v>28292</v>
          </cell>
          <cell r="K8">
            <v>3612</v>
          </cell>
          <cell r="L8">
            <v>4883</v>
          </cell>
          <cell r="M8">
            <v>8321</v>
          </cell>
          <cell r="N8">
            <v>3926</v>
          </cell>
          <cell r="P8">
            <v>24733</v>
          </cell>
          <cell r="Q8">
            <v>1147</v>
          </cell>
          <cell r="R8">
            <v>10185</v>
          </cell>
          <cell r="S8">
            <v>8877</v>
          </cell>
          <cell r="T8">
            <v>5149</v>
          </cell>
          <cell r="U8">
            <v>954</v>
          </cell>
          <cell r="V8">
            <v>6633</v>
          </cell>
          <cell r="W8">
            <v>2832</v>
          </cell>
          <cell r="Y8">
            <v>2189</v>
          </cell>
          <cell r="AF8">
            <v>1452</v>
          </cell>
          <cell r="AG8">
            <v>873</v>
          </cell>
          <cell r="AH8">
            <v>16589</v>
          </cell>
          <cell r="AI8">
            <v>2579</v>
          </cell>
          <cell r="AJ8">
            <v>1609</v>
          </cell>
          <cell r="AK8">
            <v>45035</v>
          </cell>
          <cell r="AL8">
            <v>1440</v>
          </cell>
          <cell r="AN8">
            <v>1196</v>
          </cell>
          <cell r="AP8">
            <v>10991</v>
          </cell>
          <cell r="AQ8">
            <v>2215</v>
          </cell>
          <cell r="AV8">
            <v>9821</v>
          </cell>
          <cell r="AW8">
            <v>3490</v>
          </cell>
          <cell r="BA8">
            <v>1153</v>
          </cell>
          <cell r="BC8">
            <v>506</v>
          </cell>
          <cell r="BG8">
            <v>1541</v>
          </cell>
          <cell r="BH8">
            <v>255</v>
          </cell>
          <cell r="BK8">
            <v>8091</v>
          </cell>
        </row>
        <row r="13">
          <cell r="C13">
            <v>234837</v>
          </cell>
          <cell r="D13">
            <v>105925</v>
          </cell>
          <cell r="E13">
            <v>128912</v>
          </cell>
          <cell r="F13">
            <v>10870</v>
          </cell>
          <cell r="G13">
            <v>3779</v>
          </cell>
          <cell r="H13">
            <v>3478</v>
          </cell>
          <cell r="I13">
            <v>313</v>
          </cell>
          <cell r="J13">
            <v>11544</v>
          </cell>
          <cell r="K13">
            <v>1020</v>
          </cell>
          <cell r="L13">
            <v>1779</v>
          </cell>
          <cell r="M13">
            <v>4419</v>
          </cell>
          <cell r="N13">
            <v>2278</v>
          </cell>
          <cell r="P13">
            <v>12957</v>
          </cell>
          <cell r="Q13">
            <v>616</v>
          </cell>
          <cell r="R13">
            <v>4961</v>
          </cell>
          <cell r="S13">
            <v>4363</v>
          </cell>
          <cell r="T13">
            <v>3090</v>
          </cell>
          <cell r="U13">
            <v>612</v>
          </cell>
          <cell r="V13">
            <v>2048</v>
          </cell>
          <cell r="W13">
            <v>1093</v>
          </cell>
          <cell r="Y13">
            <v>872</v>
          </cell>
          <cell r="AF13">
            <v>1129</v>
          </cell>
          <cell r="AG13">
            <v>548</v>
          </cell>
          <cell r="AH13">
            <v>5133</v>
          </cell>
          <cell r="AI13">
            <v>1013</v>
          </cell>
          <cell r="AJ13">
            <v>682</v>
          </cell>
          <cell r="AK13">
            <v>16421</v>
          </cell>
          <cell r="AL13">
            <v>202</v>
          </cell>
          <cell r="AN13">
            <v>960</v>
          </cell>
          <cell r="AP13">
            <v>6311</v>
          </cell>
          <cell r="AQ13">
            <v>979</v>
          </cell>
          <cell r="AV13">
            <v>3907</v>
          </cell>
          <cell r="AW13">
            <v>1871</v>
          </cell>
          <cell r="AX13">
            <v>3884</v>
          </cell>
          <cell r="BA13">
            <v>514</v>
          </cell>
          <cell r="BC13">
            <v>189</v>
          </cell>
          <cell r="BG13">
            <v>812</v>
          </cell>
          <cell r="BH13">
            <v>161</v>
          </cell>
          <cell r="BK13">
            <v>3982</v>
          </cell>
        </row>
      </sheetData>
      <sheetData sheetId="12">
        <row r="8">
          <cell r="C8">
            <v>1152793</v>
          </cell>
          <cell r="D8">
            <v>687564</v>
          </cell>
          <cell r="E8">
            <v>465229</v>
          </cell>
          <cell r="F8">
            <v>20101</v>
          </cell>
          <cell r="G8">
            <v>6704</v>
          </cell>
          <cell r="H8">
            <v>4291</v>
          </cell>
          <cell r="I8">
            <v>284</v>
          </cell>
          <cell r="J8">
            <v>24670</v>
          </cell>
          <cell r="K8">
            <v>1652</v>
          </cell>
          <cell r="L8">
            <v>7435</v>
          </cell>
          <cell r="M8">
            <v>10477</v>
          </cell>
          <cell r="N8">
            <v>4023</v>
          </cell>
          <cell r="P8">
            <v>137112</v>
          </cell>
          <cell r="Q8">
            <v>8843</v>
          </cell>
          <cell r="R8">
            <v>20621</v>
          </cell>
          <cell r="S8">
            <v>15394</v>
          </cell>
          <cell r="T8">
            <v>11306</v>
          </cell>
          <cell r="U8">
            <v>977</v>
          </cell>
          <cell r="V8">
            <v>4211</v>
          </cell>
          <cell r="W8">
            <v>1115</v>
          </cell>
          <cell r="Y8">
            <v>2057</v>
          </cell>
          <cell r="AF8">
            <v>8061</v>
          </cell>
          <cell r="AG8">
            <v>657</v>
          </cell>
          <cell r="AH8">
            <v>18349</v>
          </cell>
          <cell r="AI8">
            <v>3447</v>
          </cell>
          <cell r="AJ8">
            <v>1739</v>
          </cell>
          <cell r="AK8">
            <v>90847</v>
          </cell>
          <cell r="AL8">
            <v>1242</v>
          </cell>
          <cell r="AN8">
            <v>650</v>
          </cell>
          <cell r="AP8">
            <v>8204</v>
          </cell>
          <cell r="AQ8">
            <v>1467</v>
          </cell>
          <cell r="AV8">
            <v>13525</v>
          </cell>
          <cell r="AW8">
            <v>3206</v>
          </cell>
          <cell r="BA8">
            <v>817</v>
          </cell>
          <cell r="BC8">
            <v>362</v>
          </cell>
          <cell r="BG8">
            <v>2663</v>
          </cell>
          <cell r="BH8">
            <v>211</v>
          </cell>
          <cell r="BK8">
            <v>5471</v>
          </cell>
        </row>
        <row r="13">
          <cell r="C13">
            <v>176299</v>
          </cell>
          <cell r="D13">
            <v>70526</v>
          </cell>
          <cell r="E13">
            <v>105773</v>
          </cell>
          <cell r="F13">
            <v>7221</v>
          </cell>
          <cell r="G13">
            <v>2302</v>
          </cell>
          <cell r="H13">
            <v>2168</v>
          </cell>
          <cell r="I13">
            <v>185</v>
          </cell>
          <cell r="J13">
            <v>10728</v>
          </cell>
          <cell r="K13">
            <v>851</v>
          </cell>
          <cell r="L13">
            <v>2114</v>
          </cell>
          <cell r="M13">
            <v>3208</v>
          </cell>
          <cell r="N13">
            <v>1607</v>
          </cell>
          <cell r="P13">
            <v>9723</v>
          </cell>
          <cell r="Q13">
            <v>465</v>
          </cell>
          <cell r="R13">
            <v>3172</v>
          </cell>
          <cell r="S13">
            <v>4370</v>
          </cell>
          <cell r="T13">
            <v>2406</v>
          </cell>
          <cell r="U13">
            <v>372</v>
          </cell>
          <cell r="V13">
            <v>1569</v>
          </cell>
          <cell r="W13">
            <v>405</v>
          </cell>
          <cell r="Y13">
            <v>496</v>
          </cell>
          <cell r="AF13">
            <v>1479</v>
          </cell>
          <cell r="AG13">
            <v>434</v>
          </cell>
          <cell r="AH13">
            <v>4633</v>
          </cell>
          <cell r="AI13">
            <v>729</v>
          </cell>
          <cell r="AJ13">
            <v>700</v>
          </cell>
          <cell r="AK13">
            <v>18399</v>
          </cell>
          <cell r="AL13">
            <v>159</v>
          </cell>
          <cell r="AN13">
            <v>434</v>
          </cell>
          <cell r="AP13">
            <v>4877</v>
          </cell>
          <cell r="AQ13">
            <v>701</v>
          </cell>
          <cell r="AV13">
            <v>4153</v>
          </cell>
          <cell r="AW13">
            <v>1796</v>
          </cell>
          <cell r="AX13">
            <v>2569</v>
          </cell>
          <cell r="BA13">
            <v>371</v>
          </cell>
          <cell r="BC13">
            <v>122</v>
          </cell>
          <cell r="BG13">
            <v>1152</v>
          </cell>
          <cell r="BH13">
            <v>103</v>
          </cell>
          <cell r="BK13">
            <v>2847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mmijoulu"/>
      <sheetName val="Tammi"/>
      <sheetName val="Helmi"/>
      <sheetName val="Maalis"/>
      <sheetName val="Huhti"/>
      <sheetName val="Touko"/>
      <sheetName val="Kesä"/>
      <sheetName val="Heinä"/>
      <sheetName val="Elo"/>
      <sheetName val="Syys"/>
      <sheetName val="Loka"/>
      <sheetName val="Marras"/>
      <sheetName val="Joulu"/>
      <sheetName val="jMarras"/>
      <sheetName val="joMarras"/>
      <sheetName val="jouMarras"/>
      <sheetName val="joulMarras"/>
      <sheetName val="jouluMarras"/>
      <sheetName val="jouluarras"/>
      <sheetName val="joulurras"/>
      <sheetName val="jouluras"/>
      <sheetName val="jouluas"/>
      <sheetName val="joulus"/>
      <sheetName val="mi"/>
      <sheetName val="mai"/>
      <sheetName val="maai"/>
      <sheetName val="maali"/>
      <sheetName val="maalii"/>
      <sheetName val="mHelmi"/>
      <sheetName val="maHelmi"/>
      <sheetName val="maaHelmi"/>
      <sheetName val="maalHelmi"/>
      <sheetName val="maaliHelmi"/>
      <sheetName val="maalisHelmi"/>
      <sheetName val="maaliselmi"/>
      <sheetName val="maalislmi"/>
      <sheetName val="maalismi"/>
      <sheetName val="maalisi"/>
      <sheetName val="jarras"/>
      <sheetName val="joarras"/>
      <sheetName val="jouarras"/>
      <sheetName val="joularras"/>
      <sheetName val="hTammi"/>
      <sheetName val="heTammi"/>
      <sheetName val="helTammi"/>
      <sheetName val="helammi"/>
      <sheetName val="helmmi"/>
      <sheetName val="hMaalis"/>
      <sheetName val="huMaalis"/>
      <sheetName val="huhMaalis"/>
      <sheetName val="huhtMaalis"/>
      <sheetName val="huhtoMaalis"/>
      <sheetName val="huhtoaalis"/>
      <sheetName val="huhtoalis"/>
      <sheetName val="huhtolis"/>
      <sheetName val="huhtlis"/>
      <sheetName val="huhtis"/>
      <sheetName val="huhts"/>
      <sheetName val="huht"/>
      <sheetName val="melmi"/>
      <sheetName val="maelmi"/>
      <sheetName val="maaelmi"/>
      <sheetName val="maalelmi"/>
      <sheetName val="maalielmi"/>
      <sheetName val="huhtiMaalis"/>
      <sheetName val="huhtiaalis"/>
      <sheetName val="huhtialis"/>
      <sheetName val="huhtilis"/>
      <sheetName val="huhtiis"/>
      <sheetName val="tHuhti"/>
      <sheetName val="toHuhti"/>
      <sheetName val="touHuhti"/>
      <sheetName val="toukHuhti"/>
      <sheetName val="toukoHuhti"/>
      <sheetName val="toukouhti"/>
      <sheetName val="toukohti"/>
      <sheetName val="toukoti"/>
      <sheetName val="toukoi"/>
      <sheetName val="kMarras"/>
      <sheetName val="koMarras"/>
      <sheetName val="klMarras"/>
      <sheetName val="kloMarras"/>
      <sheetName val="klokMarras"/>
      <sheetName val="klokaMarras"/>
      <sheetName val="klokaarras"/>
      <sheetName val="klokarras"/>
      <sheetName val="klokaras"/>
      <sheetName val="klokaas"/>
      <sheetName val="klokas"/>
      <sheetName val="kloka"/>
      <sheetName val="ouko"/>
      <sheetName val="kouko"/>
      <sheetName val="keouko"/>
      <sheetName val="kesouko"/>
      <sheetName val="kesäouko"/>
      <sheetName val="kesäuko"/>
      <sheetName val="kesäko"/>
      <sheetName val="kesäo"/>
      <sheetName val="kTouko"/>
      <sheetName val="keTouko"/>
      <sheetName val="kesTouko"/>
      <sheetName val="kesöTouko"/>
      <sheetName val="kesäTouko"/>
      <sheetName val="esä"/>
      <sheetName val="hesä"/>
      <sheetName val="heesä"/>
      <sheetName val="heiesä"/>
      <sheetName val="heinesä"/>
      <sheetName val="heinsä"/>
      <sheetName val="hKesä"/>
      <sheetName val="heKesä"/>
      <sheetName val="heiKesä"/>
      <sheetName val="heinKesä"/>
      <sheetName val="kesäöouko"/>
      <sheetName val="kesäöuko"/>
      <sheetName val="kesäöko"/>
      <sheetName val="kesäöo"/>
      <sheetName val="kesäö"/>
      <sheetName val="hTouko"/>
      <sheetName val="heTouko"/>
      <sheetName val="heiTouko"/>
      <sheetName val="heinTouko"/>
      <sheetName val="heinäTouko"/>
      <sheetName val="heinäouko"/>
      <sheetName val="heinäuko"/>
      <sheetName val="heinäko"/>
      <sheetName val="heinäo"/>
      <sheetName val="eHeinä"/>
      <sheetName val="elHeinä"/>
      <sheetName val="eloHeinä"/>
      <sheetName val="eloeinä"/>
      <sheetName val="eloinä"/>
      <sheetName val="elonä"/>
      <sheetName val="eloä"/>
      <sheetName val="sElo"/>
      <sheetName val="syElo"/>
      <sheetName val="syyElo"/>
      <sheetName val="syysElo"/>
      <sheetName val="syyslo"/>
      <sheetName val="syyso"/>
      <sheetName val="lSyys"/>
      <sheetName val="loSyys"/>
      <sheetName val="lokSyys"/>
      <sheetName val="lokaSyys"/>
      <sheetName val="lokayys"/>
      <sheetName val="lokays"/>
      <sheetName val="lokas"/>
      <sheetName val="mLoka"/>
      <sheetName val="maLoka"/>
      <sheetName val="marLoka"/>
      <sheetName val="marrLoka"/>
      <sheetName val="marraLoka"/>
      <sheetName val="marrasLoka"/>
      <sheetName val="marrasoka"/>
      <sheetName val="marraska"/>
      <sheetName val="marrasa"/>
      <sheetName val="lMarras"/>
      <sheetName val="loMarras"/>
      <sheetName val="lokMarras"/>
      <sheetName val="lokaMarras"/>
      <sheetName val="lokaarras"/>
      <sheetName val="lokarras"/>
      <sheetName val="lokaras"/>
      <sheetName val="lokaas"/>
      <sheetName val=""/>
      <sheetName val="ijoulu"/>
      <sheetName val="j"/>
      <sheetName val="jo"/>
      <sheetName val="jou"/>
      <sheetName val="joul"/>
      <sheetName val="jLoka"/>
      <sheetName val="joLoka"/>
      <sheetName val="jouLoka"/>
      <sheetName val="joulLoka"/>
      <sheetName val="jouluLoka"/>
      <sheetName val="jouluoka"/>
      <sheetName val="jouluka"/>
      <sheetName val="joulua"/>
      <sheetName val="t"/>
      <sheetName val="ta"/>
      <sheetName val="tam"/>
      <sheetName val="tamm"/>
      <sheetName val="h"/>
      <sheetName val="he"/>
      <sheetName val="hel"/>
      <sheetName val="helm"/>
    </sheetNames>
    <sheetDataSet>
      <sheetData sheetId="0">
        <row r="13">
          <cell r="C13">
            <v>2555470</v>
          </cell>
          <cell r="D13">
            <v>1016413</v>
          </cell>
          <cell r="E13">
            <v>1539057</v>
          </cell>
          <cell r="F13">
            <v>133265</v>
          </cell>
          <cell r="G13">
            <v>52603</v>
          </cell>
          <cell r="H13">
            <v>43614</v>
          </cell>
          <cell r="I13">
            <v>6615</v>
          </cell>
          <cell r="J13">
            <v>151959</v>
          </cell>
          <cell r="K13">
            <v>15993</v>
          </cell>
          <cell r="L13">
            <v>30317</v>
          </cell>
          <cell r="M13">
            <v>54326</v>
          </cell>
          <cell r="N13">
            <v>20167</v>
          </cell>
          <cell r="P13">
            <v>163394</v>
          </cell>
          <cell r="Q13">
            <v>8111</v>
          </cell>
          <cell r="R13">
            <v>57005</v>
          </cell>
          <cell r="S13">
            <v>58654</v>
          </cell>
          <cell r="T13">
            <v>50866</v>
          </cell>
          <cell r="U13">
            <v>6474</v>
          </cell>
          <cell r="V13">
            <v>15845</v>
          </cell>
          <cell r="W13">
            <v>7248</v>
          </cell>
          <cell r="Y13">
            <v>9248</v>
          </cell>
          <cell r="AF13">
            <v>10168</v>
          </cell>
          <cell r="AG13">
            <v>4634</v>
          </cell>
          <cell r="AH13">
            <v>48353</v>
          </cell>
          <cell r="AI13">
            <v>7020</v>
          </cell>
          <cell r="AJ13">
            <v>5493</v>
          </cell>
          <cell r="AK13">
            <v>123127</v>
          </cell>
          <cell r="AL13">
            <v>2247</v>
          </cell>
          <cell r="AN13">
            <v>5166</v>
          </cell>
          <cell r="AP13">
            <v>127249</v>
          </cell>
          <cell r="AQ13">
            <v>15108</v>
          </cell>
          <cell r="AV13">
            <v>75269</v>
          </cell>
          <cell r="AW13">
            <v>14166</v>
          </cell>
          <cell r="BA13">
            <v>8575</v>
          </cell>
          <cell r="BC13">
            <v>3929</v>
          </cell>
          <cell r="BG13">
            <v>17786</v>
          </cell>
          <cell r="BH13">
            <v>2464</v>
          </cell>
          <cell r="BK13">
            <v>41098</v>
          </cell>
        </row>
      </sheetData>
      <sheetData sheetId="1">
        <row r="13">
          <cell r="C13">
            <v>165482</v>
          </cell>
          <cell r="D13">
            <v>75064</v>
          </cell>
          <cell r="E13">
            <v>90418</v>
          </cell>
          <cell r="F13">
            <v>7730</v>
          </cell>
          <cell r="G13">
            <v>2751</v>
          </cell>
          <cell r="H13">
            <v>2445</v>
          </cell>
          <cell r="I13">
            <v>259</v>
          </cell>
          <cell r="J13">
            <v>7525</v>
          </cell>
          <cell r="K13">
            <v>566</v>
          </cell>
          <cell r="L13">
            <v>1091</v>
          </cell>
          <cell r="M13">
            <v>2476</v>
          </cell>
          <cell r="N13">
            <v>903</v>
          </cell>
          <cell r="P13">
            <v>10552</v>
          </cell>
          <cell r="Q13">
            <v>378</v>
          </cell>
          <cell r="R13">
            <v>2897</v>
          </cell>
          <cell r="S13">
            <v>2983</v>
          </cell>
          <cell r="T13">
            <v>1310</v>
          </cell>
          <cell r="U13">
            <v>231</v>
          </cell>
          <cell r="V13">
            <v>863</v>
          </cell>
          <cell r="W13">
            <v>394</v>
          </cell>
          <cell r="Y13">
            <v>503</v>
          </cell>
          <cell r="AF13">
            <v>585</v>
          </cell>
          <cell r="AG13">
            <v>281</v>
          </cell>
          <cell r="AH13">
            <v>3705</v>
          </cell>
          <cell r="AI13">
            <v>576</v>
          </cell>
          <cell r="AJ13">
            <v>527</v>
          </cell>
          <cell r="AK13">
            <v>17939</v>
          </cell>
          <cell r="AL13">
            <v>203</v>
          </cell>
          <cell r="AN13">
            <v>237</v>
          </cell>
          <cell r="AP13">
            <v>5493</v>
          </cell>
          <cell r="AQ13">
            <v>814</v>
          </cell>
          <cell r="AV13">
            <v>3063</v>
          </cell>
          <cell r="AW13">
            <v>842</v>
          </cell>
          <cell r="AX13">
            <v>1309</v>
          </cell>
          <cell r="BA13">
            <v>367</v>
          </cell>
          <cell r="BC13">
            <v>77</v>
          </cell>
          <cell r="BG13">
            <v>753</v>
          </cell>
          <cell r="BH13">
            <v>53</v>
          </cell>
          <cell r="BK13">
            <v>1379</v>
          </cell>
        </row>
      </sheetData>
      <sheetData sheetId="2">
        <row r="13">
          <cell r="C13">
            <v>150175</v>
          </cell>
          <cell r="D13">
            <v>75256</v>
          </cell>
          <cell r="E13">
            <v>74919</v>
          </cell>
          <cell r="F13">
            <v>8373</v>
          </cell>
          <cell r="G13">
            <v>2850</v>
          </cell>
          <cell r="H13">
            <v>2649</v>
          </cell>
          <cell r="I13">
            <v>492</v>
          </cell>
          <cell r="J13">
            <v>7746</v>
          </cell>
          <cell r="K13">
            <v>493</v>
          </cell>
          <cell r="L13">
            <v>1089</v>
          </cell>
          <cell r="M13">
            <v>2930</v>
          </cell>
          <cell r="N13">
            <v>1218</v>
          </cell>
          <cell r="P13">
            <v>9129</v>
          </cell>
          <cell r="Q13">
            <v>512</v>
          </cell>
          <cell r="R13">
            <v>2553</v>
          </cell>
          <cell r="S13">
            <v>2081</v>
          </cell>
          <cell r="T13">
            <v>1470</v>
          </cell>
          <cell r="U13">
            <v>247</v>
          </cell>
          <cell r="V13">
            <v>842</v>
          </cell>
          <cell r="W13">
            <v>262</v>
          </cell>
          <cell r="Y13">
            <v>479</v>
          </cell>
          <cell r="AF13">
            <v>257</v>
          </cell>
          <cell r="AG13">
            <v>330</v>
          </cell>
          <cell r="AH13">
            <v>2373</v>
          </cell>
          <cell r="AI13">
            <v>556</v>
          </cell>
          <cell r="AJ13">
            <v>399</v>
          </cell>
          <cell r="AK13">
            <v>8348</v>
          </cell>
          <cell r="AL13">
            <v>66</v>
          </cell>
          <cell r="AN13">
            <v>236</v>
          </cell>
          <cell r="AP13">
            <v>5341</v>
          </cell>
          <cell r="AQ13">
            <v>672</v>
          </cell>
          <cell r="AV13">
            <v>3072</v>
          </cell>
          <cell r="AW13">
            <v>1070</v>
          </cell>
          <cell r="AX13">
            <v>940</v>
          </cell>
          <cell r="BA13">
            <v>291</v>
          </cell>
          <cell r="BC13">
            <v>92</v>
          </cell>
          <cell r="BG13">
            <v>310</v>
          </cell>
          <cell r="BH13">
            <v>42</v>
          </cell>
          <cell r="BK13">
            <v>1011</v>
          </cell>
        </row>
      </sheetData>
      <sheetData sheetId="3">
        <row r="13">
          <cell r="C13">
            <v>168581</v>
          </cell>
          <cell r="D13">
            <v>78187</v>
          </cell>
          <cell r="E13">
            <v>90394</v>
          </cell>
          <cell r="F13">
            <v>9052</v>
          </cell>
          <cell r="G13">
            <v>2686</v>
          </cell>
          <cell r="H13">
            <v>2995</v>
          </cell>
          <cell r="I13">
            <v>604</v>
          </cell>
          <cell r="J13">
            <v>9255</v>
          </cell>
          <cell r="K13">
            <v>784</v>
          </cell>
          <cell r="L13">
            <v>1484</v>
          </cell>
          <cell r="M13">
            <v>3383</v>
          </cell>
          <cell r="N13">
            <v>1782</v>
          </cell>
          <cell r="P13">
            <v>10682</v>
          </cell>
          <cell r="Q13">
            <v>537</v>
          </cell>
          <cell r="R13">
            <v>3265</v>
          </cell>
          <cell r="S13">
            <v>2759</v>
          </cell>
          <cell r="T13">
            <v>2883</v>
          </cell>
          <cell r="U13">
            <v>555</v>
          </cell>
          <cell r="V13">
            <v>1055</v>
          </cell>
          <cell r="W13">
            <v>505</v>
          </cell>
          <cell r="Y13">
            <v>684</v>
          </cell>
          <cell r="AF13">
            <v>407</v>
          </cell>
          <cell r="AG13">
            <v>354</v>
          </cell>
          <cell r="AH13">
            <v>2761</v>
          </cell>
          <cell r="AI13">
            <v>621</v>
          </cell>
          <cell r="AJ13">
            <v>402</v>
          </cell>
          <cell r="AK13">
            <v>7887</v>
          </cell>
          <cell r="AL13">
            <v>157</v>
          </cell>
          <cell r="AN13">
            <v>361</v>
          </cell>
          <cell r="AP13">
            <v>6624</v>
          </cell>
          <cell r="AQ13">
            <v>876</v>
          </cell>
          <cell r="AV13">
            <v>3828</v>
          </cell>
          <cell r="AW13">
            <v>1146</v>
          </cell>
          <cell r="AX13">
            <v>1701</v>
          </cell>
          <cell r="BA13">
            <v>468</v>
          </cell>
          <cell r="BC13">
            <v>136</v>
          </cell>
          <cell r="BG13">
            <v>441</v>
          </cell>
          <cell r="BH13">
            <v>53</v>
          </cell>
          <cell r="BK13">
            <v>1795</v>
          </cell>
        </row>
      </sheetData>
      <sheetData sheetId="4">
        <row r="13">
          <cell r="C13">
            <v>180397</v>
          </cell>
          <cell r="D13">
            <v>77078</v>
          </cell>
          <cell r="E13">
            <v>103319</v>
          </cell>
          <cell r="F13">
            <v>10050</v>
          </cell>
          <cell r="G13">
            <v>4572</v>
          </cell>
          <cell r="H13">
            <v>3484</v>
          </cell>
          <cell r="I13">
            <v>462</v>
          </cell>
          <cell r="J13">
            <v>9253</v>
          </cell>
          <cell r="K13">
            <v>1091</v>
          </cell>
          <cell r="L13">
            <v>1697</v>
          </cell>
          <cell r="M13">
            <v>3578</v>
          </cell>
          <cell r="N13">
            <v>1414</v>
          </cell>
          <cell r="P13">
            <v>12521</v>
          </cell>
          <cell r="Q13">
            <v>604</v>
          </cell>
          <cell r="R13">
            <v>3955</v>
          </cell>
          <cell r="S13">
            <v>3168</v>
          </cell>
          <cell r="T13">
            <v>2044</v>
          </cell>
          <cell r="U13">
            <v>333</v>
          </cell>
          <cell r="V13">
            <v>1066</v>
          </cell>
          <cell r="W13">
            <v>469</v>
          </cell>
          <cell r="Y13">
            <v>1067</v>
          </cell>
          <cell r="AF13">
            <v>753</v>
          </cell>
          <cell r="AG13">
            <v>323</v>
          </cell>
          <cell r="AH13">
            <v>3925</v>
          </cell>
          <cell r="AI13">
            <v>439</v>
          </cell>
          <cell r="AJ13">
            <v>564</v>
          </cell>
          <cell r="AK13">
            <v>10430</v>
          </cell>
          <cell r="AL13">
            <v>149</v>
          </cell>
          <cell r="AN13">
            <v>315</v>
          </cell>
          <cell r="AP13">
            <v>7469</v>
          </cell>
          <cell r="AQ13">
            <v>858</v>
          </cell>
          <cell r="AV13">
            <v>3489</v>
          </cell>
          <cell r="AW13">
            <v>1285</v>
          </cell>
          <cell r="AX13">
            <v>2476</v>
          </cell>
          <cell r="BA13">
            <v>282</v>
          </cell>
          <cell r="BC13">
            <v>153</v>
          </cell>
          <cell r="BG13">
            <v>699</v>
          </cell>
          <cell r="BH13">
            <v>67</v>
          </cell>
          <cell r="BK13">
            <v>2659</v>
          </cell>
        </row>
      </sheetData>
      <sheetData sheetId="5">
        <row r="13">
          <cell r="C13">
            <v>226271</v>
          </cell>
          <cell r="D13">
            <v>79850</v>
          </cell>
          <cell r="E13">
            <v>146421</v>
          </cell>
          <cell r="F13">
            <v>13121</v>
          </cell>
          <cell r="G13">
            <v>5879</v>
          </cell>
          <cell r="H13">
            <v>4328</v>
          </cell>
          <cell r="I13">
            <v>1254</v>
          </cell>
          <cell r="J13">
            <v>12810</v>
          </cell>
          <cell r="K13">
            <v>2381</v>
          </cell>
          <cell r="L13">
            <v>3386</v>
          </cell>
          <cell r="M13">
            <v>6408</v>
          </cell>
          <cell r="N13">
            <v>1813</v>
          </cell>
          <cell r="P13">
            <v>15374</v>
          </cell>
          <cell r="Q13">
            <v>832</v>
          </cell>
          <cell r="R13">
            <v>6068</v>
          </cell>
          <cell r="S13">
            <v>2939</v>
          </cell>
          <cell r="T13">
            <v>3721</v>
          </cell>
          <cell r="U13">
            <v>821</v>
          </cell>
          <cell r="V13">
            <v>1325</v>
          </cell>
          <cell r="W13">
            <v>599</v>
          </cell>
          <cell r="Y13">
            <v>589</v>
          </cell>
          <cell r="AF13">
            <v>487</v>
          </cell>
          <cell r="AG13">
            <v>258</v>
          </cell>
          <cell r="AH13">
            <v>3872</v>
          </cell>
          <cell r="AI13">
            <v>596</v>
          </cell>
          <cell r="AJ13">
            <v>618</v>
          </cell>
          <cell r="AK13">
            <v>7724</v>
          </cell>
          <cell r="AL13">
            <v>74</v>
          </cell>
          <cell r="AN13">
            <v>462</v>
          </cell>
          <cell r="AP13">
            <v>12343</v>
          </cell>
          <cell r="AQ13">
            <v>1913</v>
          </cell>
          <cell r="AV13">
            <v>8966</v>
          </cell>
          <cell r="AW13">
            <v>1136</v>
          </cell>
          <cell r="BA13">
            <v>1445</v>
          </cell>
          <cell r="BC13">
            <v>1061</v>
          </cell>
          <cell r="BG13">
            <v>1416</v>
          </cell>
          <cell r="BH13">
            <v>430</v>
          </cell>
          <cell r="BK13">
            <v>3257</v>
          </cell>
        </row>
      </sheetData>
      <sheetData sheetId="6">
        <row r="13">
          <cell r="C13">
            <v>250971</v>
          </cell>
          <cell r="D13">
            <v>78422</v>
          </cell>
          <cell r="E13">
            <v>172549</v>
          </cell>
          <cell r="F13">
            <v>11148</v>
          </cell>
          <cell r="G13">
            <v>5805</v>
          </cell>
          <cell r="H13">
            <v>5309</v>
          </cell>
          <cell r="I13">
            <v>619</v>
          </cell>
          <cell r="J13">
            <v>19461</v>
          </cell>
          <cell r="K13">
            <v>2374</v>
          </cell>
          <cell r="L13">
            <v>3863</v>
          </cell>
          <cell r="M13">
            <v>8850</v>
          </cell>
          <cell r="N13">
            <v>1927</v>
          </cell>
          <cell r="P13">
            <v>17627</v>
          </cell>
          <cell r="Q13">
            <v>787</v>
          </cell>
          <cell r="R13">
            <v>6991</v>
          </cell>
          <cell r="S13">
            <v>6923</v>
          </cell>
          <cell r="T13">
            <v>6389</v>
          </cell>
          <cell r="U13">
            <v>764</v>
          </cell>
          <cell r="V13">
            <v>1373</v>
          </cell>
          <cell r="W13">
            <v>865</v>
          </cell>
          <cell r="Y13">
            <v>1118</v>
          </cell>
          <cell r="AF13">
            <v>778</v>
          </cell>
          <cell r="AG13">
            <v>607</v>
          </cell>
          <cell r="AH13">
            <v>3989</v>
          </cell>
          <cell r="AI13">
            <v>554</v>
          </cell>
          <cell r="AJ13">
            <v>480</v>
          </cell>
          <cell r="AK13">
            <v>7261</v>
          </cell>
          <cell r="AL13">
            <v>189</v>
          </cell>
          <cell r="AN13">
            <v>737</v>
          </cell>
          <cell r="AP13">
            <v>18991</v>
          </cell>
          <cell r="AQ13">
            <v>1880</v>
          </cell>
          <cell r="AV13">
            <v>9407</v>
          </cell>
          <cell r="AW13">
            <v>1262</v>
          </cell>
          <cell r="BA13">
            <v>1148</v>
          </cell>
          <cell r="BC13">
            <v>817</v>
          </cell>
          <cell r="BG13">
            <v>2570</v>
          </cell>
          <cell r="BH13">
            <v>428</v>
          </cell>
          <cell r="BK13">
            <v>4210</v>
          </cell>
        </row>
      </sheetData>
      <sheetData sheetId="7">
        <row r="13">
          <cell r="C13">
            <v>283302</v>
          </cell>
          <cell r="D13">
            <v>109270</v>
          </cell>
          <cell r="E13">
            <v>174032</v>
          </cell>
          <cell r="F13">
            <v>12558</v>
          </cell>
          <cell r="G13">
            <v>7037</v>
          </cell>
          <cell r="H13">
            <v>3592</v>
          </cell>
          <cell r="I13">
            <v>322</v>
          </cell>
          <cell r="J13">
            <v>21415</v>
          </cell>
          <cell r="K13">
            <v>2188</v>
          </cell>
          <cell r="L13">
            <v>6638</v>
          </cell>
          <cell r="M13">
            <v>6164</v>
          </cell>
          <cell r="N13">
            <v>2115</v>
          </cell>
          <cell r="P13">
            <v>15171</v>
          </cell>
          <cell r="Q13">
            <v>1271</v>
          </cell>
          <cell r="R13">
            <v>5801</v>
          </cell>
          <cell r="S13">
            <v>8226</v>
          </cell>
          <cell r="T13">
            <v>8413</v>
          </cell>
          <cell r="U13">
            <v>750</v>
          </cell>
          <cell r="V13">
            <v>1151</v>
          </cell>
          <cell r="W13">
            <v>777</v>
          </cell>
          <cell r="Y13">
            <v>721</v>
          </cell>
          <cell r="AF13">
            <v>1526</v>
          </cell>
          <cell r="AG13">
            <v>490</v>
          </cell>
          <cell r="AH13">
            <v>4554</v>
          </cell>
          <cell r="AI13">
            <v>391</v>
          </cell>
          <cell r="AJ13">
            <v>275</v>
          </cell>
          <cell r="AK13">
            <v>10637</v>
          </cell>
          <cell r="AL13">
            <v>114</v>
          </cell>
          <cell r="AN13">
            <v>630</v>
          </cell>
          <cell r="AP13">
            <v>17169</v>
          </cell>
          <cell r="AQ13">
            <v>1929</v>
          </cell>
          <cell r="AV13">
            <v>9519</v>
          </cell>
          <cell r="AW13">
            <v>781</v>
          </cell>
          <cell r="BA13">
            <v>780</v>
          </cell>
          <cell r="BC13">
            <v>636</v>
          </cell>
          <cell r="BG13">
            <v>3013</v>
          </cell>
          <cell r="BH13">
            <v>321</v>
          </cell>
          <cell r="BK13">
            <v>4827</v>
          </cell>
        </row>
      </sheetData>
      <sheetData sheetId="8">
        <row r="13">
          <cell r="C13">
            <v>307433</v>
          </cell>
          <cell r="D13">
            <v>82272</v>
          </cell>
          <cell r="E13">
            <v>225161</v>
          </cell>
          <cell r="F13">
            <v>16728</v>
          </cell>
          <cell r="G13">
            <v>4629</v>
          </cell>
          <cell r="H13">
            <v>3724</v>
          </cell>
          <cell r="I13">
            <v>859</v>
          </cell>
          <cell r="J13">
            <v>24094</v>
          </cell>
          <cell r="K13">
            <v>1791</v>
          </cell>
          <cell r="L13">
            <v>4335</v>
          </cell>
          <cell r="M13">
            <v>6079</v>
          </cell>
          <cell r="N13">
            <v>2520</v>
          </cell>
          <cell r="P13">
            <v>26138</v>
          </cell>
          <cell r="Q13">
            <v>1146</v>
          </cell>
          <cell r="R13">
            <v>11442</v>
          </cell>
          <cell r="S13">
            <v>15910</v>
          </cell>
          <cell r="T13">
            <v>12252</v>
          </cell>
          <cell r="U13">
            <v>1444</v>
          </cell>
          <cell r="V13">
            <v>1989</v>
          </cell>
          <cell r="W13">
            <v>783</v>
          </cell>
          <cell r="Y13">
            <v>851</v>
          </cell>
          <cell r="AF13">
            <v>2549</v>
          </cell>
          <cell r="AG13">
            <v>524</v>
          </cell>
          <cell r="AH13">
            <v>4647</v>
          </cell>
          <cell r="AI13">
            <v>684</v>
          </cell>
          <cell r="AJ13">
            <v>391</v>
          </cell>
          <cell r="AK13">
            <v>10416</v>
          </cell>
          <cell r="AL13">
            <v>242</v>
          </cell>
          <cell r="AN13">
            <v>734</v>
          </cell>
          <cell r="AP13">
            <v>20410</v>
          </cell>
          <cell r="AQ13">
            <v>2239</v>
          </cell>
          <cell r="AV13">
            <v>13427</v>
          </cell>
          <cell r="AW13">
            <v>1230</v>
          </cell>
          <cell r="BA13">
            <v>1813</v>
          </cell>
          <cell r="BC13">
            <v>381</v>
          </cell>
          <cell r="BG13">
            <v>3033</v>
          </cell>
          <cell r="BH13">
            <v>450</v>
          </cell>
          <cell r="BK13">
            <v>4505</v>
          </cell>
        </row>
      </sheetData>
      <sheetData sheetId="9">
        <row r="13">
          <cell r="C13">
            <v>235863</v>
          </cell>
          <cell r="D13">
            <v>89895</v>
          </cell>
          <cell r="E13">
            <v>145968</v>
          </cell>
          <cell r="F13">
            <v>12847</v>
          </cell>
          <cell r="G13">
            <v>4957</v>
          </cell>
          <cell r="H13">
            <v>4981</v>
          </cell>
          <cell r="I13">
            <v>585</v>
          </cell>
          <cell r="J13">
            <v>13167</v>
          </cell>
          <cell r="K13">
            <v>1464</v>
          </cell>
          <cell r="L13">
            <v>2399</v>
          </cell>
          <cell r="M13">
            <v>4922</v>
          </cell>
          <cell r="N13">
            <v>1880</v>
          </cell>
          <cell r="P13">
            <v>15925</v>
          </cell>
          <cell r="Q13">
            <v>615</v>
          </cell>
          <cell r="R13">
            <v>3993</v>
          </cell>
          <cell r="S13">
            <v>4216</v>
          </cell>
          <cell r="T13">
            <v>5256</v>
          </cell>
          <cell r="U13">
            <v>442</v>
          </cell>
          <cell r="V13">
            <v>1658</v>
          </cell>
          <cell r="W13">
            <v>576</v>
          </cell>
          <cell r="Y13">
            <v>1013</v>
          </cell>
          <cell r="AF13">
            <v>852</v>
          </cell>
          <cell r="AG13">
            <v>366</v>
          </cell>
          <cell r="AH13">
            <v>4736</v>
          </cell>
          <cell r="AI13">
            <v>690</v>
          </cell>
          <cell r="AJ13">
            <v>424</v>
          </cell>
          <cell r="AK13">
            <v>8500</v>
          </cell>
          <cell r="AL13">
            <v>213</v>
          </cell>
          <cell r="AN13">
            <v>435</v>
          </cell>
          <cell r="AP13">
            <v>13687</v>
          </cell>
          <cell r="AQ13">
            <v>1233</v>
          </cell>
          <cell r="AV13">
            <v>8282</v>
          </cell>
          <cell r="AW13">
            <v>1631</v>
          </cell>
          <cell r="BA13">
            <v>604</v>
          </cell>
          <cell r="BC13">
            <v>218</v>
          </cell>
          <cell r="BG13">
            <v>2347</v>
          </cell>
          <cell r="BH13">
            <v>241</v>
          </cell>
          <cell r="BK13">
            <v>5574</v>
          </cell>
        </row>
      </sheetData>
      <sheetData sheetId="10">
        <row r="13">
          <cell r="C13">
            <v>221444</v>
          </cell>
          <cell r="D13">
            <v>101617</v>
          </cell>
          <cell r="E13">
            <v>119827</v>
          </cell>
          <cell r="F13">
            <v>12621</v>
          </cell>
          <cell r="G13">
            <v>4975</v>
          </cell>
          <cell r="H13">
            <v>4336</v>
          </cell>
          <cell r="I13">
            <v>606</v>
          </cell>
          <cell r="J13">
            <v>10648</v>
          </cell>
          <cell r="K13">
            <v>1493</v>
          </cell>
          <cell r="L13">
            <v>1493</v>
          </cell>
          <cell r="M13">
            <v>3805</v>
          </cell>
          <cell r="N13">
            <v>1851</v>
          </cell>
          <cell r="P13">
            <v>11506</v>
          </cell>
          <cell r="Q13">
            <v>614</v>
          </cell>
          <cell r="R13">
            <v>3933</v>
          </cell>
          <cell r="S13">
            <v>2857</v>
          </cell>
          <cell r="T13">
            <v>3447</v>
          </cell>
          <cell r="U13">
            <v>306</v>
          </cell>
          <cell r="V13">
            <v>1696</v>
          </cell>
          <cell r="W13">
            <v>950</v>
          </cell>
          <cell r="Y13">
            <v>965</v>
          </cell>
          <cell r="AF13">
            <v>593</v>
          </cell>
          <cell r="AG13">
            <v>359</v>
          </cell>
          <cell r="AH13">
            <v>4645</v>
          </cell>
          <cell r="AI13">
            <v>666</v>
          </cell>
          <cell r="AJ13">
            <v>340</v>
          </cell>
          <cell r="AK13">
            <v>9233</v>
          </cell>
          <cell r="AL13">
            <v>154</v>
          </cell>
          <cell r="AN13">
            <v>300</v>
          </cell>
          <cell r="AP13">
            <v>8074</v>
          </cell>
          <cell r="AQ13">
            <v>1121</v>
          </cell>
          <cell r="AV13">
            <v>5030</v>
          </cell>
          <cell r="AW13">
            <v>1316</v>
          </cell>
          <cell r="AX13">
            <v>4437</v>
          </cell>
          <cell r="BA13">
            <v>577</v>
          </cell>
          <cell r="BC13">
            <v>127</v>
          </cell>
          <cell r="BG13">
            <v>1241</v>
          </cell>
          <cell r="BH13">
            <v>195</v>
          </cell>
          <cell r="BK13">
            <v>4554</v>
          </cell>
        </row>
      </sheetData>
      <sheetData sheetId="11">
        <row r="13">
          <cell r="C13">
            <v>205612</v>
          </cell>
          <cell r="D13">
            <v>100941</v>
          </cell>
          <cell r="E13">
            <v>104671</v>
          </cell>
          <cell r="F13">
            <v>11311</v>
          </cell>
          <cell r="G13">
            <v>3826</v>
          </cell>
          <cell r="H13">
            <v>3295</v>
          </cell>
          <cell r="I13">
            <v>406</v>
          </cell>
          <cell r="J13">
            <v>8354</v>
          </cell>
          <cell r="K13">
            <v>751</v>
          </cell>
          <cell r="L13">
            <v>1263</v>
          </cell>
          <cell r="M13">
            <v>3050</v>
          </cell>
          <cell r="N13">
            <v>1524</v>
          </cell>
          <cell r="P13">
            <v>10231</v>
          </cell>
          <cell r="Q13">
            <v>401</v>
          </cell>
          <cell r="R13">
            <v>3095</v>
          </cell>
          <cell r="S13">
            <v>2817</v>
          </cell>
          <cell r="T13">
            <v>1599</v>
          </cell>
          <cell r="U13">
            <v>172</v>
          </cell>
          <cell r="V13">
            <v>1800</v>
          </cell>
          <cell r="W13">
            <v>748</v>
          </cell>
          <cell r="Y13">
            <v>777</v>
          </cell>
          <cell r="AF13">
            <v>296</v>
          </cell>
          <cell r="AG13">
            <v>331</v>
          </cell>
          <cell r="AH13">
            <v>4843</v>
          </cell>
          <cell r="AI13">
            <v>604</v>
          </cell>
          <cell r="AJ13">
            <v>608</v>
          </cell>
          <cell r="AK13">
            <v>11268</v>
          </cell>
          <cell r="AL13">
            <v>524</v>
          </cell>
          <cell r="AN13">
            <v>313</v>
          </cell>
          <cell r="AP13">
            <v>6700</v>
          </cell>
          <cell r="AQ13">
            <v>912</v>
          </cell>
          <cell r="AV13">
            <v>3555</v>
          </cell>
          <cell r="AW13">
            <v>1449</v>
          </cell>
          <cell r="AX13">
            <v>4255</v>
          </cell>
          <cell r="BA13">
            <v>549</v>
          </cell>
          <cell r="BC13">
            <v>126</v>
          </cell>
          <cell r="BG13">
            <v>623</v>
          </cell>
          <cell r="BH13">
            <v>80</v>
          </cell>
          <cell r="BK13">
            <v>4367</v>
          </cell>
        </row>
      </sheetData>
      <sheetData sheetId="12">
        <row r="13">
          <cell r="C13">
            <v>159939</v>
          </cell>
          <cell r="D13">
            <v>68561</v>
          </cell>
          <cell r="E13">
            <v>91378</v>
          </cell>
          <cell r="F13">
            <v>7726</v>
          </cell>
          <cell r="G13">
            <v>2636</v>
          </cell>
          <cell r="H13">
            <v>2476</v>
          </cell>
          <cell r="I13">
            <v>147</v>
          </cell>
          <cell r="J13">
            <v>8231</v>
          </cell>
          <cell r="K13">
            <v>617</v>
          </cell>
          <cell r="L13">
            <v>1579</v>
          </cell>
          <cell r="M13">
            <v>2681</v>
          </cell>
          <cell r="N13">
            <v>1220</v>
          </cell>
          <cell r="P13">
            <v>8538</v>
          </cell>
          <cell r="Q13">
            <v>414</v>
          </cell>
          <cell r="R13">
            <v>3012</v>
          </cell>
          <cell r="S13">
            <v>3775</v>
          </cell>
          <cell r="T13">
            <v>2082</v>
          </cell>
          <cell r="U13">
            <v>409</v>
          </cell>
          <cell r="V13">
            <v>1027</v>
          </cell>
          <cell r="W13">
            <v>320</v>
          </cell>
          <cell r="Y13">
            <v>481</v>
          </cell>
          <cell r="AF13">
            <v>1085</v>
          </cell>
          <cell r="AG13">
            <v>411</v>
          </cell>
          <cell r="AH13">
            <v>4303</v>
          </cell>
          <cell r="AI13">
            <v>643</v>
          </cell>
          <cell r="AJ13">
            <v>465</v>
          </cell>
          <cell r="AK13">
            <v>13484</v>
          </cell>
          <cell r="AL13">
            <v>162</v>
          </cell>
          <cell r="AN13">
            <v>406</v>
          </cell>
          <cell r="AP13">
            <v>4948</v>
          </cell>
          <cell r="AQ13">
            <v>661</v>
          </cell>
          <cell r="AV13">
            <v>3631</v>
          </cell>
          <cell r="AW13">
            <v>1018</v>
          </cell>
          <cell r="AX13">
            <v>2741</v>
          </cell>
          <cell r="BA13">
            <v>251</v>
          </cell>
          <cell r="BC13">
            <v>105</v>
          </cell>
          <cell r="BG13">
            <v>1340</v>
          </cell>
          <cell r="BH13">
            <v>104</v>
          </cell>
          <cell r="BK13">
            <v>2960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öpymiset1012"/>
      <sheetName val="Yöpymiset0512"/>
      <sheetName val="2013"/>
      <sheetName val="2012"/>
      <sheetName val="2011"/>
      <sheetName val="Muutos1112"/>
      <sheetName val="2010"/>
      <sheetName val="Muutos1011"/>
      <sheetName val="2009"/>
      <sheetName val="Muutos0910"/>
      <sheetName val="2008"/>
      <sheetName val="Muutos0809"/>
      <sheetName val="2007"/>
      <sheetName val="Muutos0708"/>
      <sheetName val="2006"/>
      <sheetName val="2012s"/>
      <sheetName val="Viipymä12"/>
      <sheetName val="Viipymä11"/>
      <sheetName val="Viipymä10"/>
      <sheetName val="Kesä1112"/>
      <sheetName val="Kesä1011"/>
      <sheetName val="Kesä0910"/>
      <sheetName val="Kesä0809"/>
      <sheetName val="Talvi1113"/>
      <sheetName val="Talvi1012"/>
      <sheetName val="Talvi0911"/>
      <sheetName val="Talvi0810"/>
      <sheetName val="Kaupunkikehitys1112"/>
      <sheetName val="Kaupunkikehitys1011"/>
      <sheetName val="Kaupunkikehitys0910"/>
      <sheetName val="Kaupungit12"/>
      <sheetName val="Kaupungit11"/>
      <sheetName val="Kaupungit10"/>
      <sheetName val="Total"/>
      <sheetName val="Yhteensä"/>
      <sheetName val="Suomi"/>
      <sheetName val="Ulkomaat"/>
      <sheetName val="Tarkoitus"/>
      <sheetName val="Hintakäyttö"/>
      <sheetName val="Kapasiteetti"/>
      <sheetName val="2003"/>
      <sheetName val="Talvi07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8">
          <cell r="F8">
            <v>19987871</v>
          </cell>
          <cell r="G8">
            <v>14480403</v>
          </cell>
          <cell r="H8">
            <v>5507468</v>
          </cell>
        </row>
      </sheetData>
      <sheetData sheetId="29">
        <row r="8">
          <cell r="F8">
            <v>19248057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3">
          <cell r="A3">
            <v>5.9457300000000002</v>
          </cell>
        </row>
      </sheetData>
      <sheetData sheetId="39"/>
      <sheetData sheetId="40"/>
      <sheetData sheetId="4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mmijoulu"/>
      <sheetName val="Tammi"/>
      <sheetName val="Helmi"/>
      <sheetName val="Maalis"/>
      <sheetName val="Huhti"/>
      <sheetName val="Touko"/>
      <sheetName val="Kesä"/>
      <sheetName val="Heinä"/>
      <sheetName val="Elo"/>
      <sheetName val="Syys"/>
      <sheetName val="Loka"/>
      <sheetName val="Marras"/>
      <sheetName val="Joulu"/>
      <sheetName val="Kesä 2003"/>
      <sheetName val="Vuosi 2003"/>
      <sheetName val="Tammi 2003"/>
      <sheetName val="Helmi 2003"/>
      <sheetName val="Maalis 2003"/>
      <sheetName val="Huhti 2003"/>
      <sheetName val="Touko 2003"/>
      <sheetName val="Heinä 2003"/>
      <sheetName val="Elo 2003"/>
      <sheetName val="Syys 2003"/>
      <sheetName val="Loka 2003"/>
      <sheetName val="Marras 2003"/>
      <sheetName val="#VIITTAUS"/>
      <sheetName val="eHeinä"/>
      <sheetName val="elHeinä"/>
      <sheetName val="eloHeinä"/>
      <sheetName val="eloeinä"/>
      <sheetName val="eloinä"/>
      <sheetName val="elonä"/>
      <sheetName val="eloä"/>
      <sheetName val="sElo"/>
      <sheetName val="syElo"/>
      <sheetName val="syyElo"/>
      <sheetName val="syysElo"/>
      <sheetName val="syyslo"/>
      <sheetName val="syyso"/>
      <sheetName val="tHelmi"/>
      <sheetName val="taHelmi"/>
      <sheetName val="tamHelmi"/>
      <sheetName val="tammHelmi"/>
      <sheetName val="tammiHelmi"/>
      <sheetName val="tammielmi"/>
      <sheetName val="tammilmi"/>
      <sheetName val="tammimi"/>
      <sheetName val="tammii"/>
      <sheetName val="lSyys"/>
      <sheetName val="loSyys"/>
      <sheetName val="lokSyys"/>
      <sheetName val="lokaSyys"/>
      <sheetName val="lokayys"/>
      <sheetName val="lokays"/>
      <sheetName val="lokas"/>
      <sheetName val="lMarras"/>
      <sheetName val="loMarras"/>
      <sheetName val="lokMarras"/>
      <sheetName val="lokaMarras"/>
      <sheetName val="lokaarras"/>
      <sheetName val="lokarras"/>
      <sheetName val="lokaras"/>
      <sheetName val="lokaas"/>
      <sheetName val="jMarras"/>
      <sheetName val="joMarras"/>
      <sheetName val="jouMarras"/>
      <sheetName val="joulMarras"/>
      <sheetName val="jouluMarras"/>
      <sheetName val="jouluarras"/>
      <sheetName val="joulurras"/>
      <sheetName val="jouluras"/>
      <sheetName val="jouluas"/>
      <sheetName val="joulus"/>
      <sheetName val="m#VIITTAUS"/>
      <sheetName val="ma#VIITTAUS"/>
      <sheetName val="maa#VIITTAUS"/>
      <sheetName val="maal#VIITTAUS"/>
      <sheetName val="maali#VIITTAUS"/>
      <sheetName val="maalis#VIITTAUS"/>
      <sheetName val="maalisVIITTAUS"/>
      <sheetName val="maalisIITTAUS"/>
      <sheetName val="maalisITTAUS"/>
      <sheetName val="maalisTTAUS"/>
      <sheetName val="maalisTAUS"/>
      <sheetName val="maalisAUS"/>
      <sheetName val="maalisUS"/>
      <sheetName val="maalisS"/>
      <sheetName val="mVIITTAUS"/>
      <sheetName val="maVIITTAUS"/>
      <sheetName val="maaVIITTAUS"/>
      <sheetName val="maalVIITTAUS"/>
      <sheetName val="maaliVIITTAUS"/>
      <sheetName val="mLoka"/>
      <sheetName val="maLoka"/>
      <sheetName val="marLoka"/>
      <sheetName val="marrLoka"/>
      <sheetName val="marraLoka"/>
      <sheetName val="marrasLoka"/>
      <sheetName val="marrasoka"/>
      <sheetName val="marraska"/>
      <sheetName val="marrasa"/>
      <sheetName val="lTammijoulu"/>
      <sheetName val="loTammijoulu"/>
      <sheetName val="lokTammijoulu"/>
      <sheetName val="lokaTammijoulu"/>
      <sheetName val="lokaammijoulu"/>
      <sheetName val="lokammijoulu"/>
      <sheetName val="lokamijoulu"/>
      <sheetName val="lokaijoulu"/>
      <sheetName val="lokajoulu"/>
      <sheetName val="lokaoulu"/>
      <sheetName val="lokaulu"/>
      <sheetName val="lokalu"/>
      <sheetName val="lokau"/>
      <sheetName val="Jarras"/>
      <sheetName val="Joarras"/>
      <sheetName val="Jouarras"/>
      <sheetName val="Joularras"/>
      <sheetName val="moka"/>
      <sheetName val="maoka"/>
      <sheetName val="maroka"/>
      <sheetName val="marroka"/>
      <sheetName val="marraoka"/>
      <sheetName val="arras"/>
      <sheetName val="rras"/>
      <sheetName val="ras"/>
      <sheetName val="as"/>
      <sheetName val="s"/>
      <sheetName val=""/>
      <sheetName val="Tammitammi"/>
      <sheetName val="mJoulu"/>
      <sheetName val="maJoulu"/>
      <sheetName val="maaJoulu"/>
      <sheetName val="maalJoulu"/>
      <sheetName val="maaliJoulu"/>
      <sheetName val="maalisJoulu"/>
      <sheetName val="Tammij"/>
      <sheetName val="Tammijo"/>
      <sheetName val="Tammijou"/>
      <sheetName val="Tammijoul"/>
    </sheetNames>
    <sheetDataSet>
      <sheetData sheetId="0">
        <row r="13">
          <cell r="C13">
            <v>2497505</v>
          </cell>
          <cell r="D13">
            <v>970226</v>
          </cell>
          <cell r="E13">
            <v>1527279</v>
          </cell>
          <cell r="F13">
            <v>131658</v>
          </cell>
          <cell r="G13">
            <v>54852</v>
          </cell>
          <cell r="H13">
            <v>43515</v>
          </cell>
          <cell r="I13">
            <v>4188</v>
          </cell>
          <cell r="J13">
            <v>157974</v>
          </cell>
          <cell r="K13">
            <v>15342</v>
          </cell>
          <cell r="L13">
            <v>29979</v>
          </cell>
          <cell r="M13">
            <v>57524</v>
          </cell>
          <cell r="N13">
            <v>18416</v>
          </cell>
          <cell r="P13">
            <v>166530</v>
          </cell>
          <cell r="Q13">
            <v>7534</v>
          </cell>
          <cell r="R13">
            <v>51331</v>
          </cell>
          <cell r="S13">
            <v>69211</v>
          </cell>
          <cell r="T13">
            <v>51911</v>
          </cell>
          <cell r="U13">
            <v>6193</v>
          </cell>
          <cell r="V13">
            <v>13776</v>
          </cell>
          <cell r="W13">
            <v>5945</v>
          </cell>
          <cell r="Y13">
            <v>9287</v>
          </cell>
          <cell r="AF13">
            <v>9873</v>
          </cell>
          <cell r="AG13">
            <v>4419</v>
          </cell>
          <cell r="AH13">
            <v>37623</v>
          </cell>
          <cell r="AI13">
            <v>6758</v>
          </cell>
          <cell r="AJ13">
            <v>5987</v>
          </cell>
          <cell r="AK13">
            <v>113888</v>
          </cell>
          <cell r="AL13">
            <v>1612</v>
          </cell>
          <cell r="AN13">
            <v>4377</v>
          </cell>
          <cell r="AP13">
            <v>132479</v>
          </cell>
          <cell r="AQ13">
            <v>14724</v>
          </cell>
          <cell r="AV13">
            <v>69769</v>
          </cell>
          <cell r="AW13">
            <v>9998</v>
          </cell>
          <cell r="BA13">
            <v>11099</v>
          </cell>
          <cell r="BC13">
            <v>2366</v>
          </cell>
          <cell r="BG13">
            <v>15194</v>
          </cell>
          <cell r="BH13">
            <v>1836</v>
          </cell>
          <cell r="BK13">
            <v>58472</v>
          </cell>
        </row>
      </sheetData>
      <sheetData sheetId="1">
        <row r="13">
          <cell r="C13">
            <v>171241</v>
          </cell>
          <cell r="D13">
            <v>78149</v>
          </cell>
          <cell r="E13">
            <v>93092</v>
          </cell>
          <cell r="F13">
            <v>8231</v>
          </cell>
          <cell r="G13">
            <v>2931</v>
          </cell>
          <cell r="H13">
            <v>2441</v>
          </cell>
          <cell r="I13">
            <v>140</v>
          </cell>
          <cell r="J13">
            <v>7142</v>
          </cell>
          <cell r="K13">
            <v>760</v>
          </cell>
          <cell r="L13">
            <v>1531</v>
          </cell>
          <cell r="M13">
            <v>2777</v>
          </cell>
          <cell r="N13">
            <v>921</v>
          </cell>
          <cell r="P13">
            <v>9406</v>
          </cell>
          <cell r="Q13">
            <v>328</v>
          </cell>
          <cell r="R13">
            <v>2340</v>
          </cell>
          <cell r="S13">
            <v>3041</v>
          </cell>
          <cell r="T13">
            <v>1558</v>
          </cell>
          <cell r="U13">
            <v>239</v>
          </cell>
          <cell r="V13">
            <v>763</v>
          </cell>
          <cell r="W13">
            <v>492</v>
          </cell>
          <cell r="Y13">
            <v>524</v>
          </cell>
          <cell r="AF13">
            <v>430</v>
          </cell>
          <cell r="AG13">
            <v>356</v>
          </cell>
          <cell r="AH13">
            <v>2450</v>
          </cell>
          <cell r="AI13">
            <v>612</v>
          </cell>
          <cell r="AJ13">
            <v>616</v>
          </cell>
          <cell r="AK13">
            <v>17609</v>
          </cell>
          <cell r="AL13">
            <v>215</v>
          </cell>
          <cell r="AN13">
            <v>150</v>
          </cell>
          <cell r="AP13">
            <v>7299</v>
          </cell>
          <cell r="AQ13">
            <v>2406</v>
          </cell>
          <cell r="AV13">
            <v>2707</v>
          </cell>
          <cell r="AW13">
            <v>519</v>
          </cell>
          <cell r="AX13">
            <v>3398</v>
          </cell>
          <cell r="BA13">
            <v>273</v>
          </cell>
          <cell r="BC13">
            <v>57</v>
          </cell>
          <cell r="BG13">
            <v>709</v>
          </cell>
          <cell r="BH13">
            <v>64</v>
          </cell>
          <cell r="BK13">
            <v>3518</v>
          </cell>
        </row>
      </sheetData>
      <sheetData sheetId="2">
        <row r="13">
          <cell r="C13">
            <v>144254</v>
          </cell>
          <cell r="D13">
            <v>68019</v>
          </cell>
          <cell r="E13">
            <v>76235</v>
          </cell>
          <cell r="F13">
            <v>8553</v>
          </cell>
          <cell r="G13">
            <v>2557</v>
          </cell>
          <cell r="H13">
            <v>2575</v>
          </cell>
          <cell r="I13">
            <v>215</v>
          </cell>
          <cell r="J13">
            <v>6890</v>
          </cell>
          <cell r="K13">
            <v>742</v>
          </cell>
          <cell r="L13">
            <v>1195</v>
          </cell>
          <cell r="M13">
            <v>2794</v>
          </cell>
          <cell r="N13">
            <v>1259</v>
          </cell>
          <cell r="P13">
            <v>9497</v>
          </cell>
          <cell r="Q13">
            <v>372</v>
          </cell>
          <cell r="R13">
            <v>2997</v>
          </cell>
          <cell r="S13">
            <v>2567</v>
          </cell>
          <cell r="T13">
            <v>1906</v>
          </cell>
          <cell r="U13">
            <v>277</v>
          </cell>
          <cell r="V13">
            <v>569</v>
          </cell>
          <cell r="W13">
            <v>253</v>
          </cell>
          <cell r="Y13">
            <v>552</v>
          </cell>
          <cell r="AF13">
            <v>284</v>
          </cell>
          <cell r="AG13">
            <v>167</v>
          </cell>
          <cell r="AH13">
            <v>1557</v>
          </cell>
          <cell r="AI13">
            <v>384</v>
          </cell>
          <cell r="AJ13">
            <v>462</v>
          </cell>
          <cell r="AK13">
            <v>7477</v>
          </cell>
          <cell r="AL13">
            <v>104</v>
          </cell>
          <cell r="AN13">
            <v>193</v>
          </cell>
          <cell r="AP13">
            <v>5234</v>
          </cell>
          <cell r="AQ13">
            <v>619</v>
          </cell>
          <cell r="AV13">
            <v>3423</v>
          </cell>
          <cell r="AW13">
            <v>589</v>
          </cell>
          <cell r="AX13">
            <v>2237</v>
          </cell>
          <cell r="BA13">
            <v>292</v>
          </cell>
          <cell r="BC13">
            <v>51</v>
          </cell>
          <cell r="BG13">
            <v>287</v>
          </cell>
          <cell r="BH13">
            <v>74</v>
          </cell>
          <cell r="BK13">
            <v>2292</v>
          </cell>
        </row>
      </sheetData>
      <sheetData sheetId="3">
        <row r="13">
          <cell r="C13">
            <v>173540</v>
          </cell>
          <cell r="D13">
            <v>76863</v>
          </cell>
          <cell r="E13">
            <v>96677</v>
          </cell>
          <cell r="F13">
            <v>10271</v>
          </cell>
          <cell r="G13">
            <v>3423</v>
          </cell>
          <cell r="H13">
            <v>3347</v>
          </cell>
          <cell r="I13">
            <v>443</v>
          </cell>
          <cell r="J13">
            <v>8528</v>
          </cell>
          <cell r="K13">
            <v>1090</v>
          </cell>
          <cell r="L13">
            <v>1481</v>
          </cell>
          <cell r="M13">
            <v>3771</v>
          </cell>
          <cell r="N13">
            <v>1391</v>
          </cell>
          <cell r="P13">
            <v>11412</v>
          </cell>
          <cell r="Q13">
            <v>421</v>
          </cell>
          <cell r="R13">
            <v>3277</v>
          </cell>
          <cell r="S13">
            <v>3613</v>
          </cell>
          <cell r="T13">
            <v>2333</v>
          </cell>
          <cell r="U13">
            <v>252</v>
          </cell>
          <cell r="V13">
            <v>1044</v>
          </cell>
          <cell r="W13">
            <v>440</v>
          </cell>
          <cell r="Y13">
            <v>603</v>
          </cell>
          <cell r="AF13">
            <v>561</v>
          </cell>
          <cell r="AG13">
            <v>239</v>
          </cell>
          <cell r="AH13">
            <v>1861</v>
          </cell>
          <cell r="AI13">
            <v>715</v>
          </cell>
          <cell r="AJ13">
            <v>468</v>
          </cell>
          <cell r="AK13">
            <v>8796</v>
          </cell>
          <cell r="AL13">
            <v>185</v>
          </cell>
          <cell r="AN13">
            <v>200</v>
          </cell>
          <cell r="AP13">
            <v>6627</v>
          </cell>
          <cell r="AQ13">
            <v>633</v>
          </cell>
          <cell r="AV13">
            <v>3551</v>
          </cell>
          <cell r="AW13">
            <v>719</v>
          </cell>
          <cell r="AX13">
            <v>3623</v>
          </cell>
          <cell r="BA13">
            <v>336</v>
          </cell>
          <cell r="BC13">
            <v>86</v>
          </cell>
          <cell r="BG13">
            <v>494</v>
          </cell>
          <cell r="BH13">
            <v>56</v>
          </cell>
          <cell r="BK13">
            <v>3833</v>
          </cell>
        </row>
      </sheetData>
      <sheetData sheetId="4">
        <row r="13">
          <cell r="C13">
            <v>162639</v>
          </cell>
          <cell r="D13">
            <v>67917</v>
          </cell>
          <cell r="E13">
            <v>94722</v>
          </cell>
          <cell r="F13">
            <v>9699</v>
          </cell>
          <cell r="G13">
            <v>3505</v>
          </cell>
          <cell r="H13">
            <v>2765</v>
          </cell>
          <cell r="I13">
            <v>282</v>
          </cell>
          <cell r="J13">
            <v>10373</v>
          </cell>
          <cell r="K13">
            <v>1078</v>
          </cell>
          <cell r="L13">
            <v>1480</v>
          </cell>
          <cell r="M13">
            <v>3313</v>
          </cell>
          <cell r="N13">
            <v>1368</v>
          </cell>
          <cell r="P13">
            <v>11290</v>
          </cell>
          <cell r="Q13">
            <v>617</v>
          </cell>
          <cell r="R13">
            <v>4255</v>
          </cell>
          <cell r="S13">
            <v>3159</v>
          </cell>
          <cell r="T13">
            <v>2731</v>
          </cell>
          <cell r="U13">
            <v>231</v>
          </cell>
          <cell r="V13">
            <v>906</v>
          </cell>
          <cell r="W13">
            <v>533</v>
          </cell>
          <cell r="Y13">
            <v>541</v>
          </cell>
          <cell r="AF13">
            <v>1346</v>
          </cell>
          <cell r="AG13">
            <v>170</v>
          </cell>
          <cell r="AH13">
            <v>2553</v>
          </cell>
          <cell r="AI13">
            <v>477</v>
          </cell>
          <cell r="AJ13">
            <v>325</v>
          </cell>
          <cell r="AK13">
            <v>7152</v>
          </cell>
          <cell r="AL13">
            <v>61</v>
          </cell>
          <cell r="AN13">
            <v>216</v>
          </cell>
          <cell r="AP13">
            <v>6738</v>
          </cell>
          <cell r="AQ13">
            <v>604</v>
          </cell>
          <cell r="AV13">
            <v>3058</v>
          </cell>
          <cell r="AW13">
            <v>860</v>
          </cell>
          <cell r="AX13">
            <v>3806</v>
          </cell>
          <cell r="BA13">
            <v>424</v>
          </cell>
          <cell r="BC13">
            <v>109</v>
          </cell>
          <cell r="BG13">
            <v>762</v>
          </cell>
          <cell r="BH13">
            <v>101</v>
          </cell>
          <cell r="BK13">
            <v>3886</v>
          </cell>
        </row>
      </sheetData>
      <sheetData sheetId="5">
        <row r="13">
          <cell r="C13">
            <v>221072</v>
          </cell>
          <cell r="D13">
            <v>86479</v>
          </cell>
          <cell r="E13">
            <v>134593</v>
          </cell>
          <cell r="F13">
            <v>13228</v>
          </cell>
          <cell r="G13">
            <v>5968</v>
          </cell>
          <cell r="H13">
            <v>4115</v>
          </cell>
          <cell r="I13">
            <v>454</v>
          </cell>
          <cell r="J13">
            <v>13976</v>
          </cell>
          <cell r="K13">
            <v>1749</v>
          </cell>
          <cell r="L13">
            <v>2554</v>
          </cell>
          <cell r="M13">
            <v>5917</v>
          </cell>
          <cell r="N13">
            <v>1909</v>
          </cell>
          <cell r="P13">
            <v>14793</v>
          </cell>
          <cell r="Q13">
            <v>491</v>
          </cell>
          <cell r="R13">
            <v>4310</v>
          </cell>
          <cell r="S13">
            <v>4331</v>
          </cell>
          <cell r="T13">
            <v>3341</v>
          </cell>
          <cell r="U13">
            <v>658</v>
          </cell>
          <cell r="V13">
            <v>1316</v>
          </cell>
          <cell r="W13">
            <v>429</v>
          </cell>
          <cell r="Y13">
            <v>823</v>
          </cell>
          <cell r="AF13">
            <v>913</v>
          </cell>
          <cell r="AG13">
            <v>411</v>
          </cell>
          <cell r="AH13">
            <v>3561</v>
          </cell>
          <cell r="AI13">
            <v>545</v>
          </cell>
          <cell r="AJ13">
            <v>376</v>
          </cell>
          <cell r="AK13">
            <v>7772</v>
          </cell>
          <cell r="AL13">
            <v>66</v>
          </cell>
          <cell r="AN13">
            <v>285</v>
          </cell>
          <cell r="AP13">
            <v>13029</v>
          </cell>
          <cell r="AQ13">
            <v>1345</v>
          </cell>
          <cell r="AV13">
            <v>5340</v>
          </cell>
          <cell r="AW13">
            <v>819</v>
          </cell>
          <cell r="BA13">
            <v>1081</v>
          </cell>
          <cell r="BC13">
            <v>145</v>
          </cell>
          <cell r="BG13">
            <v>1638</v>
          </cell>
          <cell r="BH13">
            <v>154</v>
          </cell>
          <cell r="BK13">
            <v>4773</v>
          </cell>
        </row>
      </sheetData>
      <sheetData sheetId="6">
        <row r="13">
          <cell r="C13">
            <v>251675</v>
          </cell>
          <cell r="D13">
            <v>74524</v>
          </cell>
          <cell r="E13">
            <v>177151</v>
          </cell>
          <cell r="F13">
            <v>12193</v>
          </cell>
          <cell r="G13">
            <v>6382</v>
          </cell>
          <cell r="H13">
            <v>5864</v>
          </cell>
          <cell r="I13">
            <v>1007</v>
          </cell>
          <cell r="J13">
            <v>20573</v>
          </cell>
          <cell r="K13">
            <v>1826</v>
          </cell>
          <cell r="L13">
            <v>3450</v>
          </cell>
          <cell r="M13">
            <v>8553</v>
          </cell>
          <cell r="N13">
            <v>1699</v>
          </cell>
          <cell r="P13">
            <v>20678</v>
          </cell>
          <cell r="Q13">
            <v>702</v>
          </cell>
          <cell r="R13">
            <v>6002</v>
          </cell>
          <cell r="S13">
            <v>6951</v>
          </cell>
          <cell r="T13">
            <v>5770</v>
          </cell>
          <cell r="U13">
            <v>536</v>
          </cell>
          <cell r="V13">
            <v>1735</v>
          </cell>
          <cell r="W13">
            <v>689</v>
          </cell>
          <cell r="Y13">
            <v>841</v>
          </cell>
          <cell r="AF13">
            <v>896</v>
          </cell>
          <cell r="AG13">
            <v>626</v>
          </cell>
          <cell r="AH13">
            <v>2903</v>
          </cell>
          <cell r="AI13">
            <v>559</v>
          </cell>
          <cell r="AJ13">
            <v>327</v>
          </cell>
          <cell r="AK13">
            <v>7558</v>
          </cell>
          <cell r="AL13">
            <v>110</v>
          </cell>
          <cell r="AN13">
            <v>547</v>
          </cell>
          <cell r="AP13">
            <v>19871</v>
          </cell>
          <cell r="AQ13">
            <v>1827</v>
          </cell>
          <cell r="AV13">
            <v>9311</v>
          </cell>
          <cell r="AW13">
            <v>1008</v>
          </cell>
          <cell r="BA13">
            <v>1764</v>
          </cell>
          <cell r="BC13">
            <v>494</v>
          </cell>
          <cell r="BG13">
            <v>2153</v>
          </cell>
          <cell r="BH13">
            <v>277</v>
          </cell>
          <cell r="BK13">
            <v>6002</v>
          </cell>
        </row>
      </sheetData>
      <sheetData sheetId="7">
        <row r="13">
          <cell r="C13">
            <v>292048</v>
          </cell>
          <cell r="D13">
            <v>108081</v>
          </cell>
          <cell r="E13">
            <v>183967</v>
          </cell>
          <cell r="F13">
            <v>13449</v>
          </cell>
          <cell r="G13">
            <v>7268</v>
          </cell>
          <cell r="H13">
            <v>4243</v>
          </cell>
          <cell r="I13">
            <v>175</v>
          </cell>
          <cell r="J13">
            <v>23709</v>
          </cell>
          <cell r="K13">
            <v>2121</v>
          </cell>
          <cell r="L13">
            <v>7095</v>
          </cell>
          <cell r="M13">
            <v>7728</v>
          </cell>
          <cell r="N13">
            <v>1581</v>
          </cell>
          <cell r="P13">
            <v>17415</v>
          </cell>
          <cell r="Q13">
            <v>1332</v>
          </cell>
          <cell r="R13">
            <v>6469</v>
          </cell>
          <cell r="S13">
            <v>9520</v>
          </cell>
          <cell r="T13">
            <v>8632</v>
          </cell>
          <cell r="U13">
            <v>947</v>
          </cell>
          <cell r="V13">
            <v>1197</v>
          </cell>
          <cell r="W13">
            <v>607</v>
          </cell>
          <cell r="Y13">
            <v>1069</v>
          </cell>
          <cell r="AF13">
            <v>1239</v>
          </cell>
          <cell r="AG13">
            <v>508</v>
          </cell>
          <cell r="AH13">
            <v>2789</v>
          </cell>
          <cell r="AI13">
            <v>496</v>
          </cell>
          <cell r="AJ13">
            <v>405</v>
          </cell>
          <cell r="AK13">
            <v>9000</v>
          </cell>
          <cell r="AL13">
            <v>109</v>
          </cell>
          <cell r="AN13">
            <v>685</v>
          </cell>
          <cell r="AP13">
            <v>17908</v>
          </cell>
          <cell r="AQ13">
            <v>1759</v>
          </cell>
          <cell r="AV13">
            <v>10782</v>
          </cell>
          <cell r="AW13">
            <v>827</v>
          </cell>
          <cell r="BA13">
            <v>1375</v>
          </cell>
          <cell r="BC13">
            <v>459</v>
          </cell>
          <cell r="BG13">
            <v>2319</v>
          </cell>
          <cell r="BH13">
            <v>301</v>
          </cell>
          <cell r="BK13">
            <v>5708</v>
          </cell>
        </row>
      </sheetData>
      <sheetData sheetId="8">
        <row r="13">
          <cell r="C13">
            <v>313411</v>
          </cell>
          <cell r="D13">
            <v>80350</v>
          </cell>
          <cell r="E13">
            <v>233061</v>
          </cell>
          <cell r="F13">
            <v>12380</v>
          </cell>
          <cell r="G13">
            <v>5388</v>
          </cell>
          <cell r="H13">
            <v>4620</v>
          </cell>
          <cell r="I13">
            <v>548</v>
          </cell>
          <cell r="J13">
            <v>26760</v>
          </cell>
          <cell r="K13">
            <v>2156</v>
          </cell>
          <cell r="L13">
            <v>4789</v>
          </cell>
          <cell r="M13">
            <v>7974</v>
          </cell>
          <cell r="N13">
            <v>2043</v>
          </cell>
          <cell r="P13">
            <v>22820</v>
          </cell>
          <cell r="Q13">
            <v>1123</v>
          </cell>
          <cell r="R13">
            <v>8122</v>
          </cell>
          <cell r="S13">
            <v>20912</v>
          </cell>
          <cell r="T13">
            <v>16256</v>
          </cell>
          <cell r="U13">
            <v>1652</v>
          </cell>
          <cell r="V13">
            <v>1691</v>
          </cell>
          <cell r="W13">
            <v>715</v>
          </cell>
          <cell r="Y13">
            <v>1231</v>
          </cell>
          <cell r="AF13">
            <v>1456</v>
          </cell>
          <cell r="AG13">
            <v>553</v>
          </cell>
          <cell r="AH13">
            <v>3593</v>
          </cell>
          <cell r="AI13">
            <v>756</v>
          </cell>
          <cell r="AJ13">
            <v>1059</v>
          </cell>
          <cell r="AK13">
            <v>12382</v>
          </cell>
          <cell r="AL13">
            <v>282</v>
          </cell>
          <cell r="AN13">
            <v>749</v>
          </cell>
          <cell r="AP13">
            <v>21876</v>
          </cell>
          <cell r="AQ13">
            <v>2075</v>
          </cell>
          <cell r="AV13">
            <v>12633</v>
          </cell>
          <cell r="AW13">
            <v>1135</v>
          </cell>
          <cell r="BA13">
            <v>3769</v>
          </cell>
          <cell r="BC13">
            <v>409</v>
          </cell>
          <cell r="BG13">
            <v>2431</v>
          </cell>
          <cell r="BH13">
            <v>353</v>
          </cell>
          <cell r="BK13">
            <v>7332</v>
          </cell>
        </row>
      </sheetData>
      <sheetData sheetId="9">
        <row r="13">
          <cell r="C13">
            <v>233372</v>
          </cell>
          <cell r="D13">
            <v>79611</v>
          </cell>
          <cell r="E13">
            <v>153761</v>
          </cell>
          <cell r="F13">
            <v>14106</v>
          </cell>
          <cell r="G13">
            <v>5595</v>
          </cell>
          <cell r="H13">
            <v>4452</v>
          </cell>
          <cell r="I13">
            <v>345</v>
          </cell>
          <cell r="J13">
            <v>14821</v>
          </cell>
          <cell r="K13">
            <v>1651</v>
          </cell>
          <cell r="L13">
            <v>2118</v>
          </cell>
          <cell r="M13">
            <v>5709</v>
          </cell>
          <cell r="N13">
            <v>2423</v>
          </cell>
          <cell r="P13">
            <v>17240</v>
          </cell>
          <cell r="Q13">
            <v>845</v>
          </cell>
          <cell r="R13">
            <v>4675</v>
          </cell>
          <cell r="S13">
            <v>6562</v>
          </cell>
          <cell r="T13">
            <v>4418</v>
          </cell>
          <cell r="U13">
            <v>761</v>
          </cell>
          <cell r="V13">
            <v>1734</v>
          </cell>
          <cell r="W13">
            <v>669</v>
          </cell>
          <cell r="Y13">
            <v>1420</v>
          </cell>
          <cell r="AF13">
            <v>1108</v>
          </cell>
          <cell r="AG13">
            <v>599</v>
          </cell>
          <cell r="AH13">
            <v>3808</v>
          </cell>
          <cell r="AI13">
            <v>675</v>
          </cell>
          <cell r="AJ13">
            <v>513</v>
          </cell>
          <cell r="AK13">
            <v>7383</v>
          </cell>
          <cell r="AL13">
            <v>103</v>
          </cell>
          <cell r="AN13">
            <v>415</v>
          </cell>
          <cell r="AP13">
            <v>15406</v>
          </cell>
          <cell r="AQ13">
            <v>1199</v>
          </cell>
          <cell r="AV13">
            <v>8351</v>
          </cell>
          <cell r="AW13">
            <v>979</v>
          </cell>
          <cell r="BA13">
            <v>571</v>
          </cell>
          <cell r="BC13">
            <v>259</v>
          </cell>
          <cell r="BG13">
            <v>1804</v>
          </cell>
          <cell r="BH13">
            <v>189</v>
          </cell>
          <cell r="BK13">
            <v>6845</v>
          </cell>
        </row>
      </sheetData>
      <sheetData sheetId="10">
        <row r="13">
          <cell r="C13">
            <v>199009</v>
          </cell>
          <cell r="D13">
            <v>92323</v>
          </cell>
          <cell r="E13">
            <v>106686</v>
          </cell>
          <cell r="F13">
            <v>11523</v>
          </cell>
          <cell r="G13">
            <v>4913</v>
          </cell>
          <cell r="H13">
            <v>3768</v>
          </cell>
          <cell r="I13">
            <v>306</v>
          </cell>
          <cell r="J13">
            <v>9532</v>
          </cell>
          <cell r="K13">
            <v>935</v>
          </cell>
          <cell r="L13">
            <v>1552</v>
          </cell>
          <cell r="M13">
            <v>3433</v>
          </cell>
          <cell r="N13">
            <v>1570</v>
          </cell>
          <cell r="P13">
            <v>11534</v>
          </cell>
          <cell r="Q13">
            <v>609</v>
          </cell>
          <cell r="R13">
            <v>2930</v>
          </cell>
          <cell r="S13">
            <v>2852</v>
          </cell>
          <cell r="T13">
            <v>2201</v>
          </cell>
          <cell r="U13">
            <v>170</v>
          </cell>
          <cell r="V13">
            <v>1182</v>
          </cell>
          <cell r="W13">
            <v>430</v>
          </cell>
          <cell r="Y13">
            <v>683</v>
          </cell>
          <cell r="AF13">
            <v>572</v>
          </cell>
          <cell r="AG13">
            <v>207</v>
          </cell>
          <cell r="AH13">
            <v>4399</v>
          </cell>
          <cell r="AI13">
            <v>490</v>
          </cell>
          <cell r="AJ13">
            <v>407</v>
          </cell>
          <cell r="AK13">
            <v>7904</v>
          </cell>
          <cell r="AL13">
            <v>173</v>
          </cell>
          <cell r="AN13">
            <v>392</v>
          </cell>
          <cell r="AP13">
            <v>8063</v>
          </cell>
          <cell r="AQ13">
            <v>798</v>
          </cell>
          <cell r="AV13">
            <v>4613</v>
          </cell>
          <cell r="AW13">
            <v>1059</v>
          </cell>
          <cell r="AX13">
            <v>6310</v>
          </cell>
          <cell r="BA13">
            <v>618</v>
          </cell>
          <cell r="BC13">
            <v>123</v>
          </cell>
          <cell r="BG13">
            <v>1326</v>
          </cell>
          <cell r="BH13">
            <v>152</v>
          </cell>
          <cell r="BK13">
            <v>6417</v>
          </cell>
        </row>
      </sheetData>
      <sheetData sheetId="11">
        <row r="13">
          <cell r="C13">
            <v>187531</v>
          </cell>
          <cell r="D13">
            <v>93242</v>
          </cell>
          <cell r="E13">
            <v>94289</v>
          </cell>
          <cell r="F13">
            <v>10772</v>
          </cell>
          <cell r="G13">
            <v>4091</v>
          </cell>
          <cell r="H13">
            <v>3144</v>
          </cell>
          <cell r="I13">
            <v>175</v>
          </cell>
          <cell r="J13">
            <v>7981</v>
          </cell>
          <cell r="K13">
            <v>650</v>
          </cell>
          <cell r="L13">
            <v>1188</v>
          </cell>
          <cell r="M13">
            <v>2845</v>
          </cell>
          <cell r="N13">
            <v>1312</v>
          </cell>
          <cell r="P13">
            <v>10836</v>
          </cell>
          <cell r="Q13">
            <v>313</v>
          </cell>
          <cell r="R13">
            <v>3344</v>
          </cell>
          <cell r="S13">
            <v>2691</v>
          </cell>
          <cell r="T13">
            <v>1349</v>
          </cell>
          <cell r="U13">
            <v>225</v>
          </cell>
          <cell r="V13">
            <v>877</v>
          </cell>
          <cell r="W13">
            <v>474</v>
          </cell>
          <cell r="Y13">
            <v>520</v>
          </cell>
          <cell r="AF13">
            <v>558</v>
          </cell>
          <cell r="AG13">
            <v>321</v>
          </cell>
          <cell r="AH13">
            <v>4350</v>
          </cell>
          <cell r="AI13">
            <v>542</v>
          </cell>
          <cell r="AJ13">
            <v>720</v>
          </cell>
          <cell r="AK13">
            <v>9849</v>
          </cell>
          <cell r="AL13">
            <v>133</v>
          </cell>
          <cell r="AN13">
            <v>314</v>
          </cell>
          <cell r="AP13">
            <v>5129</v>
          </cell>
          <cell r="AQ13">
            <v>786</v>
          </cell>
          <cell r="AV13">
            <v>2830</v>
          </cell>
          <cell r="AW13">
            <v>895</v>
          </cell>
          <cell r="AX13">
            <v>4934</v>
          </cell>
          <cell r="BA13">
            <v>324</v>
          </cell>
          <cell r="BC13">
            <v>139</v>
          </cell>
          <cell r="BG13">
            <v>562</v>
          </cell>
          <cell r="BH13">
            <v>42</v>
          </cell>
          <cell r="BK13">
            <v>5022</v>
          </cell>
        </row>
      </sheetData>
      <sheetData sheetId="12">
        <row r="13">
          <cell r="C13">
            <v>147713</v>
          </cell>
          <cell r="D13">
            <v>64668</v>
          </cell>
          <cell r="E13">
            <v>83045</v>
          </cell>
          <cell r="F13">
            <v>7253</v>
          </cell>
          <cell r="G13">
            <v>2831</v>
          </cell>
          <cell r="H13">
            <v>2181</v>
          </cell>
          <cell r="I13">
            <v>98</v>
          </cell>
          <cell r="J13">
            <v>7689</v>
          </cell>
          <cell r="K13">
            <v>584</v>
          </cell>
          <cell r="L13">
            <v>1546</v>
          </cell>
          <cell r="M13">
            <v>2710</v>
          </cell>
          <cell r="N13">
            <v>940</v>
          </cell>
          <cell r="P13">
            <v>9609</v>
          </cell>
          <cell r="Q13">
            <v>381</v>
          </cell>
          <cell r="R13">
            <v>2610</v>
          </cell>
          <cell r="S13">
            <v>3012</v>
          </cell>
          <cell r="T13">
            <v>1416</v>
          </cell>
          <cell r="U13">
            <v>245</v>
          </cell>
          <cell r="V13">
            <v>762</v>
          </cell>
          <cell r="W13">
            <v>214</v>
          </cell>
          <cell r="Y13">
            <v>480</v>
          </cell>
          <cell r="AF13">
            <v>510</v>
          </cell>
          <cell r="AG13">
            <v>262</v>
          </cell>
          <cell r="AH13">
            <v>3799</v>
          </cell>
          <cell r="AI13">
            <v>507</v>
          </cell>
          <cell r="AJ13">
            <v>309</v>
          </cell>
          <cell r="AK13">
            <v>11006</v>
          </cell>
          <cell r="AL13">
            <v>71</v>
          </cell>
          <cell r="AN13">
            <v>231</v>
          </cell>
          <cell r="AP13">
            <v>5299</v>
          </cell>
          <cell r="AQ13">
            <v>673</v>
          </cell>
          <cell r="AV13">
            <v>3170</v>
          </cell>
          <cell r="AW13">
            <v>589</v>
          </cell>
          <cell r="AX13">
            <v>2710</v>
          </cell>
          <cell r="BA13">
            <v>272</v>
          </cell>
          <cell r="BC13">
            <v>35</v>
          </cell>
          <cell r="BG13">
            <v>709</v>
          </cell>
          <cell r="BH13">
            <v>73</v>
          </cell>
          <cell r="BK13">
            <v>2844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mmijoulu"/>
      <sheetName val="Tammi"/>
      <sheetName val="Helmi"/>
      <sheetName val="Maalis"/>
      <sheetName val="Huhti"/>
      <sheetName val="Touko"/>
      <sheetName val="Kesä"/>
      <sheetName val="Heinä"/>
      <sheetName val="Elo"/>
      <sheetName val="Syys"/>
      <sheetName val="Loka"/>
      <sheetName val="Marras"/>
      <sheetName val="Joulu"/>
      <sheetName val="Tammioulu"/>
      <sheetName val="tHelmi"/>
      <sheetName val="taHelmi"/>
      <sheetName val="tamHelmi"/>
      <sheetName val="tammHelmi"/>
      <sheetName val="tammiHelmi"/>
      <sheetName val="tammielmi"/>
      <sheetName val="tammilmi"/>
      <sheetName val="tammimi"/>
      <sheetName val="tammii"/>
      <sheetName val="mLoka"/>
      <sheetName val="maLoka"/>
      <sheetName val="marLoka"/>
      <sheetName val="marrLoka"/>
      <sheetName val="marraLoka"/>
      <sheetName val="marrasLoka"/>
      <sheetName val="marrasoka"/>
      <sheetName val="marraska"/>
      <sheetName val="marrasa"/>
      <sheetName val="oka"/>
      <sheetName val="moka"/>
      <sheetName val="maoka"/>
      <sheetName val="maroka"/>
      <sheetName val="marroka"/>
      <sheetName val="marraoka"/>
      <sheetName val="Tammitammi"/>
    </sheetNames>
    <sheetDataSet>
      <sheetData sheetId="0">
        <row r="13">
          <cell r="C13">
            <v>2512172</v>
          </cell>
          <cell r="D13">
            <v>1011421</v>
          </cell>
          <cell r="E13">
            <v>1500751</v>
          </cell>
          <cell r="F13">
            <v>138428</v>
          </cell>
          <cell r="G13">
            <v>53297</v>
          </cell>
          <cell r="H13">
            <v>38466</v>
          </cell>
          <cell r="I13">
            <v>4050</v>
          </cell>
          <cell r="J13">
            <v>140126</v>
          </cell>
          <cell r="K13">
            <v>15157</v>
          </cell>
          <cell r="L13">
            <v>35967</v>
          </cell>
          <cell r="M13">
            <v>51475</v>
          </cell>
          <cell r="N13">
            <v>17211</v>
          </cell>
          <cell r="P13">
            <v>174506</v>
          </cell>
          <cell r="Q13">
            <v>9305</v>
          </cell>
          <cell r="R13">
            <v>46603</v>
          </cell>
          <cell r="S13">
            <v>65131</v>
          </cell>
          <cell r="T13">
            <v>50065</v>
          </cell>
          <cell r="U13">
            <v>6611</v>
          </cell>
          <cell r="V13">
            <v>13034</v>
          </cell>
          <cell r="W13">
            <v>9212</v>
          </cell>
          <cell r="Y13">
            <v>8858</v>
          </cell>
          <cell r="AF13">
            <v>9411</v>
          </cell>
          <cell r="AG13">
            <v>3788</v>
          </cell>
          <cell r="AH13">
            <v>33507</v>
          </cell>
          <cell r="AI13">
            <v>7551</v>
          </cell>
          <cell r="AJ13">
            <v>4869</v>
          </cell>
          <cell r="AK13">
            <v>122700</v>
          </cell>
          <cell r="AL13">
            <v>2114</v>
          </cell>
          <cell r="AN13">
            <v>3643</v>
          </cell>
          <cell r="AP13">
            <v>119097</v>
          </cell>
          <cell r="AQ13">
            <v>15429</v>
          </cell>
          <cell r="AV13">
            <v>67646</v>
          </cell>
          <cell r="AW13">
            <v>7865</v>
          </cell>
          <cell r="BA13">
            <v>9606</v>
          </cell>
          <cell r="BC13">
            <v>1809</v>
          </cell>
          <cell r="BG13">
            <v>12589</v>
          </cell>
          <cell r="BH13">
            <v>2071</v>
          </cell>
          <cell r="BK13">
            <v>50785</v>
          </cell>
        </row>
      </sheetData>
      <sheetData sheetId="1">
        <row r="13">
          <cell r="C13">
            <v>163231</v>
          </cell>
          <cell r="D13">
            <v>74798</v>
          </cell>
          <cell r="E13">
            <v>88433</v>
          </cell>
          <cell r="F13">
            <v>7506</v>
          </cell>
          <cell r="G13">
            <v>2543</v>
          </cell>
          <cell r="H13">
            <v>2460</v>
          </cell>
          <cell r="I13">
            <v>168</v>
          </cell>
          <cell r="J13">
            <v>6437</v>
          </cell>
          <cell r="K13">
            <v>664</v>
          </cell>
          <cell r="L13">
            <v>1207</v>
          </cell>
          <cell r="M13">
            <v>2255</v>
          </cell>
          <cell r="N13">
            <v>1026</v>
          </cell>
          <cell r="P13">
            <v>9531</v>
          </cell>
          <cell r="Q13">
            <v>428</v>
          </cell>
          <cell r="R13">
            <v>2380</v>
          </cell>
          <cell r="S13">
            <v>2965</v>
          </cell>
          <cell r="T13">
            <v>1762</v>
          </cell>
          <cell r="U13">
            <v>253</v>
          </cell>
          <cell r="V13">
            <v>828</v>
          </cell>
          <cell r="W13">
            <v>285</v>
          </cell>
          <cell r="Y13">
            <v>528</v>
          </cell>
          <cell r="AF13">
            <v>639</v>
          </cell>
          <cell r="AG13">
            <v>270</v>
          </cell>
          <cell r="AH13">
            <v>2663</v>
          </cell>
          <cell r="AI13">
            <v>419</v>
          </cell>
          <cell r="AJ13">
            <v>543</v>
          </cell>
          <cell r="AK13">
            <v>19007</v>
          </cell>
          <cell r="AL13">
            <v>224</v>
          </cell>
          <cell r="AN13">
            <v>209</v>
          </cell>
          <cell r="AP13">
            <v>5612</v>
          </cell>
          <cell r="AQ13">
            <v>655</v>
          </cell>
          <cell r="AV13">
            <v>3158</v>
          </cell>
          <cell r="AW13">
            <v>437</v>
          </cell>
          <cell r="AX13">
            <v>2381</v>
          </cell>
          <cell r="BA13">
            <v>290</v>
          </cell>
          <cell r="BC13">
            <v>69</v>
          </cell>
          <cell r="BG13">
            <v>512</v>
          </cell>
          <cell r="BH13">
            <v>75</v>
          </cell>
          <cell r="BK13">
            <v>2488</v>
          </cell>
        </row>
      </sheetData>
      <sheetData sheetId="2">
        <row r="13">
          <cell r="C13">
            <v>142400</v>
          </cell>
          <cell r="D13">
            <v>69758</v>
          </cell>
          <cell r="E13">
            <v>72642</v>
          </cell>
          <cell r="F13">
            <v>8286</v>
          </cell>
          <cell r="G13">
            <v>2698</v>
          </cell>
          <cell r="H13">
            <v>2333</v>
          </cell>
          <cell r="I13">
            <v>97</v>
          </cell>
          <cell r="J13">
            <v>6247</v>
          </cell>
          <cell r="K13">
            <v>587</v>
          </cell>
          <cell r="L13">
            <v>984</v>
          </cell>
          <cell r="M13">
            <v>2455</v>
          </cell>
          <cell r="N13">
            <v>1198</v>
          </cell>
          <cell r="P13">
            <v>9662</v>
          </cell>
          <cell r="Q13">
            <v>507</v>
          </cell>
          <cell r="R13">
            <v>2619</v>
          </cell>
          <cell r="S13">
            <v>2094</v>
          </cell>
          <cell r="T13">
            <v>1402</v>
          </cell>
          <cell r="U13">
            <v>170</v>
          </cell>
          <cell r="V13">
            <v>501</v>
          </cell>
          <cell r="W13">
            <v>300</v>
          </cell>
          <cell r="Y13">
            <v>492</v>
          </cell>
          <cell r="AF13">
            <v>332</v>
          </cell>
          <cell r="AG13">
            <v>137</v>
          </cell>
          <cell r="AH13">
            <v>2031</v>
          </cell>
          <cell r="AI13">
            <v>500</v>
          </cell>
          <cell r="AJ13">
            <v>265</v>
          </cell>
          <cell r="AK13">
            <v>8196</v>
          </cell>
          <cell r="AL13">
            <v>31</v>
          </cell>
          <cell r="AN13">
            <v>190</v>
          </cell>
          <cell r="AP13">
            <v>4286</v>
          </cell>
          <cell r="AQ13">
            <v>732</v>
          </cell>
          <cell r="AV13">
            <v>3184</v>
          </cell>
          <cell r="AW13">
            <v>320</v>
          </cell>
          <cell r="AX13">
            <v>2089</v>
          </cell>
          <cell r="BA13">
            <v>185</v>
          </cell>
          <cell r="BC13">
            <v>107</v>
          </cell>
          <cell r="BG13">
            <v>307</v>
          </cell>
          <cell r="BH13">
            <v>50</v>
          </cell>
          <cell r="BK13">
            <v>2209</v>
          </cell>
        </row>
      </sheetData>
      <sheetData sheetId="3">
        <row r="13">
          <cell r="C13">
            <v>169993</v>
          </cell>
          <cell r="D13">
            <v>80653</v>
          </cell>
          <cell r="E13">
            <v>89340</v>
          </cell>
          <cell r="F13">
            <v>9822</v>
          </cell>
          <cell r="G13">
            <v>3275</v>
          </cell>
          <cell r="H13">
            <v>2930</v>
          </cell>
          <cell r="I13">
            <v>223</v>
          </cell>
          <cell r="J13">
            <v>8297</v>
          </cell>
          <cell r="K13">
            <v>685</v>
          </cell>
          <cell r="L13">
            <v>1229</v>
          </cell>
          <cell r="M13">
            <v>2880</v>
          </cell>
          <cell r="N13">
            <v>1647</v>
          </cell>
          <cell r="P13">
            <v>11520</v>
          </cell>
          <cell r="Q13">
            <v>734</v>
          </cell>
          <cell r="R13">
            <v>3193</v>
          </cell>
          <cell r="S13">
            <v>2530</v>
          </cell>
          <cell r="T13">
            <v>2580</v>
          </cell>
          <cell r="U13">
            <v>349</v>
          </cell>
          <cell r="V13">
            <v>1019</v>
          </cell>
          <cell r="W13">
            <v>432</v>
          </cell>
          <cell r="Y13">
            <v>653</v>
          </cell>
          <cell r="AF13">
            <v>380</v>
          </cell>
          <cell r="AG13">
            <v>148</v>
          </cell>
          <cell r="AH13">
            <v>2338</v>
          </cell>
          <cell r="AI13">
            <v>618</v>
          </cell>
          <cell r="AJ13">
            <v>361</v>
          </cell>
          <cell r="AK13">
            <v>8686</v>
          </cell>
          <cell r="AL13">
            <v>119</v>
          </cell>
          <cell r="AN13">
            <v>153</v>
          </cell>
          <cell r="AP13">
            <v>6214</v>
          </cell>
          <cell r="AQ13">
            <v>633</v>
          </cell>
          <cell r="AV13">
            <v>3282</v>
          </cell>
          <cell r="AW13">
            <v>524</v>
          </cell>
          <cell r="AX13">
            <v>2443</v>
          </cell>
          <cell r="BA13">
            <v>297</v>
          </cell>
          <cell r="BC13">
            <v>91</v>
          </cell>
          <cell r="BG13">
            <v>443</v>
          </cell>
          <cell r="BH13">
            <v>78</v>
          </cell>
          <cell r="BK13">
            <v>2509</v>
          </cell>
        </row>
      </sheetData>
      <sheetData sheetId="4">
        <row r="13">
          <cell r="C13">
            <v>165727</v>
          </cell>
          <cell r="D13">
            <v>71505</v>
          </cell>
          <cell r="E13">
            <v>94222</v>
          </cell>
          <cell r="F13">
            <v>9229</v>
          </cell>
          <cell r="G13">
            <v>3207</v>
          </cell>
          <cell r="H13">
            <v>2436</v>
          </cell>
          <cell r="I13">
            <v>517</v>
          </cell>
          <cell r="J13">
            <v>8785</v>
          </cell>
          <cell r="K13">
            <v>1286</v>
          </cell>
          <cell r="L13">
            <v>1550</v>
          </cell>
          <cell r="M13">
            <v>3552</v>
          </cell>
          <cell r="N13">
            <v>1217</v>
          </cell>
          <cell r="P13">
            <v>10972</v>
          </cell>
          <cell r="Q13">
            <v>1012</v>
          </cell>
          <cell r="R13">
            <v>3150</v>
          </cell>
          <cell r="S13">
            <v>4347</v>
          </cell>
          <cell r="T13">
            <v>3135</v>
          </cell>
          <cell r="U13">
            <v>457</v>
          </cell>
          <cell r="V13">
            <v>972</v>
          </cell>
          <cell r="W13">
            <v>1041</v>
          </cell>
          <cell r="Y13">
            <v>517</v>
          </cell>
          <cell r="AF13">
            <v>464</v>
          </cell>
          <cell r="AG13">
            <v>195</v>
          </cell>
          <cell r="AH13">
            <v>1920</v>
          </cell>
          <cell r="AI13">
            <v>518</v>
          </cell>
          <cell r="AJ13">
            <v>330</v>
          </cell>
          <cell r="AK13">
            <v>8561</v>
          </cell>
          <cell r="AL13">
            <v>264</v>
          </cell>
          <cell r="AN13">
            <v>226</v>
          </cell>
          <cell r="AP13">
            <v>6054</v>
          </cell>
          <cell r="AQ13">
            <v>761</v>
          </cell>
          <cell r="AV13">
            <v>2577</v>
          </cell>
          <cell r="AW13">
            <v>464</v>
          </cell>
          <cell r="AX13">
            <v>2983</v>
          </cell>
          <cell r="BA13">
            <v>304</v>
          </cell>
          <cell r="BC13">
            <v>73</v>
          </cell>
          <cell r="BG13">
            <v>596</v>
          </cell>
          <cell r="BH13">
            <v>153</v>
          </cell>
          <cell r="BK13">
            <v>3094</v>
          </cell>
        </row>
      </sheetData>
      <sheetData sheetId="5">
        <row r="13">
          <cell r="C13">
            <v>234156</v>
          </cell>
          <cell r="D13">
            <v>100740</v>
          </cell>
          <cell r="E13">
            <v>133416</v>
          </cell>
          <cell r="F13">
            <v>15696</v>
          </cell>
          <cell r="G13">
            <v>5429</v>
          </cell>
          <cell r="H13">
            <v>3853</v>
          </cell>
          <cell r="I13">
            <v>307</v>
          </cell>
          <cell r="J13">
            <v>13288</v>
          </cell>
          <cell r="K13">
            <v>1758</v>
          </cell>
          <cell r="L13">
            <v>3248</v>
          </cell>
          <cell r="M13">
            <v>4137</v>
          </cell>
          <cell r="N13">
            <v>1502</v>
          </cell>
          <cell r="P13">
            <v>16025</v>
          </cell>
          <cell r="Q13">
            <v>918</v>
          </cell>
          <cell r="R13">
            <v>3390</v>
          </cell>
          <cell r="S13">
            <v>4102</v>
          </cell>
          <cell r="T13">
            <v>2470</v>
          </cell>
          <cell r="U13">
            <v>707</v>
          </cell>
          <cell r="V13">
            <v>988</v>
          </cell>
          <cell r="W13">
            <v>2479</v>
          </cell>
          <cell r="Y13">
            <v>600</v>
          </cell>
          <cell r="AF13">
            <v>480</v>
          </cell>
          <cell r="AG13">
            <v>289</v>
          </cell>
          <cell r="AH13">
            <v>3068</v>
          </cell>
          <cell r="AI13">
            <v>614</v>
          </cell>
          <cell r="AJ13">
            <v>264</v>
          </cell>
          <cell r="AK13">
            <v>11080</v>
          </cell>
          <cell r="AL13">
            <v>323</v>
          </cell>
          <cell r="AN13">
            <v>235</v>
          </cell>
          <cell r="AP13">
            <v>12342</v>
          </cell>
          <cell r="AQ13">
            <v>1931</v>
          </cell>
          <cell r="AV13">
            <v>4311</v>
          </cell>
          <cell r="AW13">
            <v>673</v>
          </cell>
          <cell r="BA13">
            <v>941</v>
          </cell>
          <cell r="BC13">
            <v>45</v>
          </cell>
          <cell r="BG13">
            <v>1219</v>
          </cell>
          <cell r="BH13">
            <v>137</v>
          </cell>
          <cell r="BK13">
            <v>797</v>
          </cell>
        </row>
      </sheetData>
      <sheetData sheetId="6">
        <row r="13">
          <cell r="C13">
            <v>256833</v>
          </cell>
          <cell r="D13">
            <v>87000</v>
          </cell>
          <cell r="E13">
            <v>169833</v>
          </cell>
          <cell r="F13">
            <v>11036</v>
          </cell>
          <cell r="G13">
            <v>5455</v>
          </cell>
          <cell r="H13">
            <v>4106</v>
          </cell>
          <cell r="I13">
            <v>564</v>
          </cell>
          <cell r="J13">
            <v>18341</v>
          </cell>
          <cell r="K13">
            <v>2365</v>
          </cell>
          <cell r="L13">
            <v>5324</v>
          </cell>
          <cell r="M13">
            <v>7663</v>
          </cell>
          <cell r="N13">
            <v>1928</v>
          </cell>
          <cell r="P13">
            <v>23107</v>
          </cell>
          <cell r="Q13">
            <v>1086</v>
          </cell>
          <cell r="R13">
            <v>5417</v>
          </cell>
          <cell r="S13">
            <v>7701</v>
          </cell>
          <cell r="T13">
            <v>6343</v>
          </cell>
          <cell r="U13">
            <v>970</v>
          </cell>
          <cell r="V13">
            <v>1917</v>
          </cell>
          <cell r="W13">
            <v>950</v>
          </cell>
          <cell r="Y13">
            <v>1055</v>
          </cell>
          <cell r="AF13">
            <v>2153</v>
          </cell>
          <cell r="AG13">
            <v>563</v>
          </cell>
          <cell r="AH13">
            <v>2831</v>
          </cell>
          <cell r="AI13">
            <v>410</v>
          </cell>
          <cell r="AJ13">
            <v>501</v>
          </cell>
          <cell r="AK13">
            <v>7405</v>
          </cell>
          <cell r="AL13">
            <v>127</v>
          </cell>
          <cell r="AN13">
            <v>357</v>
          </cell>
          <cell r="AP13">
            <v>17215</v>
          </cell>
          <cell r="AQ13">
            <v>1511</v>
          </cell>
          <cell r="AV13">
            <v>7582</v>
          </cell>
          <cell r="AW13">
            <v>1083</v>
          </cell>
          <cell r="BA13">
            <v>798</v>
          </cell>
          <cell r="BC13">
            <v>138</v>
          </cell>
          <cell r="BG13">
            <v>1846</v>
          </cell>
          <cell r="BH13">
            <v>250</v>
          </cell>
          <cell r="BK13">
            <v>1886</v>
          </cell>
        </row>
      </sheetData>
      <sheetData sheetId="7">
        <row r="13">
          <cell r="C13">
            <v>267071</v>
          </cell>
          <cell r="D13">
            <v>98832</v>
          </cell>
          <cell r="E13">
            <v>168239</v>
          </cell>
          <cell r="F13">
            <v>13422</v>
          </cell>
          <cell r="G13">
            <v>7660</v>
          </cell>
          <cell r="H13">
            <v>3376</v>
          </cell>
          <cell r="I13">
            <v>163</v>
          </cell>
          <cell r="J13">
            <v>18898</v>
          </cell>
          <cell r="K13">
            <v>1672</v>
          </cell>
          <cell r="L13">
            <v>7598</v>
          </cell>
          <cell r="M13">
            <v>7212</v>
          </cell>
          <cell r="N13">
            <v>1968</v>
          </cell>
          <cell r="P13">
            <v>18115</v>
          </cell>
          <cell r="Q13">
            <v>1105</v>
          </cell>
          <cell r="R13">
            <v>5621</v>
          </cell>
          <cell r="S13">
            <v>7287</v>
          </cell>
          <cell r="T13">
            <v>8492</v>
          </cell>
          <cell r="U13">
            <v>1256</v>
          </cell>
          <cell r="V13">
            <v>1119</v>
          </cell>
          <cell r="W13">
            <v>516</v>
          </cell>
          <cell r="Y13">
            <v>648</v>
          </cell>
          <cell r="AF13">
            <v>1076</v>
          </cell>
          <cell r="AG13">
            <v>409</v>
          </cell>
          <cell r="AH13">
            <v>2473</v>
          </cell>
          <cell r="AI13">
            <v>665</v>
          </cell>
          <cell r="AJ13">
            <v>361</v>
          </cell>
          <cell r="AK13">
            <v>8118</v>
          </cell>
          <cell r="AL13">
            <v>87</v>
          </cell>
          <cell r="AN13">
            <v>528</v>
          </cell>
          <cell r="AP13">
            <v>16617</v>
          </cell>
          <cell r="AQ13">
            <v>1714</v>
          </cell>
          <cell r="AV13">
            <v>8465</v>
          </cell>
          <cell r="AW13">
            <v>859</v>
          </cell>
          <cell r="BA13">
            <v>1070</v>
          </cell>
          <cell r="BC13">
            <v>301</v>
          </cell>
          <cell r="BG13">
            <v>1729</v>
          </cell>
          <cell r="BH13">
            <v>280</v>
          </cell>
          <cell r="BK13">
            <v>2628</v>
          </cell>
        </row>
      </sheetData>
      <sheetData sheetId="8">
        <row r="13">
          <cell r="C13">
            <v>321186</v>
          </cell>
          <cell r="D13">
            <v>82175</v>
          </cell>
          <cell r="E13">
            <v>239011</v>
          </cell>
          <cell r="F13">
            <v>14753</v>
          </cell>
          <cell r="G13">
            <v>7060</v>
          </cell>
          <cell r="H13">
            <v>5001</v>
          </cell>
          <cell r="I13">
            <v>398</v>
          </cell>
          <cell r="J13">
            <v>23912</v>
          </cell>
          <cell r="K13">
            <v>2085</v>
          </cell>
          <cell r="L13">
            <v>7111</v>
          </cell>
          <cell r="M13">
            <v>7869</v>
          </cell>
          <cell r="N13">
            <v>2104</v>
          </cell>
          <cell r="P13">
            <v>26582</v>
          </cell>
          <cell r="Q13">
            <v>1285</v>
          </cell>
          <cell r="R13">
            <v>7821</v>
          </cell>
          <cell r="S13">
            <v>20588</v>
          </cell>
          <cell r="T13">
            <v>14746</v>
          </cell>
          <cell r="U13">
            <v>1389</v>
          </cell>
          <cell r="V13">
            <v>2138</v>
          </cell>
          <cell r="W13">
            <v>1017</v>
          </cell>
          <cell r="Y13">
            <v>1574</v>
          </cell>
          <cell r="AF13">
            <v>1845</v>
          </cell>
          <cell r="AG13">
            <v>758</v>
          </cell>
          <cell r="AH13">
            <v>3230</v>
          </cell>
          <cell r="AI13">
            <v>873</v>
          </cell>
          <cell r="AJ13">
            <v>564</v>
          </cell>
          <cell r="AK13">
            <v>12264</v>
          </cell>
          <cell r="AL13">
            <v>250</v>
          </cell>
          <cell r="AN13">
            <v>694</v>
          </cell>
          <cell r="AP13">
            <v>19406</v>
          </cell>
          <cell r="AQ13">
            <v>2006</v>
          </cell>
          <cell r="AV13">
            <v>12258</v>
          </cell>
          <cell r="AW13">
            <v>887</v>
          </cell>
          <cell r="BA13">
            <v>3302</v>
          </cell>
          <cell r="BC13">
            <v>508</v>
          </cell>
          <cell r="BG13">
            <v>2283</v>
          </cell>
          <cell r="BH13">
            <v>465</v>
          </cell>
          <cell r="BK13">
            <v>5720</v>
          </cell>
        </row>
      </sheetData>
      <sheetData sheetId="9">
        <row r="13">
          <cell r="C13">
            <v>240063</v>
          </cell>
          <cell r="D13">
            <v>87539</v>
          </cell>
          <cell r="E13">
            <v>152524</v>
          </cell>
          <cell r="F13">
            <v>17074</v>
          </cell>
          <cell r="G13">
            <v>5679</v>
          </cell>
          <cell r="H13">
            <v>3873</v>
          </cell>
          <cell r="I13">
            <v>925</v>
          </cell>
          <cell r="J13">
            <v>12306</v>
          </cell>
          <cell r="K13">
            <v>1457</v>
          </cell>
          <cell r="L13">
            <v>2523</v>
          </cell>
          <cell r="M13">
            <v>4267</v>
          </cell>
          <cell r="N13">
            <v>1482</v>
          </cell>
          <cell r="P13">
            <v>17754</v>
          </cell>
          <cell r="Q13">
            <v>824</v>
          </cell>
          <cell r="R13">
            <v>3789</v>
          </cell>
          <cell r="S13">
            <v>4777</v>
          </cell>
          <cell r="T13">
            <v>3432</v>
          </cell>
          <cell r="U13">
            <v>357</v>
          </cell>
          <cell r="V13">
            <v>1224</v>
          </cell>
          <cell r="W13">
            <v>663</v>
          </cell>
          <cell r="Y13">
            <v>723</v>
          </cell>
          <cell r="AF13">
            <v>491</v>
          </cell>
          <cell r="AG13">
            <v>448</v>
          </cell>
          <cell r="AH13">
            <v>3274</v>
          </cell>
          <cell r="AI13">
            <v>745</v>
          </cell>
          <cell r="AJ13">
            <v>540</v>
          </cell>
          <cell r="AK13">
            <v>7626</v>
          </cell>
          <cell r="AL13">
            <v>134</v>
          </cell>
          <cell r="AN13">
            <v>495</v>
          </cell>
          <cell r="AP13">
            <v>12742</v>
          </cell>
          <cell r="AQ13">
            <v>1460</v>
          </cell>
          <cell r="AV13">
            <v>10554</v>
          </cell>
          <cell r="AW13">
            <v>847</v>
          </cell>
          <cell r="BA13">
            <v>832</v>
          </cell>
          <cell r="BC13">
            <v>244</v>
          </cell>
          <cell r="BG13">
            <v>1645</v>
          </cell>
          <cell r="BH13">
            <v>255</v>
          </cell>
          <cell r="BK13">
            <v>9752</v>
          </cell>
        </row>
      </sheetData>
      <sheetData sheetId="10">
        <row r="13">
          <cell r="C13">
            <v>202050</v>
          </cell>
          <cell r="D13">
            <v>93717</v>
          </cell>
          <cell r="E13">
            <v>108333</v>
          </cell>
          <cell r="F13">
            <v>11992</v>
          </cell>
          <cell r="G13">
            <v>4293</v>
          </cell>
          <cell r="H13">
            <v>3324</v>
          </cell>
          <cell r="I13">
            <v>343</v>
          </cell>
          <cell r="J13">
            <v>8980</v>
          </cell>
          <cell r="K13">
            <v>1275</v>
          </cell>
          <cell r="L13">
            <v>1602</v>
          </cell>
          <cell r="M13">
            <v>3467</v>
          </cell>
          <cell r="N13">
            <v>1159</v>
          </cell>
          <cell r="P13">
            <v>11773</v>
          </cell>
          <cell r="Q13">
            <v>762</v>
          </cell>
          <cell r="R13">
            <v>3304</v>
          </cell>
          <cell r="S13">
            <v>2538</v>
          </cell>
          <cell r="T13">
            <v>2419</v>
          </cell>
          <cell r="U13">
            <v>292</v>
          </cell>
          <cell r="V13">
            <v>931</v>
          </cell>
          <cell r="W13">
            <v>355</v>
          </cell>
          <cell r="Y13">
            <v>805</v>
          </cell>
          <cell r="AF13">
            <v>379</v>
          </cell>
          <cell r="AG13">
            <v>242</v>
          </cell>
          <cell r="AH13">
            <v>3308</v>
          </cell>
          <cell r="AI13">
            <v>665</v>
          </cell>
          <cell r="AJ13">
            <v>428</v>
          </cell>
          <cell r="AK13">
            <v>8150</v>
          </cell>
          <cell r="AL13">
            <v>117</v>
          </cell>
          <cell r="AN13">
            <v>210</v>
          </cell>
          <cell r="AP13">
            <v>7789</v>
          </cell>
          <cell r="AQ13">
            <v>1369</v>
          </cell>
          <cell r="AV13">
            <v>5558</v>
          </cell>
          <cell r="AW13">
            <v>531</v>
          </cell>
          <cell r="AX13">
            <v>7515</v>
          </cell>
          <cell r="BA13">
            <v>714</v>
          </cell>
          <cell r="BC13">
            <v>144</v>
          </cell>
          <cell r="BG13">
            <v>832</v>
          </cell>
          <cell r="BH13">
            <v>121</v>
          </cell>
          <cell r="BK13">
            <v>7583</v>
          </cell>
        </row>
      </sheetData>
      <sheetData sheetId="11">
        <row r="13">
          <cell r="C13">
            <v>194705</v>
          </cell>
          <cell r="D13">
            <v>98666</v>
          </cell>
          <cell r="E13">
            <v>96039</v>
          </cell>
          <cell r="F13">
            <v>11601</v>
          </cell>
          <cell r="G13">
            <v>3674</v>
          </cell>
          <cell r="H13">
            <v>2877</v>
          </cell>
          <cell r="I13">
            <v>227</v>
          </cell>
          <cell r="J13">
            <v>7341</v>
          </cell>
          <cell r="K13">
            <v>654</v>
          </cell>
          <cell r="L13">
            <v>1399</v>
          </cell>
          <cell r="M13">
            <v>2944</v>
          </cell>
          <cell r="N13">
            <v>1125</v>
          </cell>
          <cell r="P13">
            <v>10222</v>
          </cell>
          <cell r="Q13">
            <v>308</v>
          </cell>
          <cell r="R13">
            <v>3376</v>
          </cell>
          <cell r="S13">
            <v>2810</v>
          </cell>
          <cell r="T13">
            <v>1305</v>
          </cell>
          <cell r="U13">
            <v>187</v>
          </cell>
          <cell r="V13">
            <v>708</v>
          </cell>
          <cell r="W13">
            <v>626</v>
          </cell>
          <cell r="Y13">
            <v>717</v>
          </cell>
          <cell r="AF13">
            <v>511</v>
          </cell>
          <cell r="AG13">
            <v>193</v>
          </cell>
          <cell r="AH13">
            <v>3560</v>
          </cell>
          <cell r="AI13">
            <v>842</v>
          </cell>
          <cell r="AJ13">
            <v>433</v>
          </cell>
          <cell r="AK13">
            <v>11042</v>
          </cell>
          <cell r="AL13">
            <v>89</v>
          </cell>
          <cell r="AN13">
            <v>193</v>
          </cell>
          <cell r="AP13">
            <v>5427</v>
          </cell>
          <cell r="AQ13">
            <v>747</v>
          </cell>
          <cell r="AV13">
            <v>3308</v>
          </cell>
          <cell r="AW13">
            <v>630</v>
          </cell>
          <cell r="AX13">
            <v>7490</v>
          </cell>
          <cell r="BA13">
            <v>532</v>
          </cell>
          <cell r="BC13">
            <v>61</v>
          </cell>
          <cell r="BG13">
            <v>510</v>
          </cell>
          <cell r="BH13">
            <v>62</v>
          </cell>
          <cell r="BK13">
            <v>7539</v>
          </cell>
        </row>
      </sheetData>
      <sheetData sheetId="12">
        <row r="13">
          <cell r="C13">
            <v>154757</v>
          </cell>
          <cell r="D13">
            <v>66038</v>
          </cell>
          <cell r="E13">
            <v>88719</v>
          </cell>
          <cell r="F13">
            <v>8011</v>
          </cell>
          <cell r="G13">
            <v>2324</v>
          </cell>
          <cell r="H13">
            <v>1897</v>
          </cell>
          <cell r="I13">
            <v>118</v>
          </cell>
          <cell r="J13">
            <v>7294</v>
          </cell>
          <cell r="K13">
            <v>669</v>
          </cell>
          <cell r="L13">
            <v>2192</v>
          </cell>
          <cell r="M13">
            <v>2774</v>
          </cell>
          <cell r="N13">
            <v>855</v>
          </cell>
          <cell r="P13">
            <v>9243</v>
          </cell>
          <cell r="Q13">
            <v>336</v>
          </cell>
          <cell r="R13">
            <v>2543</v>
          </cell>
          <cell r="S13">
            <v>3392</v>
          </cell>
          <cell r="T13">
            <v>1979</v>
          </cell>
          <cell r="U13">
            <v>224</v>
          </cell>
          <cell r="V13">
            <v>689</v>
          </cell>
          <cell r="W13">
            <v>548</v>
          </cell>
          <cell r="Y13">
            <v>546</v>
          </cell>
          <cell r="AF13">
            <v>661</v>
          </cell>
          <cell r="AG13">
            <v>136</v>
          </cell>
          <cell r="AH13">
            <v>2811</v>
          </cell>
          <cell r="AI13">
            <v>682</v>
          </cell>
          <cell r="AJ13">
            <v>279</v>
          </cell>
          <cell r="AK13">
            <v>12565</v>
          </cell>
          <cell r="AL13">
            <v>349</v>
          </cell>
          <cell r="AN13">
            <v>153</v>
          </cell>
          <cell r="AP13">
            <v>5393</v>
          </cell>
          <cell r="AQ13">
            <v>1910</v>
          </cell>
          <cell r="AV13">
            <v>3409</v>
          </cell>
          <cell r="AW13">
            <v>610</v>
          </cell>
          <cell r="AX13">
            <v>4505</v>
          </cell>
          <cell r="BA13">
            <v>341</v>
          </cell>
          <cell r="BC13">
            <v>28</v>
          </cell>
          <cell r="BG13">
            <v>667</v>
          </cell>
          <cell r="BH13">
            <v>145</v>
          </cell>
          <cell r="BK13">
            <v>4580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mmijoulu"/>
      <sheetName val="Tammi"/>
      <sheetName val="Helmi"/>
      <sheetName val="Maalis"/>
      <sheetName val="Huhti"/>
      <sheetName val="Touko"/>
      <sheetName val="Kesä"/>
      <sheetName val="Heinä"/>
      <sheetName val="Elo"/>
      <sheetName val="Syys"/>
      <sheetName val="Loka"/>
      <sheetName val="Marras"/>
      <sheetName val="Joulu"/>
      <sheetName val="tHelmi"/>
      <sheetName val="taHelmi"/>
      <sheetName val="tamHelmi"/>
      <sheetName val="tammHelmi"/>
      <sheetName val="tammiHelmi"/>
      <sheetName val="tammielmi"/>
      <sheetName val="tammilmi"/>
      <sheetName val="tammimi"/>
      <sheetName val="tammii"/>
      <sheetName val="toammi"/>
      <sheetName val="touammi"/>
      <sheetName val="toukammi"/>
      <sheetName val="toukoammi"/>
      <sheetName val="lokaHuhti"/>
      <sheetName val="lokauhti"/>
      <sheetName val="lokahti"/>
      <sheetName val="lokati"/>
      <sheetName val="lokai"/>
    </sheetNames>
    <sheetDataSet>
      <sheetData sheetId="0">
        <row r="13">
          <cell r="C13">
            <v>2504411</v>
          </cell>
          <cell r="D13">
            <v>985739</v>
          </cell>
          <cell r="E13">
            <v>1518672</v>
          </cell>
          <cell r="F13">
            <v>134550</v>
          </cell>
          <cell r="G13">
            <v>58502</v>
          </cell>
          <cell r="H13">
            <v>40451</v>
          </cell>
          <cell r="I13">
            <v>3308</v>
          </cell>
          <cell r="J13">
            <v>131442</v>
          </cell>
          <cell r="K13">
            <v>13705</v>
          </cell>
          <cell r="L13">
            <v>30384</v>
          </cell>
          <cell r="M13">
            <v>51242</v>
          </cell>
          <cell r="N13">
            <v>17513</v>
          </cell>
          <cell r="P13">
            <v>165179</v>
          </cell>
          <cell r="Q13">
            <v>11029</v>
          </cell>
          <cell r="R13">
            <v>45925</v>
          </cell>
          <cell r="S13">
            <v>59408</v>
          </cell>
          <cell r="T13">
            <v>49295</v>
          </cell>
          <cell r="U13">
            <v>5992</v>
          </cell>
          <cell r="V13">
            <v>13298</v>
          </cell>
          <cell r="W13">
            <v>6523</v>
          </cell>
          <cell r="Y13">
            <v>9755</v>
          </cell>
          <cell r="AF13">
            <v>8795</v>
          </cell>
          <cell r="AG13">
            <v>3976</v>
          </cell>
          <cell r="AH13">
            <v>33573</v>
          </cell>
          <cell r="AI13">
            <v>8608</v>
          </cell>
          <cell r="AJ13">
            <v>5929</v>
          </cell>
          <cell r="AK13">
            <v>146227</v>
          </cell>
          <cell r="AL13">
            <v>1367</v>
          </cell>
          <cell r="AN13">
            <v>4286</v>
          </cell>
          <cell r="AP13">
            <v>125508</v>
          </cell>
          <cell r="AQ13">
            <v>12952</v>
          </cell>
          <cell r="AV13">
            <v>74581</v>
          </cell>
          <cell r="AW13">
            <v>7235</v>
          </cell>
          <cell r="BA13">
            <v>6141</v>
          </cell>
          <cell r="BC13">
            <v>2999</v>
          </cell>
          <cell r="BG13">
            <v>12653</v>
          </cell>
          <cell r="BH13">
            <v>2140</v>
          </cell>
          <cell r="BK13">
            <v>58528</v>
          </cell>
        </row>
      </sheetData>
      <sheetData sheetId="1">
        <row r="13">
          <cell r="C13">
            <v>173643</v>
          </cell>
          <cell r="D13">
            <v>79533</v>
          </cell>
          <cell r="E13">
            <v>94110</v>
          </cell>
          <cell r="F13">
            <v>7617</v>
          </cell>
          <cell r="G13">
            <v>2731</v>
          </cell>
          <cell r="H13">
            <v>2708</v>
          </cell>
          <cell r="I13">
            <v>143</v>
          </cell>
          <cell r="J13">
            <v>5473</v>
          </cell>
          <cell r="K13">
            <v>415</v>
          </cell>
          <cell r="L13">
            <v>1233</v>
          </cell>
          <cell r="M13">
            <v>2501</v>
          </cell>
          <cell r="N13">
            <v>1144</v>
          </cell>
          <cell r="P13">
            <v>9706</v>
          </cell>
          <cell r="Q13">
            <v>499</v>
          </cell>
          <cell r="R13">
            <v>2510</v>
          </cell>
          <cell r="S13">
            <v>2739</v>
          </cell>
          <cell r="T13">
            <v>1283</v>
          </cell>
          <cell r="U13">
            <v>235</v>
          </cell>
          <cell r="V13">
            <v>922</v>
          </cell>
          <cell r="W13">
            <v>304</v>
          </cell>
          <cell r="Y13">
            <v>538</v>
          </cell>
          <cell r="AF13">
            <v>520</v>
          </cell>
          <cell r="AG13">
            <v>162</v>
          </cell>
          <cell r="AH13">
            <v>2469</v>
          </cell>
          <cell r="AI13">
            <v>728</v>
          </cell>
          <cell r="AJ13">
            <v>395</v>
          </cell>
          <cell r="AK13">
            <v>25113</v>
          </cell>
          <cell r="AL13">
            <v>134</v>
          </cell>
          <cell r="AN13">
            <v>232</v>
          </cell>
          <cell r="AP13">
            <v>5647</v>
          </cell>
          <cell r="AQ13">
            <v>427</v>
          </cell>
          <cell r="AV13">
            <v>2585</v>
          </cell>
          <cell r="AW13">
            <v>392</v>
          </cell>
          <cell r="BA13">
            <v>192</v>
          </cell>
          <cell r="BC13">
            <v>31</v>
          </cell>
          <cell r="BG13">
            <v>557</v>
          </cell>
          <cell r="BH13">
            <v>67</v>
          </cell>
          <cell r="BK13">
            <v>2457</v>
          </cell>
        </row>
      </sheetData>
      <sheetData sheetId="2">
        <row r="13">
          <cell r="C13">
            <v>157812</v>
          </cell>
          <cell r="D13">
            <v>76094</v>
          </cell>
          <cell r="E13">
            <v>81718</v>
          </cell>
          <cell r="F13">
            <v>8045</v>
          </cell>
          <cell r="G13">
            <v>2790</v>
          </cell>
          <cell r="H13">
            <v>2650</v>
          </cell>
          <cell r="I13">
            <v>120</v>
          </cell>
          <cell r="J13">
            <v>6041</v>
          </cell>
          <cell r="K13">
            <v>562</v>
          </cell>
          <cell r="L13">
            <v>1120</v>
          </cell>
          <cell r="M13">
            <v>2578</v>
          </cell>
          <cell r="N13">
            <v>1375</v>
          </cell>
          <cell r="P13">
            <v>11147</v>
          </cell>
          <cell r="Q13">
            <v>579</v>
          </cell>
          <cell r="R13">
            <v>2598</v>
          </cell>
          <cell r="S13">
            <v>1967</v>
          </cell>
          <cell r="T13">
            <v>1465</v>
          </cell>
          <cell r="U13">
            <v>232</v>
          </cell>
          <cell r="V13">
            <v>1018</v>
          </cell>
          <cell r="W13">
            <v>193</v>
          </cell>
          <cell r="Y13">
            <v>519</v>
          </cell>
          <cell r="AF13">
            <v>276</v>
          </cell>
          <cell r="AG13">
            <v>120</v>
          </cell>
          <cell r="AH13">
            <v>1961</v>
          </cell>
          <cell r="AI13">
            <v>653</v>
          </cell>
          <cell r="AJ13">
            <v>397</v>
          </cell>
          <cell r="AK13">
            <v>10350</v>
          </cell>
          <cell r="AL13">
            <v>43</v>
          </cell>
          <cell r="AN13">
            <v>191</v>
          </cell>
          <cell r="AP13">
            <v>5034</v>
          </cell>
          <cell r="AQ13">
            <v>472</v>
          </cell>
          <cell r="AV13">
            <v>3644</v>
          </cell>
          <cell r="AW13">
            <v>432</v>
          </cell>
          <cell r="BA13">
            <v>169</v>
          </cell>
          <cell r="BC13">
            <v>183</v>
          </cell>
          <cell r="BG13">
            <v>341</v>
          </cell>
          <cell r="BH13">
            <v>54</v>
          </cell>
          <cell r="BK13">
            <v>3339</v>
          </cell>
        </row>
      </sheetData>
      <sheetData sheetId="3">
        <row r="13">
          <cell r="C13">
            <v>176146</v>
          </cell>
          <cell r="D13">
            <v>79482</v>
          </cell>
          <cell r="E13">
            <v>96664</v>
          </cell>
          <cell r="F13">
            <v>9482</v>
          </cell>
          <cell r="G13">
            <v>3153</v>
          </cell>
          <cell r="H13">
            <v>2852</v>
          </cell>
          <cell r="I13">
            <v>148</v>
          </cell>
          <cell r="J13">
            <v>7338</v>
          </cell>
          <cell r="K13">
            <v>747</v>
          </cell>
          <cell r="L13">
            <v>1403</v>
          </cell>
          <cell r="M13">
            <v>3025</v>
          </cell>
          <cell r="N13">
            <v>1574</v>
          </cell>
          <cell r="P13">
            <v>12152</v>
          </cell>
          <cell r="Q13">
            <v>742</v>
          </cell>
          <cell r="R13">
            <v>3059</v>
          </cell>
          <cell r="S13">
            <v>3330</v>
          </cell>
          <cell r="T13">
            <v>3225</v>
          </cell>
          <cell r="U13">
            <v>449</v>
          </cell>
          <cell r="V13">
            <v>1209</v>
          </cell>
          <cell r="W13">
            <v>263</v>
          </cell>
          <cell r="Y13">
            <v>721</v>
          </cell>
          <cell r="AF13">
            <v>341</v>
          </cell>
          <cell r="AG13">
            <v>128</v>
          </cell>
          <cell r="AH13">
            <v>2771</v>
          </cell>
          <cell r="AI13">
            <v>824</v>
          </cell>
          <cell r="AJ13">
            <v>348</v>
          </cell>
          <cell r="AK13">
            <v>10985</v>
          </cell>
          <cell r="AL13">
            <v>108</v>
          </cell>
          <cell r="AN13">
            <v>320</v>
          </cell>
          <cell r="AP13">
            <v>6298</v>
          </cell>
          <cell r="AQ13">
            <v>655</v>
          </cell>
          <cell r="AV13">
            <v>3440</v>
          </cell>
          <cell r="AW13">
            <v>401</v>
          </cell>
          <cell r="BA13">
            <v>281</v>
          </cell>
          <cell r="BC13">
            <v>96</v>
          </cell>
          <cell r="BG13">
            <v>558</v>
          </cell>
          <cell r="BH13">
            <v>78</v>
          </cell>
          <cell r="BK13">
            <v>3059</v>
          </cell>
        </row>
      </sheetData>
      <sheetData sheetId="4">
        <row r="13">
          <cell r="C13">
            <v>180286</v>
          </cell>
          <cell r="D13">
            <v>79295</v>
          </cell>
          <cell r="E13">
            <v>100991</v>
          </cell>
          <cell r="F13">
            <v>11369</v>
          </cell>
          <cell r="G13">
            <v>3830</v>
          </cell>
          <cell r="H13">
            <v>2902</v>
          </cell>
          <cell r="I13">
            <v>324</v>
          </cell>
          <cell r="J13">
            <v>7097</v>
          </cell>
          <cell r="K13">
            <v>812</v>
          </cell>
          <cell r="L13">
            <v>1799</v>
          </cell>
          <cell r="M13">
            <v>4000</v>
          </cell>
          <cell r="N13">
            <v>1274</v>
          </cell>
          <cell r="P13">
            <v>10400</v>
          </cell>
          <cell r="Q13">
            <v>527</v>
          </cell>
          <cell r="R13">
            <v>3026</v>
          </cell>
          <cell r="S13">
            <v>3351</v>
          </cell>
          <cell r="T13">
            <v>2747</v>
          </cell>
          <cell r="U13">
            <v>253</v>
          </cell>
          <cell r="V13">
            <v>1315</v>
          </cell>
          <cell r="W13">
            <v>581</v>
          </cell>
          <cell r="Y13">
            <v>667</v>
          </cell>
          <cell r="AF13">
            <v>447</v>
          </cell>
          <cell r="AG13">
            <v>226</v>
          </cell>
          <cell r="AH13">
            <v>3005</v>
          </cell>
          <cell r="AI13">
            <v>526</v>
          </cell>
          <cell r="AJ13">
            <v>388</v>
          </cell>
          <cell r="AK13">
            <v>9598</v>
          </cell>
          <cell r="AL13">
            <v>212</v>
          </cell>
          <cell r="AN13">
            <v>258</v>
          </cell>
          <cell r="AP13">
            <v>6855</v>
          </cell>
          <cell r="AQ13">
            <v>1083</v>
          </cell>
          <cell r="AV13">
            <v>2925</v>
          </cell>
          <cell r="AW13">
            <v>422</v>
          </cell>
          <cell r="BA13">
            <v>694</v>
          </cell>
          <cell r="BC13">
            <v>154</v>
          </cell>
          <cell r="BG13">
            <v>562</v>
          </cell>
          <cell r="BH13">
            <v>84</v>
          </cell>
          <cell r="BK13">
            <v>4320</v>
          </cell>
        </row>
      </sheetData>
      <sheetData sheetId="5">
        <row r="13">
          <cell r="C13">
            <v>223566</v>
          </cell>
          <cell r="D13">
            <v>85625</v>
          </cell>
          <cell r="E13">
            <v>137941</v>
          </cell>
          <cell r="F13">
            <v>14890</v>
          </cell>
          <cell r="G13">
            <v>5597</v>
          </cell>
          <cell r="H13">
            <v>4778</v>
          </cell>
          <cell r="I13">
            <v>519</v>
          </cell>
          <cell r="J13">
            <v>12324</v>
          </cell>
          <cell r="K13">
            <v>1802</v>
          </cell>
          <cell r="L13">
            <v>3652</v>
          </cell>
          <cell r="M13">
            <v>4057</v>
          </cell>
          <cell r="N13">
            <v>1627</v>
          </cell>
          <cell r="P13">
            <v>14603</v>
          </cell>
          <cell r="Q13">
            <v>701</v>
          </cell>
          <cell r="R13">
            <v>4463</v>
          </cell>
          <cell r="S13">
            <v>3965</v>
          </cell>
          <cell r="T13">
            <v>2692</v>
          </cell>
          <cell r="U13">
            <v>441</v>
          </cell>
          <cell r="V13">
            <v>1197</v>
          </cell>
          <cell r="W13">
            <v>881</v>
          </cell>
          <cell r="Y13">
            <v>980</v>
          </cell>
          <cell r="AF13">
            <v>746</v>
          </cell>
          <cell r="AG13">
            <v>431</v>
          </cell>
          <cell r="AH13">
            <v>3051</v>
          </cell>
          <cell r="AI13">
            <v>968</v>
          </cell>
          <cell r="AJ13">
            <v>280</v>
          </cell>
          <cell r="AK13">
            <v>11095</v>
          </cell>
          <cell r="AL13">
            <v>189</v>
          </cell>
          <cell r="AN13">
            <v>319</v>
          </cell>
          <cell r="AP13">
            <v>12380</v>
          </cell>
          <cell r="AQ13">
            <v>1237</v>
          </cell>
          <cell r="AV13">
            <v>5579</v>
          </cell>
          <cell r="AW13">
            <v>601</v>
          </cell>
          <cell r="BA13">
            <v>480</v>
          </cell>
          <cell r="BC13">
            <v>153</v>
          </cell>
          <cell r="BG13">
            <v>1391</v>
          </cell>
          <cell r="BH13">
            <v>221</v>
          </cell>
          <cell r="BK13">
            <v>5058</v>
          </cell>
        </row>
      </sheetData>
      <sheetData sheetId="6">
        <row r="13">
          <cell r="C13">
            <v>256667</v>
          </cell>
          <cell r="D13">
            <v>82715</v>
          </cell>
          <cell r="E13">
            <v>173952</v>
          </cell>
          <cell r="F13">
            <v>10982</v>
          </cell>
          <cell r="G13">
            <v>6760</v>
          </cell>
          <cell r="H13">
            <v>4044</v>
          </cell>
          <cell r="I13">
            <v>359</v>
          </cell>
          <cell r="J13">
            <v>18997</v>
          </cell>
          <cell r="K13">
            <v>2081</v>
          </cell>
          <cell r="L13">
            <v>3461</v>
          </cell>
          <cell r="M13">
            <v>8187</v>
          </cell>
          <cell r="N13">
            <v>2029</v>
          </cell>
          <cell r="P13">
            <v>18814</v>
          </cell>
          <cell r="Q13">
            <v>1110</v>
          </cell>
          <cell r="R13">
            <v>6141</v>
          </cell>
          <cell r="S13">
            <v>6338</v>
          </cell>
          <cell r="T13">
            <v>5173</v>
          </cell>
          <cell r="U13">
            <v>672</v>
          </cell>
          <cell r="V13">
            <v>1550</v>
          </cell>
          <cell r="W13">
            <v>718</v>
          </cell>
          <cell r="Y13">
            <v>1176</v>
          </cell>
          <cell r="AF13">
            <v>962</v>
          </cell>
          <cell r="AG13">
            <v>831</v>
          </cell>
          <cell r="AH13">
            <v>2319</v>
          </cell>
          <cell r="AI13">
            <v>600</v>
          </cell>
          <cell r="AJ13">
            <v>323</v>
          </cell>
          <cell r="AK13">
            <v>9034</v>
          </cell>
          <cell r="AL13">
            <v>126</v>
          </cell>
          <cell r="AN13">
            <v>509</v>
          </cell>
          <cell r="AP13">
            <v>20867</v>
          </cell>
          <cell r="AQ13">
            <v>1826</v>
          </cell>
          <cell r="AV13">
            <v>10625</v>
          </cell>
          <cell r="AW13">
            <v>1080</v>
          </cell>
          <cell r="BA13">
            <v>777</v>
          </cell>
          <cell r="BC13">
            <v>408</v>
          </cell>
          <cell r="BG13">
            <v>1743</v>
          </cell>
          <cell r="BH13">
            <v>250</v>
          </cell>
          <cell r="BK13">
            <v>6097</v>
          </cell>
        </row>
      </sheetData>
      <sheetData sheetId="7">
        <row r="13">
          <cell r="C13">
            <v>278265</v>
          </cell>
          <cell r="D13">
            <v>97906</v>
          </cell>
          <cell r="E13">
            <v>180359</v>
          </cell>
          <cell r="F13">
            <v>13048</v>
          </cell>
          <cell r="G13">
            <v>8691</v>
          </cell>
          <cell r="H13">
            <v>3149</v>
          </cell>
          <cell r="I13">
            <v>119</v>
          </cell>
          <cell r="J13">
            <v>21447</v>
          </cell>
          <cell r="K13">
            <v>2347</v>
          </cell>
          <cell r="L13">
            <v>6576</v>
          </cell>
          <cell r="M13">
            <v>7016</v>
          </cell>
          <cell r="N13">
            <v>1855</v>
          </cell>
          <cell r="P13">
            <v>16826</v>
          </cell>
          <cell r="Q13">
            <v>978</v>
          </cell>
          <cell r="R13">
            <v>5744</v>
          </cell>
          <cell r="S13">
            <v>7245</v>
          </cell>
          <cell r="T13">
            <v>8212</v>
          </cell>
          <cell r="U13">
            <v>1087</v>
          </cell>
          <cell r="V13">
            <v>963</v>
          </cell>
          <cell r="W13">
            <v>880</v>
          </cell>
          <cell r="Y13">
            <v>896</v>
          </cell>
          <cell r="AF13">
            <v>1786</v>
          </cell>
          <cell r="AG13">
            <v>338</v>
          </cell>
          <cell r="AH13">
            <v>2173</v>
          </cell>
          <cell r="AI13">
            <v>500</v>
          </cell>
          <cell r="AJ13">
            <v>360</v>
          </cell>
          <cell r="AK13">
            <v>9545</v>
          </cell>
          <cell r="AL13">
            <v>26</v>
          </cell>
          <cell r="AN13">
            <v>532</v>
          </cell>
          <cell r="AP13">
            <v>17445</v>
          </cell>
          <cell r="AQ13">
            <v>1556</v>
          </cell>
          <cell r="AV13">
            <v>11140</v>
          </cell>
          <cell r="AW13">
            <v>656</v>
          </cell>
          <cell r="BA13">
            <v>928</v>
          </cell>
          <cell r="BC13">
            <v>409</v>
          </cell>
          <cell r="BG13">
            <v>2081</v>
          </cell>
          <cell r="BH13">
            <v>445</v>
          </cell>
          <cell r="BK13">
            <v>6015</v>
          </cell>
        </row>
      </sheetData>
      <sheetData sheetId="8">
        <row r="13">
          <cell r="C13">
            <v>300683</v>
          </cell>
          <cell r="D13">
            <v>85024</v>
          </cell>
          <cell r="E13">
            <v>215659</v>
          </cell>
          <cell r="F13">
            <v>15809</v>
          </cell>
          <cell r="G13">
            <v>6977</v>
          </cell>
          <cell r="H13">
            <v>4238</v>
          </cell>
          <cell r="I13">
            <v>344</v>
          </cell>
          <cell r="J13">
            <v>19722</v>
          </cell>
          <cell r="K13">
            <v>1792</v>
          </cell>
          <cell r="L13">
            <v>4622</v>
          </cell>
          <cell r="M13">
            <v>6956</v>
          </cell>
          <cell r="N13">
            <v>1950</v>
          </cell>
          <cell r="P13">
            <v>19919</v>
          </cell>
          <cell r="Q13">
            <v>2490</v>
          </cell>
          <cell r="R13">
            <v>6454</v>
          </cell>
          <cell r="S13">
            <v>15689</v>
          </cell>
          <cell r="T13">
            <v>14468</v>
          </cell>
          <cell r="U13">
            <v>1300</v>
          </cell>
          <cell r="V13">
            <v>1342</v>
          </cell>
          <cell r="W13">
            <v>880</v>
          </cell>
          <cell r="Y13">
            <v>1517</v>
          </cell>
          <cell r="AF13">
            <v>1100</v>
          </cell>
          <cell r="AG13">
            <v>602</v>
          </cell>
          <cell r="AH13">
            <v>3203</v>
          </cell>
          <cell r="AI13">
            <v>932</v>
          </cell>
          <cell r="AJ13">
            <v>914</v>
          </cell>
          <cell r="AK13">
            <v>14338</v>
          </cell>
          <cell r="AL13">
            <v>96</v>
          </cell>
          <cell r="AN13">
            <v>898</v>
          </cell>
          <cell r="AP13">
            <v>17790</v>
          </cell>
          <cell r="AQ13">
            <v>1750</v>
          </cell>
          <cell r="AV13">
            <v>13442</v>
          </cell>
          <cell r="AW13">
            <v>801</v>
          </cell>
          <cell r="BA13">
            <v>1408</v>
          </cell>
          <cell r="BC13">
            <v>684</v>
          </cell>
          <cell r="BG13">
            <v>1978</v>
          </cell>
          <cell r="BH13">
            <v>427</v>
          </cell>
          <cell r="BK13">
            <v>6686</v>
          </cell>
        </row>
      </sheetData>
      <sheetData sheetId="9">
        <row r="13">
          <cell r="C13">
            <v>224172</v>
          </cell>
          <cell r="D13">
            <v>75215</v>
          </cell>
          <cell r="E13">
            <v>148957</v>
          </cell>
          <cell r="F13">
            <v>12331</v>
          </cell>
          <cell r="G13">
            <v>6026</v>
          </cell>
          <cell r="H13">
            <v>3946</v>
          </cell>
          <cell r="I13">
            <v>371</v>
          </cell>
          <cell r="J13">
            <v>12243</v>
          </cell>
          <cell r="K13">
            <v>1198</v>
          </cell>
          <cell r="L13">
            <v>2219</v>
          </cell>
          <cell r="M13">
            <v>4288</v>
          </cell>
          <cell r="N13">
            <v>1382</v>
          </cell>
          <cell r="P13">
            <v>18980</v>
          </cell>
          <cell r="Q13">
            <v>1302</v>
          </cell>
          <cell r="R13">
            <v>3804</v>
          </cell>
          <cell r="S13">
            <v>5132</v>
          </cell>
          <cell r="T13">
            <v>4364</v>
          </cell>
          <cell r="U13">
            <v>477</v>
          </cell>
          <cell r="V13">
            <v>1079</v>
          </cell>
          <cell r="W13">
            <v>584</v>
          </cell>
          <cell r="Y13">
            <v>800</v>
          </cell>
          <cell r="AF13">
            <v>574</v>
          </cell>
          <cell r="AG13">
            <v>281</v>
          </cell>
          <cell r="AH13">
            <v>3759</v>
          </cell>
          <cell r="AI13">
            <v>1023</v>
          </cell>
          <cell r="AJ13">
            <v>742</v>
          </cell>
          <cell r="AK13">
            <v>9502</v>
          </cell>
          <cell r="AL13">
            <v>202</v>
          </cell>
          <cell r="AN13">
            <v>433</v>
          </cell>
          <cell r="AP13">
            <v>15050</v>
          </cell>
          <cell r="AQ13">
            <v>1284</v>
          </cell>
          <cell r="AV13">
            <v>9692</v>
          </cell>
          <cell r="AW13">
            <v>856</v>
          </cell>
          <cell r="BA13">
            <v>354</v>
          </cell>
          <cell r="BC13">
            <v>626</v>
          </cell>
          <cell r="BG13">
            <v>1436</v>
          </cell>
          <cell r="BH13">
            <v>233</v>
          </cell>
          <cell r="BK13">
            <v>7220</v>
          </cell>
        </row>
      </sheetData>
      <sheetData sheetId="10">
        <row r="13">
          <cell r="C13">
            <v>204321</v>
          </cell>
          <cell r="D13">
            <v>91005</v>
          </cell>
          <cell r="E13">
            <v>113316</v>
          </cell>
          <cell r="F13">
            <v>12719</v>
          </cell>
          <cell r="G13">
            <v>5318</v>
          </cell>
          <cell r="H13">
            <v>4530</v>
          </cell>
          <cell r="I13">
            <v>380</v>
          </cell>
          <cell r="J13">
            <v>8174</v>
          </cell>
          <cell r="K13">
            <v>872</v>
          </cell>
          <cell r="L13">
            <v>1696</v>
          </cell>
          <cell r="M13">
            <v>3666</v>
          </cell>
          <cell r="N13">
            <v>1229</v>
          </cell>
          <cell r="P13">
            <v>12674</v>
          </cell>
          <cell r="Q13">
            <v>1105</v>
          </cell>
          <cell r="R13">
            <v>2820</v>
          </cell>
          <cell r="S13">
            <v>3672</v>
          </cell>
          <cell r="T13">
            <v>2720</v>
          </cell>
          <cell r="U13">
            <v>439</v>
          </cell>
          <cell r="V13">
            <v>996</v>
          </cell>
          <cell r="W13">
            <v>606</v>
          </cell>
          <cell r="Y13">
            <v>804</v>
          </cell>
          <cell r="AF13">
            <v>432</v>
          </cell>
          <cell r="AG13">
            <v>323</v>
          </cell>
          <cell r="AH13">
            <v>3607</v>
          </cell>
          <cell r="AI13">
            <v>618</v>
          </cell>
          <cell r="AJ13">
            <v>673</v>
          </cell>
          <cell r="AK13">
            <v>9605</v>
          </cell>
          <cell r="AL13">
            <v>62</v>
          </cell>
          <cell r="AN13">
            <v>189</v>
          </cell>
          <cell r="AP13">
            <v>8199</v>
          </cell>
          <cell r="AQ13">
            <v>1075</v>
          </cell>
          <cell r="AV13">
            <v>5225</v>
          </cell>
          <cell r="AW13">
            <v>635</v>
          </cell>
          <cell r="BA13">
            <v>353</v>
          </cell>
          <cell r="BC13">
            <v>129</v>
          </cell>
          <cell r="BG13">
            <v>816</v>
          </cell>
          <cell r="BH13">
            <v>101</v>
          </cell>
          <cell r="BK13">
            <v>5792</v>
          </cell>
        </row>
      </sheetData>
      <sheetData sheetId="11">
        <row r="13">
          <cell r="C13">
            <v>192543</v>
          </cell>
          <cell r="D13">
            <v>97406</v>
          </cell>
          <cell r="E13">
            <v>95137</v>
          </cell>
          <cell r="F13">
            <v>11553</v>
          </cell>
          <cell r="G13">
            <v>4492</v>
          </cell>
          <cell r="H13">
            <v>2752</v>
          </cell>
          <cell r="I13">
            <v>380</v>
          </cell>
          <cell r="J13">
            <v>6229</v>
          </cell>
          <cell r="K13">
            <v>640</v>
          </cell>
          <cell r="L13">
            <v>1171</v>
          </cell>
          <cell r="M13">
            <v>2679</v>
          </cell>
          <cell r="N13">
            <v>1196</v>
          </cell>
          <cell r="P13">
            <v>11727</v>
          </cell>
          <cell r="Q13">
            <v>573</v>
          </cell>
          <cell r="R13">
            <v>2779</v>
          </cell>
          <cell r="S13">
            <v>2653</v>
          </cell>
          <cell r="T13">
            <v>1525</v>
          </cell>
          <cell r="U13">
            <v>196</v>
          </cell>
          <cell r="V13">
            <v>934</v>
          </cell>
          <cell r="W13">
            <v>462</v>
          </cell>
          <cell r="Y13">
            <v>617</v>
          </cell>
          <cell r="AF13">
            <v>544</v>
          </cell>
          <cell r="AG13">
            <v>309</v>
          </cell>
          <cell r="AH13">
            <v>3358</v>
          </cell>
          <cell r="AI13">
            <v>605</v>
          </cell>
          <cell r="AJ13">
            <v>656</v>
          </cell>
          <cell r="AK13">
            <v>12168</v>
          </cell>
          <cell r="AL13">
            <v>114</v>
          </cell>
          <cell r="AN13">
            <v>238</v>
          </cell>
          <cell r="AP13">
            <v>5416</v>
          </cell>
          <cell r="AQ13">
            <v>937</v>
          </cell>
          <cell r="AV13">
            <v>3130</v>
          </cell>
          <cell r="AW13">
            <v>480</v>
          </cell>
          <cell r="BA13">
            <v>216</v>
          </cell>
          <cell r="BC13">
            <v>57</v>
          </cell>
          <cell r="BG13">
            <v>532</v>
          </cell>
          <cell r="BH13">
            <v>62</v>
          </cell>
          <cell r="BK13">
            <v>5192</v>
          </cell>
        </row>
      </sheetData>
      <sheetData sheetId="12">
        <row r="13">
          <cell r="C13">
            <v>136307</v>
          </cell>
          <cell r="D13">
            <v>56439</v>
          </cell>
          <cell r="E13">
            <v>79868</v>
          </cell>
          <cell r="F13">
            <v>6705</v>
          </cell>
          <cell r="G13">
            <v>2137</v>
          </cell>
          <cell r="H13">
            <v>1902</v>
          </cell>
          <cell r="I13">
            <v>101</v>
          </cell>
          <cell r="J13">
            <v>6357</v>
          </cell>
          <cell r="K13">
            <v>437</v>
          </cell>
          <cell r="L13">
            <v>1432</v>
          </cell>
          <cell r="M13">
            <v>2289</v>
          </cell>
          <cell r="N13">
            <v>878</v>
          </cell>
          <cell r="P13">
            <v>8231</v>
          </cell>
          <cell r="Q13">
            <v>423</v>
          </cell>
          <cell r="R13">
            <v>2527</v>
          </cell>
          <cell r="S13">
            <v>3327</v>
          </cell>
          <cell r="T13">
            <v>1421</v>
          </cell>
          <cell r="U13">
            <v>211</v>
          </cell>
          <cell r="V13">
            <v>773</v>
          </cell>
          <cell r="W13">
            <v>171</v>
          </cell>
          <cell r="Y13">
            <v>520</v>
          </cell>
          <cell r="AF13">
            <v>1067</v>
          </cell>
          <cell r="AG13">
            <v>225</v>
          </cell>
          <cell r="AH13">
            <v>1897</v>
          </cell>
          <cell r="AI13">
            <v>631</v>
          </cell>
          <cell r="AJ13">
            <v>453</v>
          </cell>
          <cell r="AK13">
            <v>14894</v>
          </cell>
          <cell r="AL13">
            <v>55</v>
          </cell>
          <cell r="AN13">
            <v>167</v>
          </cell>
          <cell r="AP13">
            <v>4527</v>
          </cell>
          <cell r="AQ13">
            <v>650</v>
          </cell>
          <cell r="AV13">
            <v>3154</v>
          </cell>
          <cell r="AW13">
            <v>479</v>
          </cell>
          <cell r="BA13">
            <v>289</v>
          </cell>
          <cell r="BC13">
            <v>69</v>
          </cell>
          <cell r="BG13">
            <v>658</v>
          </cell>
          <cell r="BH13">
            <v>118</v>
          </cell>
          <cell r="BK13">
            <v>3293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mmijoulu"/>
      <sheetName val="Tammi"/>
      <sheetName val="Helmi"/>
      <sheetName val="Maalis"/>
      <sheetName val="Huhti"/>
      <sheetName val="Touko"/>
      <sheetName val="Kesä"/>
      <sheetName val="Heinä"/>
      <sheetName val="Elo"/>
      <sheetName val="Syys"/>
      <sheetName val="Loka"/>
      <sheetName val="Marras"/>
      <sheetName val="Joulu"/>
      <sheetName val="joulus"/>
      <sheetName val="Maaalis"/>
      <sheetName val="kTouko"/>
      <sheetName val="keTouko"/>
      <sheetName val="kesTouko"/>
      <sheetName val="kesäTouko"/>
      <sheetName val="kesäouko"/>
      <sheetName val="kesäuko"/>
      <sheetName val="kesäko"/>
      <sheetName val="kesäo"/>
      <sheetName val="hTouko"/>
      <sheetName val="heTouko"/>
      <sheetName val="heiTouko"/>
      <sheetName val="heinTouko"/>
      <sheetName val="heinäTouko"/>
      <sheetName val="heinäouko"/>
      <sheetName val="heinäuko"/>
      <sheetName val="heinäko"/>
      <sheetName val="heinäo"/>
    </sheetNames>
    <sheetDataSet>
      <sheetData sheetId="0">
        <row r="13">
          <cell r="C13">
            <v>2539453</v>
          </cell>
          <cell r="D13">
            <v>1023871</v>
          </cell>
          <cell r="E13">
            <v>1515582</v>
          </cell>
          <cell r="F13">
            <v>142568</v>
          </cell>
          <cell r="G13">
            <v>55721</v>
          </cell>
          <cell r="H13">
            <v>41660</v>
          </cell>
          <cell r="I13">
            <v>3504</v>
          </cell>
          <cell r="J13">
            <v>126446</v>
          </cell>
          <cell r="K13">
            <v>12685</v>
          </cell>
          <cell r="L13">
            <v>29110</v>
          </cell>
          <cell r="M13">
            <v>46097</v>
          </cell>
          <cell r="N13">
            <v>16404</v>
          </cell>
          <cell r="P13">
            <v>182480</v>
          </cell>
          <cell r="Q13">
            <v>10693</v>
          </cell>
          <cell r="R13">
            <v>42333</v>
          </cell>
          <cell r="S13">
            <v>57363</v>
          </cell>
          <cell r="T13">
            <v>40642</v>
          </cell>
          <cell r="U13">
            <v>6059</v>
          </cell>
          <cell r="V13">
            <v>10546</v>
          </cell>
          <cell r="W13">
            <v>5511</v>
          </cell>
          <cell r="Y13">
            <v>9096</v>
          </cell>
          <cell r="AF13">
            <v>8356</v>
          </cell>
          <cell r="AG13">
            <v>3842</v>
          </cell>
          <cell r="AH13">
            <v>34792</v>
          </cell>
          <cell r="AI13">
            <v>7776</v>
          </cell>
          <cell r="AJ13">
            <v>4722</v>
          </cell>
          <cell r="AK13">
            <v>155281</v>
          </cell>
          <cell r="AL13">
            <v>1869</v>
          </cell>
          <cell r="AN13">
            <v>6479</v>
          </cell>
          <cell r="AP13">
            <v>134702</v>
          </cell>
          <cell r="AQ13">
            <v>13224</v>
          </cell>
          <cell r="AV13">
            <v>74012</v>
          </cell>
          <cell r="AW13">
            <v>6431</v>
          </cell>
          <cell r="BA13">
            <v>6713</v>
          </cell>
          <cell r="BC13">
            <v>3263</v>
          </cell>
          <cell r="BG13">
            <v>11982</v>
          </cell>
          <cell r="BH13">
            <v>1987</v>
          </cell>
          <cell r="BK13">
            <v>32860</v>
          </cell>
        </row>
      </sheetData>
      <sheetData sheetId="1">
        <row r="13">
          <cell r="C13">
            <v>181519</v>
          </cell>
          <cell r="D13">
            <v>79832</v>
          </cell>
          <cell r="E13">
            <v>101687</v>
          </cell>
          <cell r="F13">
            <v>9105</v>
          </cell>
          <cell r="G13">
            <v>2798</v>
          </cell>
          <cell r="H13">
            <v>2960</v>
          </cell>
          <cell r="I13">
            <v>206</v>
          </cell>
          <cell r="J13">
            <v>6097</v>
          </cell>
          <cell r="K13">
            <v>502</v>
          </cell>
          <cell r="L13">
            <v>1220</v>
          </cell>
          <cell r="M13">
            <v>2640</v>
          </cell>
          <cell r="N13">
            <v>896</v>
          </cell>
          <cell r="P13">
            <v>13110</v>
          </cell>
          <cell r="Q13">
            <v>547</v>
          </cell>
          <cell r="R13">
            <v>2667</v>
          </cell>
          <cell r="S13">
            <v>3128</v>
          </cell>
          <cell r="T13">
            <v>1574</v>
          </cell>
          <cell r="U13">
            <v>258</v>
          </cell>
          <cell r="V13">
            <v>702</v>
          </cell>
          <cell r="W13">
            <v>326</v>
          </cell>
          <cell r="Y13">
            <v>576</v>
          </cell>
          <cell r="AF13">
            <v>491</v>
          </cell>
          <cell r="AG13">
            <v>273</v>
          </cell>
          <cell r="AH13">
            <v>2531</v>
          </cell>
          <cell r="AI13">
            <v>711</v>
          </cell>
          <cell r="AJ13">
            <v>385</v>
          </cell>
          <cell r="AK13">
            <v>23696</v>
          </cell>
          <cell r="AL13">
            <v>188</v>
          </cell>
          <cell r="AN13">
            <v>197</v>
          </cell>
          <cell r="AP13">
            <v>6726</v>
          </cell>
          <cell r="AQ13">
            <v>615</v>
          </cell>
          <cell r="AV13">
            <v>3523</v>
          </cell>
          <cell r="AW13">
            <v>570</v>
          </cell>
          <cell r="BA13">
            <v>203</v>
          </cell>
          <cell r="BC13">
            <v>61</v>
          </cell>
          <cell r="BG13">
            <v>445</v>
          </cell>
          <cell r="BH13">
            <v>67</v>
          </cell>
          <cell r="BK13">
            <v>936</v>
          </cell>
        </row>
      </sheetData>
      <sheetData sheetId="2">
        <row r="13">
          <cell r="C13">
            <v>166894</v>
          </cell>
          <cell r="D13">
            <v>78190</v>
          </cell>
          <cell r="E13">
            <v>88704</v>
          </cell>
          <cell r="F13">
            <v>9879</v>
          </cell>
          <cell r="G13">
            <v>5073</v>
          </cell>
          <cell r="H13">
            <v>2711</v>
          </cell>
          <cell r="I13">
            <v>146</v>
          </cell>
          <cell r="J13">
            <v>6097</v>
          </cell>
          <cell r="K13">
            <v>471</v>
          </cell>
          <cell r="L13">
            <v>1055</v>
          </cell>
          <cell r="M13">
            <v>2593</v>
          </cell>
          <cell r="N13">
            <v>1110</v>
          </cell>
          <cell r="P13">
            <v>13185</v>
          </cell>
          <cell r="Q13">
            <v>584</v>
          </cell>
          <cell r="R13">
            <v>2503</v>
          </cell>
          <cell r="S13">
            <v>2243</v>
          </cell>
          <cell r="T13">
            <v>1672</v>
          </cell>
          <cell r="U13">
            <v>290</v>
          </cell>
          <cell r="V13">
            <v>840</v>
          </cell>
          <cell r="W13">
            <v>239</v>
          </cell>
          <cell r="Y13">
            <v>472</v>
          </cell>
          <cell r="AF13">
            <v>407</v>
          </cell>
          <cell r="AG13">
            <v>259</v>
          </cell>
          <cell r="AH13">
            <v>2128</v>
          </cell>
          <cell r="AI13">
            <v>557</v>
          </cell>
          <cell r="AJ13">
            <v>395</v>
          </cell>
          <cell r="AK13">
            <v>9619</v>
          </cell>
          <cell r="AL13">
            <v>79</v>
          </cell>
          <cell r="AN13">
            <v>202</v>
          </cell>
          <cell r="AP13">
            <v>6317</v>
          </cell>
          <cell r="AQ13">
            <v>641</v>
          </cell>
          <cell r="AV13">
            <v>4055</v>
          </cell>
          <cell r="AW13">
            <v>656</v>
          </cell>
          <cell r="BA13">
            <v>188</v>
          </cell>
          <cell r="BC13">
            <v>84</v>
          </cell>
          <cell r="BG13">
            <v>403</v>
          </cell>
          <cell r="BH13">
            <v>61</v>
          </cell>
          <cell r="BK13">
            <v>796</v>
          </cell>
        </row>
      </sheetData>
      <sheetData sheetId="3">
        <row r="13">
          <cell r="C13">
            <v>191531</v>
          </cell>
          <cell r="D13">
            <v>87830</v>
          </cell>
          <cell r="E13">
            <v>103701</v>
          </cell>
          <cell r="F13">
            <v>11256</v>
          </cell>
          <cell r="G13">
            <v>3234</v>
          </cell>
          <cell r="H13">
            <v>3354</v>
          </cell>
          <cell r="I13">
            <v>244</v>
          </cell>
          <cell r="J13">
            <v>7509</v>
          </cell>
          <cell r="K13">
            <v>732</v>
          </cell>
          <cell r="L13">
            <v>1332</v>
          </cell>
          <cell r="M13">
            <v>3202</v>
          </cell>
          <cell r="N13">
            <v>1174</v>
          </cell>
          <cell r="P13">
            <v>16034</v>
          </cell>
          <cell r="Q13">
            <v>741</v>
          </cell>
          <cell r="R13">
            <v>3137</v>
          </cell>
          <cell r="S13">
            <v>3859</v>
          </cell>
          <cell r="T13">
            <v>2432</v>
          </cell>
          <cell r="U13">
            <v>230</v>
          </cell>
          <cell r="V13">
            <v>879</v>
          </cell>
          <cell r="W13">
            <v>204</v>
          </cell>
          <cell r="Y13">
            <v>893</v>
          </cell>
          <cell r="AF13">
            <v>348</v>
          </cell>
          <cell r="AG13">
            <v>179</v>
          </cell>
          <cell r="AH13">
            <v>2485</v>
          </cell>
          <cell r="AI13">
            <v>702</v>
          </cell>
          <cell r="AJ13">
            <v>454</v>
          </cell>
          <cell r="AK13">
            <v>12054</v>
          </cell>
          <cell r="AL13">
            <v>89</v>
          </cell>
          <cell r="AN13">
            <v>254</v>
          </cell>
          <cell r="AP13">
            <v>9053</v>
          </cell>
          <cell r="AQ13">
            <v>745</v>
          </cell>
          <cell r="AV13">
            <v>3622</v>
          </cell>
          <cell r="AW13">
            <v>526</v>
          </cell>
          <cell r="BA13">
            <v>281</v>
          </cell>
          <cell r="BC13">
            <v>85</v>
          </cell>
          <cell r="BG13">
            <v>631</v>
          </cell>
          <cell r="BH13">
            <v>107</v>
          </cell>
          <cell r="BK13">
            <v>1174</v>
          </cell>
        </row>
      </sheetData>
      <sheetData sheetId="4">
        <row r="13">
          <cell r="C13">
            <v>169543</v>
          </cell>
          <cell r="D13">
            <v>72125</v>
          </cell>
          <cell r="E13">
            <v>97418</v>
          </cell>
          <cell r="F13">
            <v>11442</v>
          </cell>
          <cell r="G13">
            <v>3048</v>
          </cell>
          <cell r="H13">
            <v>2356</v>
          </cell>
          <cell r="I13">
            <v>125</v>
          </cell>
          <cell r="J13">
            <v>6603</v>
          </cell>
          <cell r="K13">
            <v>569</v>
          </cell>
          <cell r="L13">
            <v>1698</v>
          </cell>
          <cell r="M13">
            <v>2642</v>
          </cell>
          <cell r="N13">
            <v>1212</v>
          </cell>
          <cell r="P13">
            <v>12254</v>
          </cell>
          <cell r="Q13">
            <v>706</v>
          </cell>
          <cell r="R13">
            <v>2977</v>
          </cell>
          <cell r="S13">
            <v>3897</v>
          </cell>
          <cell r="T13">
            <v>4111</v>
          </cell>
          <cell r="U13">
            <v>638</v>
          </cell>
          <cell r="V13">
            <v>588</v>
          </cell>
          <cell r="W13">
            <v>560</v>
          </cell>
          <cell r="Y13">
            <v>726</v>
          </cell>
          <cell r="AF13">
            <v>282</v>
          </cell>
          <cell r="AG13">
            <v>226</v>
          </cell>
          <cell r="AH13">
            <v>3389</v>
          </cell>
          <cell r="AI13">
            <v>652</v>
          </cell>
          <cell r="AJ13">
            <v>374</v>
          </cell>
          <cell r="AK13">
            <v>10290</v>
          </cell>
          <cell r="AL13">
            <v>180</v>
          </cell>
          <cell r="AN13">
            <v>206</v>
          </cell>
          <cell r="AP13">
            <v>7899</v>
          </cell>
          <cell r="AQ13">
            <v>1702</v>
          </cell>
          <cell r="AV13">
            <v>3038</v>
          </cell>
          <cell r="AW13">
            <v>600</v>
          </cell>
          <cell r="BA13">
            <v>227</v>
          </cell>
          <cell r="BC13">
            <v>53</v>
          </cell>
          <cell r="BG13">
            <v>781</v>
          </cell>
          <cell r="BH13">
            <v>93</v>
          </cell>
          <cell r="BK13">
            <v>1355</v>
          </cell>
        </row>
      </sheetData>
      <sheetData sheetId="5">
        <row r="13">
          <cell r="C13">
            <v>223669</v>
          </cell>
          <cell r="D13">
            <v>94591</v>
          </cell>
          <cell r="E13">
            <v>129078</v>
          </cell>
          <cell r="F13">
            <v>13872</v>
          </cell>
          <cell r="G13">
            <v>5564</v>
          </cell>
          <cell r="H13">
            <v>4546</v>
          </cell>
          <cell r="I13">
            <v>291</v>
          </cell>
          <cell r="J13">
            <v>10647</v>
          </cell>
          <cell r="K13">
            <v>1322</v>
          </cell>
          <cell r="L13">
            <v>2146</v>
          </cell>
          <cell r="M13">
            <v>3984</v>
          </cell>
          <cell r="N13">
            <v>1712</v>
          </cell>
          <cell r="P13">
            <v>15155</v>
          </cell>
          <cell r="Q13">
            <v>650</v>
          </cell>
          <cell r="R13">
            <v>4139</v>
          </cell>
          <cell r="S13">
            <v>3170</v>
          </cell>
          <cell r="T13">
            <v>2509</v>
          </cell>
          <cell r="U13">
            <v>433</v>
          </cell>
          <cell r="V13">
            <v>966</v>
          </cell>
          <cell r="W13">
            <v>601</v>
          </cell>
          <cell r="Y13">
            <v>645</v>
          </cell>
          <cell r="AF13">
            <v>1279</v>
          </cell>
          <cell r="AG13">
            <v>393</v>
          </cell>
          <cell r="AH13">
            <v>3116</v>
          </cell>
          <cell r="AI13">
            <v>614</v>
          </cell>
          <cell r="AJ13">
            <v>287</v>
          </cell>
          <cell r="AK13">
            <v>9880</v>
          </cell>
          <cell r="AL13">
            <v>122</v>
          </cell>
          <cell r="AN13">
            <v>379</v>
          </cell>
          <cell r="AP13">
            <v>13427</v>
          </cell>
          <cell r="AQ13">
            <v>844</v>
          </cell>
          <cell r="AV13">
            <v>5612</v>
          </cell>
          <cell r="AW13">
            <v>667</v>
          </cell>
          <cell r="BA13">
            <v>528</v>
          </cell>
          <cell r="BC13">
            <v>179</v>
          </cell>
          <cell r="BG13">
            <v>1330</v>
          </cell>
          <cell r="BH13">
            <v>207</v>
          </cell>
          <cell r="BK13">
            <v>2306</v>
          </cell>
        </row>
      </sheetData>
      <sheetData sheetId="6">
        <row r="13">
          <cell r="C13">
            <v>256991</v>
          </cell>
          <cell r="D13">
            <v>85651</v>
          </cell>
          <cell r="E13">
            <v>171340</v>
          </cell>
          <cell r="F13">
            <v>12241</v>
          </cell>
          <cell r="G13">
            <v>5488</v>
          </cell>
          <cell r="H13">
            <v>4322</v>
          </cell>
          <cell r="I13">
            <v>620</v>
          </cell>
          <cell r="J13">
            <v>18114</v>
          </cell>
          <cell r="K13">
            <v>1950</v>
          </cell>
          <cell r="L13">
            <v>4225</v>
          </cell>
          <cell r="M13">
            <v>5845</v>
          </cell>
          <cell r="N13">
            <v>1789</v>
          </cell>
          <cell r="P13">
            <v>18302</v>
          </cell>
          <cell r="Q13">
            <v>1404</v>
          </cell>
          <cell r="R13">
            <v>4618</v>
          </cell>
          <cell r="S13">
            <v>5058</v>
          </cell>
          <cell r="T13">
            <v>4429</v>
          </cell>
          <cell r="U13">
            <v>674</v>
          </cell>
          <cell r="V13">
            <v>1298</v>
          </cell>
          <cell r="W13">
            <v>629</v>
          </cell>
          <cell r="Y13">
            <v>713</v>
          </cell>
          <cell r="AF13">
            <v>752</v>
          </cell>
          <cell r="AG13">
            <v>449</v>
          </cell>
          <cell r="AH13">
            <v>2482</v>
          </cell>
          <cell r="AI13">
            <v>675</v>
          </cell>
          <cell r="AJ13">
            <v>380</v>
          </cell>
          <cell r="AK13">
            <v>10155</v>
          </cell>
          <cell r="AL13">
            <v>108</v>
          </cell>
          <cell r="AN13">
            <v>1067</v>
          </cell>
          <cell r="AP13">
            <v>21045</v>
          </cell>
          <cell r="AQ13">
            <v>2060</v>
          </cell>
          <cell r="AV13">
            <v>11866</v>
          </cell>
          <cell r="AW13">
            <v>852</v>
          </cell>
          <cell r="BA13">
            <v>921</v>
          </cell>
          <cell r="BC13">
            <v>877</v>
          </cell>
          <cell r="BG13">
            <v>1638</v>
          </cell>
          <cell r="BH13">
            <v>263</v>
          </cell>
          <cell r="BK13">
            <v>3004</v>
          </cell>
        </row>
      </sheetData>
      <sheetData sheetId="7">
        <row r="13">
          <cell r="C13">
            <v>271531</v>
          </cell>
          <cell r="D13">
            <v>94265</v>
          </cell>
          <cell r="E13">
            <v>177266</v>
          </cell>
          <cell r="F13">
            <v>12778</v>
          </cell>
          <cell r="G13">
            <v>6676</v>
          </cell>
          <cell r="H13">
            <v>3631</v>
          </cell>
          <cell r="I13">
            <v>199</v>
          </cell>
          <cell r="J13">
            <v>20704</v>
          </cell>
          <cell r="K13">
            <v>1735</v>
          </cell>
          <cell r="L13">
            <v>5751</v>
          </cell>
          <cell r="M13">
            <v>6170</v>
          </cell>
          <cell r="N13">
            <v>1750</v>
          </cell>
          <cell r="P13">
            <v>15695</v>
          </cell>
          <cell r="Q13">
            <v>1786</v>
          </cell>
          <cell r="R13">
            <v>5084</v>
          </cell>
          <cell r="S13">
            <v>7244</v>
          </cell>
          <cell r="T13">
            <v>5899</v>
          </cell>
          <cell r="U13">
            <v>778</v>
          </cell>
          <cell r="V13">
            <v>1119</v>
          </cell>
          <cell r="W13">
            <v>511</v>
          </cell>
          <cell r="Y13">
            <v>711</v>
          </cell>
          <cell r="AF13">
            <v>1346</v>
          </cell>
          <cell r="AG13">
            <v>630</v>
          </cell>
          <cell r="AH13">
            <v>2270</v>
          </cell>
          <cell r="AI13">
            <v>572</v>
          </cell>
          <cell r="AJ13">
            <v>319</v>
          </cell>
          <cell r="AK13">
            <v>10121</v>
          </cell>
          <cell r="AL13">
            <v>59</v>
          </cell>
          <cell r="AN13">
            <v>1396</v>
          </cell>
          <cell r="AP13">
            <v>20406</v>
          </cell>
          <cell r="AQ13">
            <v>1843</v>
          </cell>
          <cell r="AV13">
            <v>12000</v>
          </cell>
          <cell r="AW13">
            <v>356</v>
          </cell>
          <cell r="BA13">
            <v>887</v>
          </cell>
          <cell r="BC13">
            <v>904</v>
          </cell>
          <cell r="BG13">
            <v>2120</v>
          </cell>
          <cell r="BH13">
            <v>340</v>
          </cell>
          <cell r="BK13">
            <v>3557</v>
          </cell>
        </row>
      </sheetData>
      <sheetData sheetId="8">
        <row r="13">
          <cell r="C13">
            <v>312215</v>
          </cell>
          <cell r="D13">
            <v>85478</v>
          </cell>
          <cell r="E13">
            <v>226737</v>
          </cell>
          <cell r="F13">
            <v>17861</v>
          </cell>
          <cell r="G13">
            <v>7566</v>
          </cell>
          <cell r="H13">
            <v>5235</v>
          </cell>
          <cell r="I13">
            <v>342</v>
          </cell>
          <cell r="J13">
            <v>20261</v>
          </cell>
          <cell r="K13">
            <v>2011</v>
          </cell>
          <cell r="L13">
            <v>5043</v>
          </cell>
          <cell r="M13">
            <v>6681</v>
          </cell>
          <cell r="N13">
            <v>2038</v>
          </cell>
          <cell r="P13">
            <v>26521</v>
          </cell>
          <cell r="Q13">
            <v>1064</v>
          </cell>
          <cell r="R13">
            <v>5573</v>
          </cell>
          <cell r="S13">
            <v>17037</v>
          </cell>
          <cell r="T13">
            <v>10179</v>
          </cell>
          <cell r="U13">
            <v>1424</v>
          </cell>
          <cell r="V13">
            <v>1408</v>
          </cell>
          <cell r="W13">
            <v>957</v>
          </cell>
          <cell r="Y13">
            <v>1884</v>
          </cell>
          <cell r="AF13">
            <v>1135</v>
          </cell>
          <cell r="AG13">
            <v>537</v>
          </cell>
          <cell r="AH13">
            <v>3183</v>
          </cell>
          <cell r="AI13">
            <v>807</v>
          </cell>
          <cell r="AJ13">
            <v>467</v>
          </cell>
          <cell r="AK13">
            <v>14506</v>
          </cell>
          <cell r="AL13">
            <v>349</v>
          </cell>
          <cell r="AN13">
            <v>1645</v>
          </cell>
          <cell r="AP13">
            <v>21011</v>
          </cell>
          <cell r="AQ13">
            <v>1890</v>
          </cell>
          <cell r="AV13">
            <v>14403</v>
          </cell>
          <cell r="AW13">
            <v>628</v>
          </cell>
          <cell r="BA13">
            <v>2384</v>
          </cell>
          <cell r="BC13">
            <v>553</v>
          </cell>
          <cell r="BG13">
            <v>2051</v>
          </cell>
          <cell r="BH13">
            <v>321</v>
          </cell>
          <cell r="BK13">
            <v>4712</v>
          </cell>
        </row>
      </sheetData>
      <sheetData sheetId="9">
        <row r="13">
          <cell r="C13">
            <v>222699</v>
          </cell>
          <cell r="D13">
            <v>85096</v>
          </cell>
          <cell r="E13">
            <v>137603</v>
          </cell>
          <cell r="F13">
            <v>14984</v>
          </cell>
          <cell r="G13">
            <v>5198</v>
          </cell>
          <cell r="H13">
            <v>4792</v>
          </cell>
          <cell r="I13">
            <v>732</v>
          </cell>
          <cell r="J13">
            <v>10717</v>
          </cell>
          <cell r="K13">
            <v>1164</v>
          </cell>
          <cell r="L13">
            <v>2342</v>
          </cell>
          <cell r="M13">
            <v>4269</v>
          </cell>
          <cell r="N13">
            <v>1304</v>
          </cell>
          <cell r="P13">
            <v>16244</v>
          </cell>
          <cell r="Q13">
            <v>1060</v>
          </cell>
          <cell r="R13">
            <v>3450</v>
          </cell>
          <cell r="S13">
            <v>3929</v>
          </cell>
          <cell r="T13">
            <v>3432</v>
          </cell>
          <cell r="U13">
            <v>464</v>
          </cell>
          <cell r="V13">
            <v>887</v>
          </cell>
          <cell r="W13">
            <v>409</v>
          </cell>
          <cell r="Y13">
            <v>699</v>
          </cell>
          <cell r="AF13">
            <v>898</v>
          </cell>
          <cell r="AG13">
            <v>375</v>
          </cell>
          <cell r="AH13">
            <v>3622</v>
          </cell>
          <cell r="AI13">
            <v>768</v>
          </cell>
          <cell r="AJ13">
            <v>605</v>
          </cell>
          <cell r="AK13">
            <v>10970</v>
          </cell>
          <cell r="AL13">
            <v>216</v>
          </cell>
          <cell r="AN13">
            <v>353</v>
          </cell>
          <cell r="AP13">
            <v>12492</v>
          </cell>
          <cell r="AQ13">
            <v>815</v>
          </cell>
          <cell r="AV13">
            <v>7570</v>
          </cell>
          <cell r="AW13">
            <v>519</v>
          </cell>
          <cell r="BA13">
            <v>407</v>
          </cell>
          <cell r="BC13">
            <v>193</v>
          </cell>
          <cell r="BG13">
            <v>1129</v>
          </cell>
          <cell r="BH13">
            <v>182</v>
          </cell>
          <cell r="BK13">
            <v>3981</v>
          </cell>
        </row>
      </sheetData>
      <sheetData sheetId="10">
        <row r="13">
          <cell r="C13">
            <v>198085</v>
          </cell>
          <cell r="D13">
            <v>96319</v>
          </cell>
          <cell r="E13">
            <v>101766</v>
          </cell>
          <cell r="F13">
            <v>11620</v>
          </cell>
          <cell r="G13">
            <v>5137</v>
          </cell>
          <cell r="H13">
            <v>3125</v>
          </cell>
          <cell r="I13">
            <v>262</v>
          </cell>
          <cell r="J13">
            <v>7050</v>
          </cell>
          <cell r="K13">
            <v>853</v>
          </cell>
          <cell r="L13">
            <v>1696</v>
          </cell>
          <cell r="M13">
            <v>3219</v>
          </cell>
          <cell r="N13">
            <v>1383</v>
          </cell>
          <cell r="P13">
            <v>13548</v>
          </cell>
          <cell r="Q13">
            <v>903</v>
          </cell>
          <cell r="R13">
            <v>2962</v>
          </cell>
          <cell r="S13">
            <v>2216</v>
          </cell>
          <cell r="T13">
            <v>1873</v>
          </cell>
          <cell r="U13">
            <v>378</v>
          </cell>
          <cell r="V13">
            <v>651</v>
          </cell>
          <cell r="W13">
            <v>441</v>
          </cell>
          <cell r="Y13">
            <v>645</v>
          </cell>
          <cell r="AF13">
            <v>582</v>
          </cell>
          <cell r="AG13">
            <v>207</v>
          </cell>
          <cell r="AH13">
            <v>3528</v>
          </cell>
          <cell r="AI13">
            <v>600</v>
          </cell>
          <cell r="AJ13">
            <v>510</v>
          </cell>
          <cell r="AK13">
            <v>10410</v>
          </cell>
          <cell r="AL13">
            <v>137</v>
          </cell>
          <cell r="AN13">
            <v>306</v>
          </cell>
          <cell r="AP13">
            <v>7346</v>
          </cell>
          <cell r="AQ13">
            <v>895</v>
          </cell>
          <cell r="AV13">
            <v>3286</v>
          </cell>
          <cell r="AW13">
            <v>446</v>
          </cell>
          <cell r="BA13">
            <v>279</v>
          </cell>
          <cell r="BC13">
            <v>81</v>
          </cell>
          <cell r="BG13">
            <v>601</v>
          </cell>
          <cell r="BH13">
            <v>112</v>
          </cell>
          <cell r="BK13">
            <v>3217</v>
          </cell>
        </row>
      </sheetData>
      <sheetData sheetId="11">
        <row r="13">
          <cell r="C13">
            <v>194733</v>
          </cell>
          <cell r="D13">
            <v>101884</v>
          </cell>
          <cell r="E13">
            <v>92849</v>
          </cell>
          <cell r="F13">
            <v>10591</v>
          </cell>
          <cell r="G13">
            <v>3709</v>
          </cell>
          <cell r="H13">
            <v>2942</v>
          </cell>
          <cell r="I13">
            <v>219</v>
          </cell>
          <cell r="J13">
            <v>6458</v>
          </cell>
          <cell r="K13">
            <v>852</v>
          </cell>
          <cell r="L13">
            <v>1091</v>
          </cell>
          <cell r="M13">
            <v>2511</v>
          </cell>
          <cell r="N13">
            <v>1052</v>
          </cell>
          <cell r="P13">
            <v>12421</v>
          </cell>
          <cell r="Q13">
            <v>753</v>
          </cell>
          <cell r="R13">
            <v>2591</v>
          </cell>
          <cell r="S13">
            <v>2354</v>
          </cell>
          <cell r="T13">
            <v>1064</v>
          </cell>
          <cell r="U13">
            <v>265</v>
          </cell>
          <cell r="V13">
            <v>559</v>
          </cell>
          <cell r="W13">
            <v>390</v>
          </cell>
          <cell r="Y13">
            <v>636</v>
          </cell>
          <cell r="AF13">
            <v>418</v>
          </cell>
          <cell r="AG13">
            <v>158</v>
          </cell>
          <cell r="AH13">
            <v>3412</v>
          </cell>
          <cell r="AI13">
            <v>566</v>
          </cell>
          <cell r="AJ13">
            <v>335</v>
          </cell>
          <cell r="AK13">
            <v>14025</v>
          </cell>
          <cell r="AL13">
            <v>177</v>
          </cell>
          <cell r="AN13">
            <v>217</v>
          </cell>
          <cell r="AP13">
            <v>4933</v>
          </cell>
          <cell r="AQ13">
            <v>641</v>
          </cell>
          <cell r="AV13">
            <v>2134</v>
          </cell>
          <cell r="AW13">
            <v>363</v>
          </cell>
          <cell r="BA13">
            <v>287</v>
          </cell>
          <cell r="BC13">
            <v>133</v>
          </cell>
          <cell r="BG13">
            <v>382</v>
          </cell>
          <cell r="BH13">
            <v>122</v>
          </cell>
          <cell r="BK13">
            <v>4328</v>
          </cell>
        </row>
      </sheetData>
      <sheetData sheetId="12">
        <row r="13">
          <cell r="C13">
            <v>150043</v>
          </cell>
          <cell r="D13">
            <v>62610</v>
          </cell>
          <cell r="E13">
            <v>87433</v>
          </cell>
          <cell r="F13">
            <v>6939</v>
          </cell>
          <cell r="G13">
            <v>2230</v>
          </cell>
          <cell r="H13">
            <v>1686</v>
          </cell>
          <cell r="I13">
            <v>118</v>
          </cell>
          <cell r="J13">
            <v>6189</v>
          </cell>
          <cell r="K13">
            <v>524</v>
          </cell>
          <cell r="L13">
            <v>1511</v>
          </cell>
          <cell r="M13">
            <v>2341</v>
          </cell>
          <cell r="N13">
            <v>984</v>
          </cell>
          <cell r="P13">
            <v>10011</v>
          </cell>
          <cell r="Q13">
            <v>495</v>
          </cell>
          <cell r="R13">
            <v>2632</v>
          </cell>
          <cell r="S13">
            <v>3228</v>
          </cell>
          <cell r="T13">
            <v>1468</v>
          </cell>
          <cell r="U13">
            <v>227</v>
          </cell>
          <cell r="V13">
            <v>649</v>
          </cell>
          <cell r="W13">
            <v>244</v>
          </cell>
          <cell r="Y13">
            <v>496</v>
          </cell>
          <cell r="AF13">
            <v>418</v>
          </cell>
          <cell r="AG13">
            <v>156</v>
          </cell>
          <cell r="AH13">
            <v>2646</v>
          </cell>
          <cell r="AI13">
            <v>552</v>
          </cell>
          <cell r="AJ13">
            <v>211</v>
          </cell>
          <cell r="AK13">
            <v>19555</v>
          </cell>
          <cell r="AL13">
            <v>165</v>
          </cell>
          <cell r="AN13">
            <v>257</v>
          </cell>
          <cell r="AP13">
            <v>4047</v>
          </cell>
          <cell r="AQ13">
            <v>533</v>
          </cell>
          <cell r="AV13">
            <v>2903</v>
          </cell>
          <cell r="AW13">
            <v>248</v>
          </cell>
          <cell r="BA13">
            <v>121</v>
          </cell>
          <cell r="BC13">
            <v>60</v>
          </cell>
          <cell r="BG13">
            <v>471</v>
          </cell>
          <cell r="BH13">
            <v>112</v>
          </cell>
          <cell r="BK13">
            <v>3494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mmijoulu"/>
      <sheetName val="Tammi"/>
      <sheetName val="Helmi"/>
      <sheetName val="Maalis"/>
      <sheetName val="Huhti"/>
      <sheetName val="Touko"/>
      <sheetName val="Kesä"/>
      <sheetName val="Heinä"/>
      <sheetName val="Elo"/>
      <sheetName val="Syys"/>
      <sheetName val="Loka"/>
      <sheetName val="Marras"/>
      <sheetName val="Joul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3">
          <cell r="C13">
            <v>204321</v>
          </cell>
          <cell r="D13">
            <v>91005</v>
          </cell>
          <cell r="E13">
            <v>113316</v>
          </cell>
          <cell r="F13">
            <v>12719</v>
          </cell>
          <cell r="G13">
            <v>5318</v>
          </cell>
          <cell r="H13">
            <v>4530</v>
          </cell>
          <cell r="I13">
            <v>380</v>
          </cell>
          <cell r="J13">
            <v>8174</v>
          </cell>
          <cell r="K13">
            <v>872</v>
          </cell>
          <cell r="L13">
            <v>1696</v>
          </cell>
          <cell r="M13">
            <v>3666</v>
          </cell>
          <cell r="N13">
            <v>1229</v>
          </cell>
          <cell r="P13">
            <v>12674</v>
          </cell>
          <cell r="Q13">
            <v>1105</v>
          </cell>
          <cell r="R13">
            <v>2820</v>
          </cell>
          <cell r="S13">
            <v>3672</v>
          </cell>
          <cell r="T13">
            <v>2720</v>
          </cell>
          <cell r="U13">
            <v>439</v>
          </cell>
          <cell r="V13">
            <v>996</v>
          </cell>
          <cell r="W13">
            <v>606</v>
          </cell>
          <cell r="Y13">
            <v>804</v>
          </cell>
          <cell r="AF13">
            <v>432</v>
          </cell>
          <cell r="AG13">
            <v>323</v>
          </cell>
          <cell r="AH13">
            <v>3607</v>
          </cell>
          <cell r="AI13">
            <v>618</v>
          </cell>
          <cell r="AJ13">
            <v>673</v>
          </cell>
          <cell r="AK13">
            <v>9605</v>
          </cell>
          <cell r="AL13">
            <v>62</v>
          </cell>
          <cell r="AN13">
            <v>189</v>
          </cell>
          <cell r="AP13">
            <v>8199</v>
          </cell>
          <cell r="AQ13">
            <v>1075</v>
          </cell>
          <cell r="AV13">
            <v>5225</v>
          </cell>
          <cell r="AW13">
            <v>635</v>
          </cell>
          <cell r="AX13">
            <v>5693</v>
          </cell>
          <cell r="BA13">
            <v>353</v>
          </cell>
          <cell r="BC13">
            <v>129</v>
          </cell>
          <cell r="BG13">
            <v>816</v>
          </cell>
          <cell r="BH13">
            <v>101</v>
          </cell>
        </row>
      </sheetData>
      <sheetData sheetId="11">
        <row r="13">
          <cell r="C13">
            <v>192543</v>
          </cell>
          <cell r="D13">
            <v>97406</v>
          </cell>
          <cell r="E13">
            <v>95137</v>
          </cell>
          <cell r="F13">
            <v>11553</v>
          </cell>
          <cell r="G13">
            <v>4492</v>
          </cell>
          <cell r="H13">
            <v>2752</v>
          </cell>
          <cell r="I13">
            <v>380</v>
          </cell>
          <cell r="J13">
            <v>6229</v>
          </cell>
          <cell r="K13">
            <v>640</v>
          </cell>
          <cell r="L13">
            <v>1171</v>
          </cell>
          <cell r="M13">
            <v>2679</v>
          </cell>
          <cell r="N13">
            <v>1196</v>
          </cell>
          <cell r="P13">
            <v>11727</v>
          </cell>
          <cell r="Q13">
            <v>573</v>
          </cell>
          <cell r="R13">
            <v>2779</v>
          </cell>
          <cell r="S13">
            <v>2653</v>
          </cell>
          <cell r="T13">
            <v>1525</v>
          </cell>
          <cell r="U13">
            <v>196</v>
          </cell>
          <cell r="V13">
            <v>934</v>
          </cell>
          <cell r="W13">
            <v>462</v>
          </cell>
          <cell r="Y13">
            <v>617</v>
          </cell>
          <cell r="AF13">
            <v>544</v>
          </cell>
          <cell r="AG13">
            <v>309</v>
          </cell>
          <cell r="AH13">
            <v>3358</v>
          </cell>
          <cell r="AI13">
            <v>605</v>
          </cell>
          <cell r="AJ13">
            <v>656</v>
          </cell>
          <cell r="AK13">
            <v>12168</v>
          </cell>
          <cell r="AL13">
            <v>114</v>
          </cell>
          <cell r="AN13">
            <v>238</v>
          </cell>
          <cell r="AP13">
            <v>5416</v>
          </cell>
          <cell r="AQ13">
            <v>937</v>
          </cell>
          <cell r="AV13">
            <v>3130</v>
          </cell>
          <cell r="AW13">
            <v>480</v>
          </cell>
          <cell r="AX13">
            <v>5106</v>
          </cell>
          <cell r="BA13">
            <v>216</v>
          </cell>
          <cell r="BC13">
            <v>57</v>
          </cell>
          <cell r="BG13">
            <v>532</v>
          </cell>
          <cell r="BH13">
            <v>62</v>
          </cell>
        </row>
      </sheetData>
      <sheetData sheetId="12">
        <row r="13">
          <cell r="C13">
            <v>136307</v>
          </cell>
          <cell r="D13">
            <v>56439</v>
          </cell>
          <cell r="E13">
            <v>79868</v>
          </cell>
          <cell r="F13">
            <v>6705</v>
          </cell>
          <cell r="G13">
            <v>2137</v>
          </cell>
          <cell r="H13">
            <v>1902</v>
          </cell>
          <cell r="I13">
            <v>101</v>
          </cell>
          <cell r="J13">
            <v>6357</v>
          </cell>
          <cell r="K13">
            <v>437</v>
          </cell>
          <cell r="L13">
            <v>1432</v>
          </cell>
          <cell r="M13">
            <v>2289</v>
          </cell>
          <cell r="N13">
            <v>878</v>
          </cell>
          <cell r="P13">
            <v>8231</v>
          </cell>
          <cell r="Q13">
            <v>423</v>
          </cell>
          <cell r="R13">
            <v>2527</v>
          </cell>
          <cell r="S13">
            <v>3327</v>
          </cell>
          <cell r="T13">
            <v>1421</v>
          </cell>
          <cell r="U13">
            <v>211</v>
          </cell>
          <cell r="V13">
            <v>773</v>
          </cell>
          <cell r="W13">
            <v>171</v>
          </cell>
          <cell r="Y13">
            <v>520</v>
          </cell>
          <cell r="AF13">
            <v>1067</v>
          </cell>
          <cell r="AG13">
            <v>225</v>
          </cell>
          <cell r="AH13">
            <v>1897</v>
          </cell>
          <cell r="AI13">
            <v>631</v>
          </cell>
          <cell r="AJ13">
            <v>453</v>
          </cell>
          <cell r="AK13">
            <v>14894</v>
          </cell>
          <cell r="AL13">
            <v>55</v>
          </cell>
          <cell r="AN13">
            <v>167</v>
          </cell>
          <cell r="AP13">
            <v>4527</v>
          </cell>
          <cell r="AQ13">
            <v>650</v>
          </cell>
          <cell r="AV13">
            <v>3154</v>
          </cell>
          <cell r="AW13">
            <v>479</v>
          </cell>
          <cell r="AX13">
            <v>3185</v>
          </cell>
          <cell r="BA13">
            <v>289</v>
          </cell>
          <cell r="BC13">
            <v>69</v>
          </cell>
          <cell r="BG13">
            <v>658</v>
          </cell>
          <cell r="BH13">
            <v>118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mmijoulu"/>
      <sheetName val="Tammi"/>
      <sheetName val="Helmi"/>
      <sheetName val="Maalis"/>
      <sheetName val="Huhti"/>
      <sheetName val="Touko"/>
      <sheetName val="Kesä"/>
      <sheetName val="Heinä"/>
      <sheetName val="hKesä"/>
      <sheetName val="heKesä"/>
      <sheetName val="heiKesä"/>
      <sheetName val="heinKesä"/>
      <sheetName val="heinäKesä"/>
      <sheetName val="heinäesä"/>
      <sheetName val="heinäsä"/>
      <sheetName val="heinää"/>
      <sheetName val="heinesä"/>
      <sheetName val="heinsä"/>
    </sheetNames>
    <sheetDataSet>
      <sheetData sheetId="0"/>
      <sheetData sheetId="1">
        <row r="13">
          <cell r="C13">
            <v>200141</v>
          </cell>
          <cell r="D13">
            <v>79315</v>
          </cell>
          <cell r="E13">
            <v>120826</v>
          </cell>
          <cell r="F13">
            <v>8650</v>
          </cell>
          <cell r="G13">
            <v>2506</v>
          </cell>
          <cell r="H13">
            <v>3092</v>
          </cell>
          <cell r="I13">
            <v>417</v>
          </cell>
          <cell r="J13">
            <v>10769</v>
          </cell>
          <cell r="K13">
            <v>840</v>
          </cell>
          <cell r="L13">
            <v>1566</v>
          </cell>
          <cell r="M13">
            <v>2857</v>
          </cell>
          <cell r="N13">
            <v>1454</v>
          </cell>
          <cell r="P13">
            <v>9313</v>
          </cell>
          <cell r="Q13">
            <v>512</v>
          </cell>
          <cell r="R13">
            <v>3292</v>
          </cell>
          <cell r="S13">
            <v>3327</v>
          </cell>
          <cell r="T13">
            <v>1800</v>
          </cell>
          <cell r="U13">
            <v>378</v>
          </cell>
          <cell r="V13">
            <v>1604</v>
          </cell>
          <cell r="W13">
            <v>372</v>
          </cell>
          <cell r="Y13">
            <v>520</v>
          </cell>
          <cell r="AF13">
            <v>871</v>
          </cell>
          <cell r="AG13">
            <v>435</v>
          </cell>
          <cell r="AH13">
            <v>4593</v>
          </cell>
          <cell r="AI13">
            <v>763</v>
          </cell>
          <cell r="AJ13">
            <v>988</v>
          </cell>
          <cell r="AK13">
            <v>32282</v>
          </cell>
          <cell r="AL13">
            <v>278</v>
          </cell>
          <cell r="AN13">
            <v>527</v>
          </cell>
          <cell r="AP13">
            <v>6227</v>
          </cell>
          <cell r="AQ13">
            <v>766</v>
          </cell>
          <cell r="AV13">
            <v>3418</v>
          </cell>
          <cell r="AW13">
            <v>1928</v>
          </cell>
          <cell r="AX13">
            <v>1741</v>
          </cell>
          <cell r="BA13">
            <v>400</v>
          </cell>
          <cell r="BC13">
            <v>153</v>
          </cell>
          <cell r="BG13">
            <v>1259</v>
          </cell>
          <cell r="BH13">
            <v>134</v>
          </cell>
        </row>
      </sheetData>
      <sheetData sheetId="2">
        <row r="13">
          <cell r="C13">
            <v>172044</v>
          </cell>
          <cell r="D13">
            <v>80539</v>
          </cell>
          <cell r="E13">
            <v>91505</v>
          </cell>
          <cell r="F13">
            <v>8107</v>
          </cell>
          <cell r="G13">
            <v>2627</v>
          </cell>
          <cell r="H13">
            <v>2803</v>
          </cell>
          <cell r="I13">
            <v>240</v>
          </cell>
          <cell r="J13">
            <v>9612</v>
          </cell>
          <cell r="K13">
            <v>673</v>
          </cell>
          <cell r="L13">
            <v>1518</v>
          </cell>
          <cell r="M13">
            <v>3611</v>
          </cell>
          <cell r="N13">
            <v>1674</v>
          </cell>
          <cell r="P13">
            <v>9003</v>
          </cell>
          <cell r="Q13">
            <v>467</v>
          </cell>
          <cell r="R13">
            <v>3252</v>
          </cell>
          <cell r="S13">
            <v>2154</v>
          </cell>
          <cell r="T13">
            <v>1751</v>
          </cell>
          <cell r="U13">
            <v>491</v>
          </cell>
          <cell r="V13">
            <v>1220</v>
          </cell>
          <cell r="W13">
            <v>455</v>
          </cell>
          <cell r="Y13">
            <v>593</v>
          </cell>
          <cell r="AF13">
            <v>598</v>
          </cell>
          <cell r="AG13">
            <v>353</v>
          </cell>
          <cell r="AH13">
            <v>3307</v>
          </cell>
          <cell r="AI13">
            <v>633</v>
          </cell>
          <cell r="AJ13">
            <v>683</v>
          </cell>
          <cell r="AK13">
            <v>12370</v>
          </cell>
          <cell r="AL13">
            <v>135</v>
          </cell>
          <cell r="AN13">
            <v>538</v>
          </cell>
          <cell r="AP13">
            <v>5011</v>
          </cell>
          <cell r="AQ13">
            <v>551</v>
          </cell>
          <cell r="AV13">
            <v>4329</v>
          </cell>
          <cell r="AW13">
            <v>1614</v>
          </cell>
          <cell r="AX13">
            <v>1462</v>
          </cell>
          <cell r="BA13">
            <v>376</v>
          </cell>
          <cell r="BC13">
            <v>114</v>
          </cell>
          <cell r="BG13">
            <v>526</v>
          </cell>
          <cell r="BH13">
            <v>101</v>
          </cell>
        </row>
      </sheetData>
      <sheetData sheetId="3">
        <row r="13">
          <cell r="C13">
            <v>213624</v>
          </cell>
          <cell r="D13">
            <v>92113</v>
          </cell>
          <cell r="E13">
            <v>121511</v>
          </cell>
          <cell r="F13">
            <v>10981</v>
          </cell>
          <cell r="G13">
            <v>3446</v>
          </cell>
          <cell r="H13">
            <v>3994</v>
          </cell>
          <cell r="I13">
            <v>445</v>
          </cell>
          <cell r="J13">
            <v>13866</v>
          </cell>
          <cell r="K13">
            <v>851</v>
          </cell>
          <cell r="L13">
            <v>1885</v>
          </cell>
          <cell r="M13">
            <v>4348</v>
          </cell>
          <cell r="N13">
            <v>1936</v>
          </cell>
          <cell r="P13">
            <v>12466</v>
          </cell>
          <cell r="Q13">
            <v>670</v>
          </cell>
          <cell r="R13">
            <v>4141</v>
          </cell>
          <cell r="S13">
            <v>4058</v>
          </cell>
          <cell r="T13">
            <v>3523</v>
          </cell>
          <cell r="U13">
            <v>455</v>
          </cell>
          <cell r="V13">
            <v>1940</v>
          </cell>
          <cell r="W13">
            <v>578</v>
          </cell>
          <cell r="Y13">
            <v>885</v>
          </cell>
          <cell r="AF13">
            <v>702</v>
          </cell>
          <cell r="AG13">
            <v>409</v>
          </cell>
          <cell r="AH13">
            <v>3789</v>
          </cell>
          <cell r="AI13">
            <v>818</v>
          </cell>
          <cell r="AJ13">
            <v>598</v>
          </cell>
          <cell r="AK13">
            <v>13635</v>
          </cell>
          <cell r="AL13">
            <v>340</v>
          </cell>
          <cell r="AN13">
            <v>798</v>
          </cell>
          <cell r="AP13">
            <v>6513</v>
          </cell>
          <cell r="AQ13">
            <v>801</v>
          </cell>
          <cell r="AV13">
            <v>5003</v>
          </cell>
          <cell r="AW13">
            <v>2134</v>
          </cell>
          <cell r="AX13">
            <v>2274</v>
          </cell>
          <cell r="BA13">
            <v>676</v>
          </cell>
          <cell r="BC13">
            <v>306</v>
          </cell>
          <cell r="BG13">
            <v>737</v>
          </cell>
          <cell r="BH13">
            <v>118</v>
          </cell>
        </row>
      </sheetData>
      <sheetData sheetId="4">
        <row r="13">
          <cell r="C13">
            <v>187944</v>
          </cell>
          <cell r="D13">
            <v>75993</v>
          </cell>
          <cell r="E13">
            <v>111951</v>
          </cell>
          <cell r="F13">
            <v>9961</v>
          </cell>
          <cell r="G13">
            <v>3409</v>
          </cell>
          <cell r="H13">
            <v>2397</v>
          </cell>
          <cell r="I13">
            <v>534</v>
          </cell>
          <cell r="J13">
            <v>12022</v>
          </cell>
          <cell r="K13">
            <v>1320</v>
          </cell>
          <cell r="L13">
            <v>1814</v>
          </cell>
          <cell r="M13">
            <v>4022</v>
          </cell>
          <cell r="N13">
            <v>1522</v>
          </cell>
          <cell r="P13">
            <v>9772</v>
          </cell>
          <cell r="Q13">
            <v>567</v>
          </cell>
          <cell r="R13">
            <v>4244</v>
          </cell>
          <cell r="S13">
            <v>3874</v>
          </cell>
          <cell r="T13">
            <v>4181</v>
          </cell>
          <cell r="U13">
            <v>658</v>
          </cell>
          <cell r="V13">
            <v>1058</v>
          </cell>
          <cell r="W13">
            <v>553</v>
          </cell>
          <cell r="Y13">
            <v>858</v>
          </cell>
          <cell r="AF13">
            <v>523</v>
          </cell>
          <cell r="AG13">
            <v>475</v>
          </cell>
          <cell r="AH13">
            <v>4630</v>
          </cell>
          <cell r="AI13">
            <v>618</v>
          </cell>
          <cell r="AJ13">
            <v>679</v>
          </cell>
          <cell r="AK13">
            <v>12588</v>
          </cell>
          <cell r="AL13">
            <v>158</v>
          </cell>
          <cell r="AN13">
            <v>217</v>
          </cell>
          <cell r="AP13">
            <v>7119</v>
          </cell>
          <cell r="AQ13">
            <v>903</v>
          </cell>
          <cell r="AV13">
            <v>3762</v>
          </cell>
          <cell r="AW13">
            <v>1648</v>
          </cell>
          <cell r="AX13">
            <v>1849</v>
          </cell>
          <cell r="BA13">
            <v>413</v>
          </cell>
          <cell r="BC13">
            <v>252</v>
          </cell>
          <cell r="BG13">
            <v>908</v>
          </cell>
          <cell r="BH13">
            <v>79</v>
          </cell>
        </row>
      </sheetData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koitus"/>
      <sheetName val="Tarkoituskokomaa"/>
      <sheetName val="Hintakäyttö"/>
      <sheetName val="Kapasiteetti"/>
    </sheetNames>
    <sheetDataSet>
      <sheetData sheetId="0" refreshError="1"/>
      <sheetData sheetId="1" refreshError="1"/>
      <sheetData sheetId="2" refreshError="1">
        <row r="1">
          <cell r="A1">
            <v>5.9457300000000002</v>
          </cell>
        </row>
      </sheetData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9"/>
      <sheetName val="2000"/>
      <sheetName val="2001"/>
      <sheetName val="2002"/>
      <sheetName val="2003"/>
      <sheetName val="2004"/>
      <sheetName val="2005L"/>
      <sheetName val="2005S"/>
      <sheetName val="2005"/>
      <sheetName val="2006"/>
      <sheetName val="2007"/>
      <sheetName val="Helsinki"/>
      <sheetName val="20065"/>
    </sheetNames>
    <sheetDataSet>
      <sheetData sheetId="0"/>
      <sheetData sheetId="1">
        <row r="4">
          <cell r="B4">
            <v>220822</v>
          </cell>
          <cell r="C4">
            <v>224415</v>
          </cell>
          <cell r="D4">
            <v>215929</v>
          </cell>
          <cell r="E4">
            <v>218475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upungit06"/>
      <sheetName val="Kaupungit05"/>
      <sheetName val="Kaupungit04"/>
      <sheetName val="Kaupungit03"/>
      <sheetName val="Kaupunkikehitys0506"/>
      <sheetName val="Kaupunkikehitys0405"/>
      <sheetName val="Yöpymiset0506"/>
      <sheetName val="Yöpymiset0405"/>
      <sheetName val="Yöpymiset0001"/>
      <sheetName val="1999"/>
      <sheetName val="Yöpymiset0304"/>
      <sheetName val="2006"/>
      <sheetName val="2005"/>
      <sheetName val="Muutos0506"/>
      <sheetName val="2004"/>
      <sheetName val="Muutos0405"/>
      <sheetName val="2003"/>
      <sheetName val="Muutos0304"/>
      <sheetName val="2002"/>
      <sheetName val="Muutos0203"/>
      <sheetName val="Muutos9900"/>
      <sheetName val="Kesä02"/>
      <sheetName val="Kesä03"/>
      <sheetName val="Kesä04"/>
      <sheetName val="Kesä05"/>
      <sheetName val="Muutoskesä0203"/>
      <sheetName val="Muutoskesä0304"/>
      <sheetName val="Muutoskesä0405"/>
      <sheetName val="Muutoskesä0405%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">
          <cell r="G7">
            <v>1098614</v>
          </cell>
          <cell r="H7">
            <v>676870</v>
          </cell>
          <cell r="I7">
            <v>421744</v>
          </cell>
        </row>
      </sheetData>
      <sheetData sheetId="5" refreshError="1">
        <row r="7">
          <cell r="F7">
            <v>17198108</v>
          </cell>
          <cell r="G7">
            <v>12702662</v>
          </cell>
          <cell r="H7">
            <v>4495446</v>
          </cell>
        </row>
        <row r="8">
          <cell r="G8">
            <v>1016312</v>
          </cell>
          <cell r="H8">
            <v>1538998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hteensä"/>
      <sheetName val="Suomi"/>
      <sheetName val="Ulkomaat"/>
      <sheetName val="2010-12"/>
      <sheetName val="2013"/>
      <sheetName val="2012"/>
      <sheetName val="2011"/>
      <sheetName val="2010"/>
      <sheetName val="2009"/>
      <sheetName val="2008"/>
      <sheetName val="2012s"/>
      <sheetName val="2011s"/>
      <sheetName val="2010s"/>
      <sheetName val="Viipymä12"/>
      <sheetName val="Viipymä11"/>
      <sheetName val="Viipymä10"/>
      <sheetName val="Kesä1112"/>
      <sheetName val="Kesä1011"/>
      <sheetName val="Kesä0910"/>
      <sheetName val="Talvi1113"/>
      <sheetName val="Talvi1012"/>
      <sheetName val="Talvi0911"/>
      <sheetName val="Talvi0810"/>
      <sheetName val="Talvi0709"/>
      <sheetName val="2012V"/>
      <sheetName val="2011VE"/>
      <sheetName val="2011V"/>
      <sheetName val="Muutos 1112"/>
      <sheetName val="2010V"/>
      <sheetName val="Muutos 1011"/>
      <sheetName val="2009V"/>
      <sheetName val="Muutos 0910"/>
      <sheetName val="Kaupunkikehitys0809"/>
      <sheetName val="Kaupungit12"/>
      <sheetName val="Kaupungit11"/>
      <sheetName val="Kaupungit10"/>
      <sheetName val="Tarkoitus"/>
      <sheetName val="Hintakäyttö"/>
      <sheetName val="Kapasiteett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8">
          <cell r="F8">
            <v>17391967</v>
          </cell>
          <cell r="G8">
            <v>12928968</v>
          </cell>
          <cell r="H8">
            <v>4462999</v>
          </cell>
        </row>
      </sheetData>
      <sheetData sheetId="33"/>
      <sheetData sheetId="34"/>
      <sheetData sheetId="35"/>
      <sheetData sheetId="36"/>
      <sheetData sheetId="37">
        <row r="3">
          <cell r="A3">
            <v>5.9457300000000002</v>
          </cell>
        </row>
      </sheetData>
      <sheetData sheetId="3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0-2012"/>
      <sheetName val="2006-2012"/>
      <sheetName val="2013"/>
      <sheetName val="2012"/>
      <sheetName val="2011"/>
      <sheetName val="2010"/>
      <sheetName val="2009"/>
      <sheetName val="2008"/>
      <sheetName val="2007"/>
      <sheetName val="2006"/>
      <sheetName val="2005"/>
      <sheetName val="2004"/>
      <sheetName val="2012s"/>
      <sheetName val="2011s"/>
      <sheetName val="2010s"/>
      <sheetName val="Viipymä12"/>
      <sheetName val="Viipymä11"/>
      <sheetName val="Viipymä09"/>
      <sheetName val="Muutos1112"/>
      <sheetName val="Muutos1011"/>
      <sheetName val="Muutos0910"/>
      <sheetName val="Muutos0809"/>
      <sheetName val="Muutos0708"/>
      <sheetName val="Kesä1112"/>
      <sheetName val="Kesä1011"/>
      <sheetName val="Kesä0910"/>
      <sheetName val="Kesä0306"/>
      <sheetName val="Talvi1113"/>
      <sheetName val="Talvi1012"/>
      <sheetName val="Talvi0911"/>
      <sheetName val="Talvi0810"/>
      <sheetName val="Talvi0709"/>
      <sheetName val="Talvi0407"/>
      <sheetName val="Yhteensä"/>
      <sheetName val="2011-2012"/>
      <sheetName val="2010-2011"/>
      <sheetName val="2009-2010"/>
      <sheetName val="2008-2009"/>
      <sheetName val="Tarkoitus"/>
      <sheetName val="Hintakäyttö"/>
      <sheetName val="Maakunnat1112"/>
      <sheetName val="Maakunnat1011"/>
      <sheetName val="Kapasiteetti"/>
      <sheetName val="Len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7">
          <cell r="F7">
            <v>18975526</v>
          </cell>
          <cell r="G7">
            <v>13693738</v>
          </cell>
          <cell r="H7">
            <v>5281788</v>
          </cell>
        </row>
      </sheetData>
      <sheetData sheetId="41">
        <row r="7">
          <cell r="F7">
            <v>19987871</v>
          </cell>
        </row>
      </sheetData>
      <sheetData sheetId="42"/>
      <sheetData sheetId="4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upungit03"/>
      <sheetName val="Kaupungit02"/>
      <sheetName val="Kaupungit01"/>
      <sheetName val="Kaupunkikehitys0203"/>
      <sheetName val="Yöpymiset0203"/>
      <sheetName val="Yöpymiset0001"/>
      <sheetName val="1999"/>
      <sheetName val="2000"/>
      <sheetName val="2001"/>
      <sheetName val="2002"/>
      <sheetName val="2003"/>
      <sheetName val="Muutos9900"/>
      <sheetName val="Muutos0001"/>
      <sheetName val="Muutos0102"/>
      <sheetName val="Muutos0203"/>
      <sheetName val="Kesä00"/>
      <sheetName val="Kesä01"/>
      <sheetName val="Kesä02"/>
      <sheetName val="Kesä03"/>
      <sheetName val="Muutoskesä0001"/>
      <sheetName val="Muutoskesä0102"/>
      <sheetName val="Muutoskesä0203"/>
    </sheetNames>
    <sheetDataSet>
      <sheetData sheetId="0"/>
      <sheetData sheetId="1"/>
      <sheetData sheetId="2"/>
      <sheetData sheetId="3">
        <row r="8">
          <cell r="G8">
            <v>15774577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mmijoulu"/>
      <sheetName val="Tammi"/>
      <sheetName val="Helmi"/>
      <sheetName val="Maalis"/>
      <sheetName val="Huhti"/>
      <sheetName val="Touko"/>
      <sheetName val="Kesä"/>
      <sheetName val="Heinä"/>
      <sheetName val="Elo"/>
      <sheetName val="Syys"/>
      <sheetName val="Loka"/>
      <sheetName val="Marras"/>
    </sheetNames>
    <sheetDataSet>
      <sheetData sheetId="0">
        <row r="8">
          <cell r="C8">
            <v>18356975</v>
          </cell>
          <cell r="D8">
            <v>13400609</v>
          </cell>
          <cell r="E8">
            <v>4956366</v>
          </cell>
          <cell r="F8">
            <v>526314</v>
          </cell>
          <cell r="G8">
            <v>178025</v>
          </cell>
          <cell r="H8">
            <v>92534</v>
          </cell>
          <cell r="I8">
            <v>10421</v>
          </cell>
          <cell r="J8">
            <v>508960</v>
          </cell>
          <cell r="K8">
            <v>57179</v>
          </cell>
          <cell r="L8">
            <v>147731</v>
          </cell>
          <cell r="M8">
            <v>146826</v>
          </cell>
          <cell r="N8">
            <v>51030</v>
          </cell>
          <cell r="P8">
            <v>323108</v>
          </cell>
          <cell r="Q8">
            <v>18534</v>
          </cell>
          <cell r="R8">
            <v>195075</v>
          </cell>
          <cell r="S8">
            <v>113261</v>
          </cell>
          <cell r="T8">
            <v>90126</v>
          </cell>
          <cell r="U8">
            <v>16727</v>
          </cell>
          <cell r="V8">
            <v>95879</v>
          </cell>
          <cell r="W8">
            <v>32745</v>
          </cell>
          <cell r="Y8">
            <v>17585</v>
          </cell>
          <cell r="AF8">
            <v>10790</v>
          </cell>
          <cell r="AG8">
            <v>22733</v>
          </cell>
          <cell r="AH8">
            <v>175158</v>
          </cell>
          <cell r="AI8">
            <v>38061</v>
          </cell>
          <cell r="AJ8">
            <v>26658</v>
          </cell>
          <cell r="AK8">
            <v>723808</v>
          </cell>
          <cell r="AL8">
            <v>23175</v>
          </cell>
          <cell r="AN8">
            <v>39303</v>
          </cell>
          <cell r="AP8">
            <v>190197</v>
          </cell>
          <cell r="AQ8">
            <v>34064</v>
          </cell>
          <cell r="AV8">
            <v>184949</v>
          </cell>
          <cell r="AW8">
            <v>51403</v>
          </cell>
          <cell r="BA8">
            <v>32880</v>
          </cell>
          <cell r="BC8">
            <v>19387</v>
          </cell>
          <cell r="BG8">
            <v>49936</v>
          </cell>
          <cell r="BH8">
            <v>4175</v>
          </cell>
          <cell r="BK8">
            <v>191357</v>
          </cell>
        </row>
        <row r="15">
          <cell r="C15">
            <v>3201327</v>
          </cell>
          <cell r="D15">
            <v>1498552</v>
          </cell>
          <cell r="E15">
            <v>1702775</v>
          </cell>
          <cell r="F15">
            <v>124484</v>
          </cell>
          <cell r="G15">
            <v>49051</v>
          </cell>
          <cell r="H15">
            <v>36002</v>
          </cell>
          <cell r="I15">
            <v>7170</v>
          </cell>
          <cell r="J15">
            <v>156910</v>
          </cell>
          <cell r="K15">
            <v>18675</v>
          </cell>
          <cell r="L15">
            <v>53535</v>
          </cell>
          <cell r="M15">
            <v>41966</v>
          </cell>
          <cell r="N15">
            <v>19483</v>
          </cell>
          <cell r="P15">
            <v>131074</v>
          </cell>
          <cell r="Q15">
            <v>8771</v>
          </cell>
          <cell r="R15">
            <v>48168</v>
          </cell>
          <cell r="S15">
            <v>46057</v>
          </cell>
          <cell r="T15">
            <v>42089</v>
          </cell>
          <cell r="U15">
            <v>8661</v>
          </cell>
          <cell r="V15">
            <v>19351</v>
          </cell>
          <cell r="W15">
            <v>9965</v>
          </cell>
          <cell r="Y15">
            <v>7242</v>
          </cell>
          <cell r="AF15">
            <v>6873</v>
          </cell>
          <cell r="AG15">
            <v>10722</v>
          </cell>
          <cell r="AH15">
            <v>33273</v>
          </cell>
          <cell r="AI15">
            <v>7652</v>
          </cell>
          <cell r="AJ15">
            <v>7246</v>
          </cell>
          <cell r="AK15">
            <v>138393</v>
          </cell>
          <cell r="AL15">
            <v>4129</v>
          </cell>
          <cell r="AN15">
            <v>10315</v>
          </cell>
          <cell r="AP15">
            <v>115959</v>
          </cell>
          <cell r="AQ15">
            <v>18806</v>
          </cell>
          <cell r="AV15">
            <v>118461</v>
          </cell>
          <cell r="AW15">
            <v>21948</v>
          </cell>
          <cell r="BA15">
            <v>22425</v>
          </cell>
          <cell r="BC15">
            <v>8311</v>
          </cell>
          <cell r="BG15">
            <v>28525</v>
          </cell>
          <cell r="BH15">
            <v>2499</v>
          </cell>
          <cell r="BK15">
            <v>77953</v>
          </cell>
        </row>
      </sheetData>
      <sheetData sheetId="1">
        <row r="8">
          <cell r="C8">
            <v>1275308</v>
          </cell>
          <cell r="D8">
            <v>786665</v>
          </cell>
          <cell r="E8">
            <v>488643</v>
          </cell>
          <cell r="F8">
            <v>23155</v>
          </cell>
          <cell r="G8">
            <v>6597</v>
          </cell>
          <cell r="H8">
            <v>5858</v>
          </cell>
          <cell r="I8">
            <v>408</v>
          </cell>
          <cell r="J8">
            <v>31824</v>
          </cell>
          <cell r="K8">
            <v>3659</v>
          </cell>
          <cell r="L8">
            <v>13382</v>
          </cell>
          <cell r="M8">
            <v>18013</v>
          </cell>
          <cell r="N8">
            <v>3832</v>
          </cell>
          <cell r="P8">
            <v>44155</v>
          </cell>
          <cell r="Q8">
            <v>1063</v>
          </cell>
          <cell r="R8">
            <v>31807</v>
          </cell>
          <cell r="S8">
            <v>9171</v>
          </cell>
          <cell r="T8">
            <v>6577</v>
          </cell>
          <cell r="U8">
            <v>972</v>
          </cell>
          <cell r="V8">
            <v>6593</v>
          </cell>
          <cell r="W8">
            <v>1747</v>
          </cell>
          <cell r="Y8">
            <v>1053</v>
          </cell>
          <cell r="AF8">
            <v>1258</v>
          </cell>
          <cell r="AG8">
            <v>2376</v>
          </cell>
          <cell r="AH8">
            <v>13177</v>
          </cell>
          <cell r="AI8">
            <v>2552</v>
          </cell>
          <cell r="AJ8">
            <v>1905</v>
          </cell>
          <cell r="AK8">
            <v>178527</v>
          </cell>
          <cell r="AL8">
            <v>6502</v>
          </cell>
          <cell r="AN8">
            <v>768</v>
          </cell>
          <cell r="AP8">
            <v>9769</v>
          </cell>
          <cell r="AQ8">
            <v>1279</v>
          </cell>
          <cell r="AV8">
            <v>13111</v>
          </cell>
          <cell r="AW8">
            <v>3857</v>
          </cell>
          <cell r="BA8">
            <v>2119</v>
          </cell>
          <cell r="BC8">
            <v>1112</v>
          </cell>
          <cell r="BG8">
            <v>3223</v>
          </cell>
          <cell r="BH8">
            <v>109</v>
          </cell>
          <cell r="BK8">
            <v>8095</v>
          </cell>
        </row>
        <row r="15">
          <cell r="C15">
            <v>225869</v>
          </cell>
          <cell r="D15">
            <v>115270</v>
          </cell>
          <cell r="E15">
            <v>110599</v>
          </cell>
          <cell r="F15">
            <v>8602</v>
          </cell>
          <cell r="G15">
            <v>2381</v>
          </cell>
          <cell r="H15">
            <v>2196</v>
          </cell>
          <cell r="I15">
            <v>235</v>
          </cell>
          <cell r="J15">
            <v>7693</v>
          </cell>
          <cell r="K15">
            <v>796</v>
          </cell>
          <cell r="L15">
            <v>2121</v>
          </cell>
          <cell r="M15">
            <v>2410</v>
          </cell>
          <cell r="N15">
            <v>1068</v>
          </cell>
          <cell r="P15">
            <v>8069</v>
          </cell>
          <cell r="Q15">
            <v>439</v>
          </cell>
          <cell r="R15">
            <v>2502</v>
          </cell>
          <cell r="S15">
            <v>2688</v>
          </cell>
          <cell r="T15">
            <v>1808</v>
          </cell>
          <cell r="U15">
            <v>382</v>
          </cell>
          <cell r="V15">
            <v>1148</v>
          </cell>
          <cell r="W15">
            <v>633</v>
          </cell>
          <cell r="Y15">
            <v>514</v>
          </cell>
          <cell r="AF15">
            <v>814</v>
          </cell>
          <cell r="AG15">
            <v>639</v>
          </cell>
          <cell r="AH15">
            <v>2886</v>
          </cell>
          <cell r="AI15">
            <v>907</v>
          </cell>
          <cell r="AJ15">
            <v>573</v>
          </cell>
          <cell r="AK15">
            <v>27513</v>
          </cell>
          <cell r="AL15">
            <v>488</v>
          </cell>
          <cell r="AN15">
            <v>286</v>
          </cell>
          <cell r="AP15">
            <v>5453</v>
          </cell>
          <cell r="AQ15">
            <v>512</v>
          </cell>
          <cell r="AV15">
            <v>4376</v>
          </cell>
          <cell r="AW15">
            <v>1248</v>
          </cell>
          <cell r="BA15">
            <v>1197</v>
          </cell>
          <cell r="BC15">
            <v>374</v>
          </cell>
          <cell r="BG15">
            <v>1454</v>
          </cell>
          <cell r="BH15">
            <v>54</v>
          </cell>
          <cell r="BK15">
            <v>2858</v>
          </cell>
        </row>
      </sheetData>
      <sheetData sheetId="2">
        <row r="8">
          <cell r="C8">
            <v>1450304</v>
          </cell>
          <cell r="D8">
            <v>1055604</v>
          </cell>
          <cell r="E8">
            <v>394700</v>
          </cell>
          <cell r="F8">
            <v>26169</v>
          </cell>
          <cell r="G8">
            <v>13991</v>
          </cell>
          <cell r="H8">
            <v>6855</v>
          </cell>
          <cell r="I8">
            <v>319</v>
          </cell>
          <cell r="J8">
            <v>42687</v>
          </cell>
          <cell r="K8">
            <v>8135</v>
          </cell>
          <cell r="L8">
            <v>15132</v>
          </cell>
          <cell r="M8">
            <v>21371</v>
          </cell>
          <cell r="N8">
            <v>6786</v>
          </cell>
          <cell r="P8">
            <v>42139</v>
          </cell>
          <cell r="Q8">
            <v>1317</v>
          </cell>
          <cell r="R8">
            <v>36379</v>
          </cell>
          <cell r="S8">
            <v>7281</v>
          </cell>
          <cell r="T8">
            <v>6021</v>
          </cell>
          <cell r="U8">
            <v>1169</v>
          </cell>
          <cell r="V8">
            <v>6552</v>
          </cell>
          <cell r="W8">
            <v>2179</v>
          </cell>
          <cell r="Y8">
            <v>1371</v>
          </cell>
          <cell r="AF8">
            <v>498</v>
          </cell>
          <cell r="AG8">
            <v>1873</v>
          </cell>
          <cell r="AH8">
            <v>15636</v>
          </cell>
          <cell r="AI8">
            <v>2032</v>
          </cell>
          <cell r="AJ8">
            <v>2030</v>
          </cell>
          <cell r="AK8">
            <v>32641</v>
          </cell>
          <cell r="AL8">
            <v>696</v>
          </cell>
          <cell r="AN8">
            <v>8772</v>
          </cell>
          <cell r="AP8">
            <v>11235</v>
          </cell>
          <cell r="AQ8">
            <v>1576</v>
          </cell>
          <cell r="AV8">
            <v>17327</v>
          </cell>
          <cell r="AW8">
            <v>3998</v>
          </cell>
          <cell r="BA8">
            <v>1693</v>
          </cell>
          <cell r="BC8">
            <v>2464</v>
          </cell>
          <cell r="BG8">
            <v>2458</v>
          </cell>
          <cell r="BH8">
            <v>146</v>
          </cell>
          <cell r="BK8">
            <v>13944</v>
          </cell>
        </row>
        <row r="15">
          <cell r="C15">
            <v>208437</v>
          </cell>
          <cell r="D15">
            <v>113342</v>
          </cell>
          <cell r="E15">
            <v>95095</v>
          </cell>
          <cell r="F15">
            <v>7798</v>
          </cell>
          <cell r="G15">
            <v>2793</v>
          </cell>
          <cell r="H15">
            <v>2397</v>
          </cell>
          <cell r="I15">
            <v>175</v>
          </cell>
          <cell r="J15">
            <v>7684</v>
          </cell>
          <cell r="K15">
            <v>998</v>
          </cell>
          <cell r="L15">
            <v>1828</v>
          </cell>
          <cell r="M15">
            <v>2865</v>
          </cell>
          <cell r="N15">
            <v>1355</v>
          </cell>
          <cell r="P15">
            <v>8982</v>
          </cell>
          <cell r="Q15">
            <v>562</v>
          </cell>
          <cell r="R15">
            <v>3926</v>
          </cell>
          <cell r="S15">
            <v>2215</v>
          </cell>
          <cell r="T15">
            <v>1889</v>
          </cell>
          <cell r="U15">
            <v>515</v>
          </cell>
          <cell r="V15">
            <v>1575</v>
          </cell>
          <cell r="W15">
            <v>555</v>
          </cell>
          <cell r="Y15">
            <v>540</v>
          </cell>
          <cell r="AF15">
            <v>324</v>
          </cell>
          <cell r="AG15">
            <v>589</v>
          </cell>
          <cell r="AH15">
            <v>2530</v>
          </cell>
          <cell r="AI15">
            <v>681</v>
          </cell>
          <cell r="AJ15">
            <v>601</v>
          </cell>
          <cell r="AK15">
            <v>7714</v>
          </cell>
          <cell r="AL15">
            <v>275</v>
          </cell>
          <cell r="AN15">
            <v>221</v>
          </cell>
          <cell r="AP15">
            <v>5916</v>
          </cell>
          <cell r="AQ15">
            <v>647</v>
          </cell>
          <cell r="AV15">
            <v>6256</v>
          </cell>
          <cell r="AW15">
            <v>1328</v>
          </cell>
          <cell r="BA15">
            <v>1055</v>
          </cell>
          <cell r="BC15">
            <v>639</v>
          </cell>
          <cell r="BG15">
            <v>978</v>
          </cell>
          <cell r="BH15">
            <v>71</v>
          </cell>
          <cell r="BK15">
            <v>3773</v>
          </cell>
        </row>
      </sheetData>
      <sheetData sheetId="3">
        <row r="8">
          <cell r="C8">
            <v>1575319</v>
          </cell>
          <cell r="D8">
            <v>1162544</v>
          </cell>
          <cell r="E8">
            <v>412775</v>
          </cell>
          <cell r="F8">
            <v>32395</v>
          </cell>
          <cell r="G8">
            <v>16464</v>
          </cell>
          <cell r="H8">
            <v>7599</v>
          </cell>
          <cell r="I8">
            <v>538</v>
          </cell>
          <cell r="J8">
            <v>47037</v>
          </cell>
          <cell r="K8">
            <v>5169</v>
          </cell>
          <cell r="L8">
            <v>9952</v>
          </cell>
          <cell r="M8">
            <v>17048</v>
          </cell>
          <cell r="N8">
            <v>6055</v>
          </cell>
          <cell r="P8">
            <v>31436</v>
          </cell>
          <cell r="Q8">
            <v>1580</v>
          </cell>
          <cell r="R8">
            <v>27432</v>
          </cell>
          <cell r="S8">
            <v>9008</v>
          </cell>
          <cell r="T8">
            <v>6930</v>
          </cell>
          <cell r="U8">
            <v>1497</v>
          </cell>
          <cell r="V8">
            <v>10057</v>
          </cell>
          <cell r="W8">
            <v>2935</v>
          </cell>
          <cell r="Y8">
            <v>1706</v>
          </cell>
          <cell r="AF8">
            <v>830</v>
          </cell>
          <cell r="AG8">
            <v>1806</v>
          </cell>
          <cell r="AH8">
            <v>17703</v>
          </cell>
          <cell r="AI8">
            <v>4126</v>
          </cell>
          <cell r="AJ8">
            <v>2398</v>
          </cell>
          <cell r="AK8">
            <v>53848</v>
          </cell>
          <cell r="AL8">
            <v>1236</v>
          </cell>
          <cell r="AN8">
            <v>9147</v>
          </cell>
          <cell r="AP8">
            <v>13372</v>
          </cell>
          <cell r="AQ8">
            <v>2172</v>
          </cell>
          <cell r="AV8">
            <v>14934</v>
          </cell>
          <cell r="AW8">
            <v>4649</v>
          </cell>
          <cell r="BA8">
            <v>1869</v>
          </cell>
          <cell r="BC8">
            <v>1646</v>
          </cell>
          <cell r="BG8">
            <v>2357</v>
          </cell>
          <cell r="BH8">
            <v>192</v>
          </cell>
          <cell r="BK8">
            <v>10520</v>
          </cell>
        </row>
        <row r="15">
          <cell r="C15">
            <v>230765</v>
          </cell>
          <cell r="D15">
            <v>116754</v>
          </cell>
          <cell r="E15">
            <v>114011</v>
          </cell>
          <cell r="F15">
            <v>9729</v>
          </cell>
          <cell r="G15">
            <v>3091</v>
          </cell>
          <cell r="H15">
            <v>3118</v>
          </cell>
          <cell r="I15">
            <v>400</v>
          </cell>
          <cell r="J15">
            <v>8992</v>
          </cell>
          <cell r="K15">
            <v>1085</v>
          </cell>
          <cell r="L15">
            <v>1778</v>
          </cell>
          <cell r="M15">
            <v>3425</v>
          </cell>
          <cell r="N15">
            <v>1649</v>
          </cell>
          <cell r="P15">
            <v>10225</v>
          </cell>
          <cell r="Q15">
            <v>689</v>
          </cell>
          <cell r="R15">
            <v>3551</v>
          </cell>
          <cell r="S15">
            <v>2972</v>
          </cell>
          <cell r="T15">
            <v>2333</v>
          </cell>
          <cell r="U15">
            <v>764</v>
          </cell>
          <cell r="V15">
            <v>1671</v>
          </cell>
          <cell r="W15">
            <v>967</v>
          </cell>
          <cell r="Y15">
            <v>779</v>
          </cell>
          <cell r="AF15">
            <v>502</v>
          </cell>
          <cell r="AG15">
            <v>702</v>
          </cell>
          <cell r="AH15">
            <v>3333</v>
          </cell>
          <cell r="AI15">
            <v>622</v>
          </cell>
          <cell r="AJ15">
            <v>750</v>
          </cell>
          <cell r="AK15">
            <v>10198</v>
          </cell>
          <cell r="AL15">
            <v>330</v>
          </cell>
          <cell r="AN15">
            <v>413</v>
          </cell>
          <cell r="AP15">
            <v>7399</v>
          </cell>
          <cell r="AQ15">
            <v>1242</v>
          </cell>
          <cell r="AV15">
            <v>6930</v>
          </cell>
          <cell r="AW15">
            <v>1679</v>
          </cell>
          <cell r="BA15">
            <v>952</v>
          </cell>
          <cell r="BC15">
            <v>561</v>
          </cell>
          <cell r="BG15">
            <v>1032</v>
          </cell>
          <cell r="BH15">
            <v>61</v>
          </cell>
          <cell r="BK15">
            <v>4903</v>
          </cell>
        </row>
      </sheetData>
      <sheetData sheetId="4">
        <row r="8">
          <cell r="C8">
            <v>1347365</v>
          </cell>
          <cell r="D8">
            <v>1057498</v>
          </cell>
          <cell r="E8">
            <v>289867</v>
          </cell>
          <cell r="F8">
            <v>33740</v>
          </cell>
          <cell r="G8">
            <v>14405</v>
          </cell>
          <cell r="H8">
            <v>6396</v>
          </cell>
          <cell r="I8">
            <v>1081</v>
          </cell>
          <cell r="J8">
            <v>26157</v>
          </cell>
          <cell r="K8">
            <v>2920</v>
          </cell>
          <cell r="L8">
            <v>5807</v>
          </cell>
          <cell r="M8">
            <v>7333</v>
          </cell>
          <cell r="N8">
            <v>3648</v>
          </cell>
          <cell r="P8">
            <v>23084</v>
          </cell>
          <cell r="Q8">
            <v>1940</v>
          </cell>
          <cell r="R8">
            <v>9325</v>
          </cell>
          <cell r="S8">
            <v>6363</v>
          </cell>
          <cell r="T8">
            <v>6651</v>
          </cell>
          <cell r="U8">
            <v>1130</v>
          </cell>
          <cell r="V8">
            <v>8019</v>
          </cell>
          <cell r="W8">
            <v>2322</v>
          </cell>
          <cell r="Y8">
            <v>1256</v>
          </cell>
          <cell r="AF8">
            <v>703</v>
          </cell>
          <cell r="AG8">
            <v>1832</v>
          </cell>
          <cell r="AH8">
            <v>13030</v>
          </cell>
          <cell r="AI8">
            <v>2948</v>
          </cell>
          <cell r="AJ8">
            <v>1724</v>
          </cell>
          <cell r="AK8">
            <v>34059</v>
          </cell>
          <cell r="AL8">
            <v>680</v>
          </cell>
          <cell r="AN8">
            <v>4128</v>
          </cell>
          <cell r="AP8">
            <v>10907</v>
          </cell>
          <cell r="AQ8">
            <v>2021</v>
          </cell>
          <cell r="AV8">
            <v>6254</v>
          </cell>
          <cell r="AW8">
            <v>4271</v>
          </cell>
          <cell r="BA8">
            <v>1644</v>
          </cell>
          <cell r="BC8">
            <v>498</v>
          </cell>
          <cell r="BG8">
            <v>2049</v>
          </cell>
          <cell r="BH8">
            <v>150</v>
          </cell>
          <cell r="BK8">
            <v>7829</v>
          </cell>
        </row>
        <row r="15">
          <cell r="C15">
            <v>216196</v>
          </cell>
          <cell r="D15">
            <v>105985</v>
          </cell>
          <cell r="E15">
            <v>110211</v>
          </cell>
          <cell r="F15">
            <v>10016</v>
          </cell>
          <cell r="G15">
            <v>3486</v>
          </cell>
          <cell r="H15">
            <v>2568</v>
          </cell>
          <cell r="I15">
            <v>699</v>
          </cell>
          <cell r="J15">
            <v>10362</v>
          </cell>
          <cell r="K15">
            <v>1189</v>
          </cell>
          <cell r="L15">
            <v>3130</v>
          </cell>
          <cell r="M15">
            <v>3340</v>
          </cell>
          <cell r="N15">
            <v>1694</v>
          </cell>
          <cell r="P15">
            <v>9819</v>
          </cell>
          <cell r="Q15">
            <v>898</v>
          </cell>
          <cell r="R15">
            <v>3549</v>
          </cell>
          <cell r="S15">
            <v>2724</v>
          </cell>
          <cell r="T15">
            <v>3037</v>
          </cell>
          <cell r="U15">
            <v>580</v>
          </cell>
          <cell r="V15">
            <v>1856</v>
          </cell>
          <cell r="W15">
            <v>767</v>
          </cell>
          <cell r="Y15">
            <v>676</v>
          </cell>
          <cell r="AF15">
            <v>401</v>
          </cell>
          <cell r="AG15">
            <v>1022</v>
          </cell>
          <cell r="AH15">
            <v>2314</v>
          </cell>
          <cell r="AI15">
            <v>453</v>
          </cell>
          <cell r="AJ15">
            <v>715</v>
          </cell>
          <cell r="AK15">
            <v>8241</v>
          </cell>
          <cell r="AL15">
            <v>301</v>
          </cell>
          <cell r="AN15">
            <v>586</v>
          </cell>
          <cell r="AP15">
            <v>6685</v>
          </cell>
          <cell r="AQ15">
            <v>1374</v>
          </cell>
          <cell r="AV15">
            <v>4528</v>
          </cell>
          <cell r="AW15">
            <v>1621</v>
          </cell>
          <cell r="BA15">
            <v>1083</v>
          </cell>
          <cell r="BC15">
            <v>288</v>
          </cell>
          <cell r="BG15">
            <v>1239</v>
          </cell>
          <cell r="BH15">
            <v>101</v>
          </cell>
          <cell r="BK15">
            <v>3212</v>
          </cell>
        </row>
      </sheetData>
      <sheetData sheetId="5">
        <row r="8">
          <cell r="C8">
            <v>1347374</v>
          </cell>
          <cell r="D8">
            <v>960556</v>
          </cell>
          <cell r="E8">
            <v>386818</v>
          </cell>
          <cell r="F8">
            <v>48453</v>
          </cell>
          <cell r="G8">
            <v>11463</v>
          </cell>
          <cell r="H8">
            <v>8464</v>
          </cell>
          <cell r="I8">
            <v>1932</v>
          </cell>
          <cell r="J8">
            <v>35847</v>
          </cell>
          <cell r="K8">
            <v>4577</v>
          </cell>
          <cell r="L8">
            <v>7027</v>
          </cell>
          <cell r="M8">
            <v>9913</v>
          </cell>
          <cell r="N8">
            <v>3975</v>
          </cell>
          <cell r="P8">
            <v>22609</v>
          </cell>
          <cell r="Q8">
            <v>2045</v>
          </cell>
          <cell r="R8">
            <v>9723</v>
          </cell>
          <cell r="S8">
            <v>7067</v>
          </cell>
          <cell r="T8">
            <v>6006</v>
          </cell>
          <cell r="U8">
            <v>1305</v>
          </cell>
          <cell r="V8">
            <v>13359</v>
          </cell>
          <cell r="W8">
            <v>2870</v>
          </cell>
          <cell r="Y8">
            <v>1770</v>
          </cell>
          <cell r="AF8">
            <v>700</v>
          </cell>
          <cell r="AG8">
            <v>2089</v>
          </cell>
          <cell r="AH8">
            <v>15859</v>
          </cell>
          <cell r="AI8">
            <v>4865</v>
          </cell>
          <cell r="AJ8">
            <v>2690</v>
          </cell>
          <cell r="AK8">
            <v>59840</v>
          </cell>
          <cell r="AL8">
            <v>1137</v>
          </cell>
          <cell r="AN8">
            <v>1169</v>
          </cell>
          <cell r="AP8">
            <v>18268</v>
          </cell>
          <cell r="AQ8">
            <v>2620</v>
          </cell>
          <cell r="AV8">
            <v>10954</v>
          </cell>
          <cell r="AW8">
            <v>5726</v>
          </cell>
          <cell r="BA8">
            <v>3155</v>
          </cell>
          <cell r="BC8">
            <v>981</v>
          </cell>
          <cell r="BG8">
            <v>4151</v>
          </cell>
          <cell r="BH8">
            <v>318</v>
          </cell>
          <cell r="BK8">
            <v>14970</v>
          </cell>
        </row>
        <row r="15">
          <cell r="C15">
            <v>285015</v>
          </cell>
          <cell r="D15">
            <v>129958</v>
          </cell>
          <cell r="E15">
            <v>155057</v>
          </cell>
          <cell r="F15">
            <v>14235</v>
          </cell>
          <cell r="G15">
            <v>5297</v>
          </cell>
          <cell r="H15">
            <v>4223</v>
          </cell>
          <cell r="I15">
            <v>1554</v>
          </cell>
          <cell r="J15">
            <v>15419</v>
          </cell>
          <cell r="K15">
            <v>1945</v>
          </cell>
          <cell r="L15">
            <v>4376</v>
          </cell>
          <cell r="M15">
            <v>4437</v>
          </cell>
          <cell r="N15">
            <v>1864</v>
          </cell>
          <cell r="P15">
            <v>11806</v>
          </cell>
          <cell r="Q15">
            <v>1192</v>
          </cell>
          <cell r="R15">
            <v>4078</v>
          </cell>
          <cell r="S15">
            <v>3314</v>
          </cell>
          <cell r="T15">
            <v>3140</v>
          </cell>
          <cell r="U15">
            <v>685</v>
          </cell>
          <cell r="V15">
            <v>1858</v>
          </cell>
          <cell r="W15">
            <v>694</v>
          </cell>
          <cell r="Y15">
            <v>668</v>
          </cell>
          <cell r="AF15">
            <v>437</v>
          </cell>
          <cell r="AG15">
            <v>1196</v>
          </cell>
          <cell r="AH15">
            <v>2729</v>
          </cell>
          <cell r="AI15">
            <v>607</v>
          </cell>
          <cell r="AJ15">
            <v>836</v>
          </cell>
          <cell r="AK15">
            <v>13093</v>
          </cell>
          <cell r="AL15">
            <v>343</v>
          </cell>
          <cell r="AN15">
            <v>612</v>
          </cell>
          <cell r="AP15">
            <v>11627</v>
          </cell>
          <cell r="AQ15">
            <v>1607</v>
          </cell>
          <cell r="AV15">
            <v>9008</v>
          </cell>
          <cell r="AW15">
            <v>2764</v>
          </cell>
          <cell r="BA15">
            <v>2325</v>
          </cell>
          <cell r="BC15">
            <v>471</v>
          </cell>
          <cell r="BG15">
            <v>2406</v>
          </cell>
          <cell r="BH15">
            <v>211</v>
          </cell>
          <cell r="BK15">
            <v>5422</v>
          </cell>
        </row>
      </sheetData>
      <sheetData sheetId="6">
        <row r="8">
          <cell r="C8">
            <v>2022967</v>
          </cell>
          <cell r="D8">
            <v>1501262</v>
          </cell>
          <cell r="E8">
            <v>521705</v>
          </cell>
          <cell r="F8">
            <v>57530</v>
          </cell>
          <cell r="G8">
            <v>15474</v>
          </cell>
          <cell r="H8">
            <v>11358</v>
          </cell>
          <cell r="I8">
            <v>744</v>
          </cell>
          <cell r="J8">
            <v>69722</v>
          </cell>
          <cell r="K8">
            <v>5681</v>
          </cell>
          <cell r="L8">
            <v>15769</v>
          </cell>
          <cell r="M8">
            <v>15782</v>
          </cell>
          <cell r="N8">
            <v>5322</v>
          </cell>
          <cell r="P8">
            <v>28522</v>
          </cell>
          <cell r="Q8">
            <v>1517</v>
          </cell>
          <cell r="R8">
            <v>15619</v>
          </cell>
          <cell r="S8">
            <v>10461</v>
          </cell>
          <cell r="T8">
            <v>8131</v>
          </cell>
          <cell r="U8">
            <v>1748</v>
          </cell>
          <cell r="V8">
            <v>10999</v>
          </cell>
          <cell r="W8">
            <v>2987</v>
          </cell>
          <cell r="Y8">
            <v>2227</v>
          </cell>
          <cell r="AF8">
            <v>1358</v>
          </cell>
          <cell r="AG8">
            <v>2478</v>
          </cell>
          <cell r="AH8">
            <v>15524</v>
          </cell>
          <cell r="AI8">
            <v>4172</v>
          </cell>
          <cell r="AJ8">
            <v>2657</v>
          </cell>
          <cell r="AK8">
            <v>61794</v>
          </cell>
          <cell r="AL8">
            <v>987</v>
          </cell>
          <cell r="AN8">
            <v>1702</v>
          </cell>
          <cell r="AP8">
            <v>28030</v>
          </cell>
          <cell r="AQ8">
            <v>5666</v>
          </cell>
          <cell r="AV8">
            <v>18093</v>
          </cell>
          <cell r="AW8">
            <v>7297</v>
          </cell>
          <cell r="BA8">
            <v>3759</v>
          </cell>
          <cell r="BC8">
            <v>3019</v>
          </cell>
          <cell r="BG8">
            <v>8386</v>
          </cell>
          <cell r="BH8">
            <v>715</v>
          </cell>
          <cell r="BK8">
            <v>28040</v>
          </cell>
        </row>
        <row r="15">
          <cell r="C15">
            <v>335513</v>
          </cell>
          <cell r="D15">
            <v>142947</v>
          </cell>
          <cell r="E15">
            <v>192566</v>
          </cell>
          <cell r="F15">
            <v>11639</v>
          </cell>
          <cell r="G15">
            <v>4962</v>
          </cell>
          <cell r="H15">
            <v>3553</v>
          </cell>
          <cell r="I15">
            <v>364</v>
          </cell>
          <cell r="J15">
            <v>20074</v>
          </cell>
          <cell r="K15">
            <v>1843</v>
          </cell>
          <cell r="L15">
            <v>5781</v>
          </cell>
          <cell r="M15">
            <v>4557</v>
          </cell>
          <cell r="N15">
            <v>2155</v>
          </cell>
          <cell r="P15">
            <v>14006</v>
          </cell>
          <cell r="Q15">
            <v>745</v>
          </cell>
          <cell r="R15">
            <v>5706</v>
          </cell>
          <cell r="S15">
            <v>4485</v>
          </cell>
          <cell r="T15">
            <v>4599</v>
          </cell>
          <cell r="U15">
            <v>995</v>
          </cell>
          <cell r="V15">
            <v>3318</v>
          </cell>
          <cell r="W15">
            <v>1020</v>
          </cell>
          <cell r="Y15">
            <v>1225</v>
          </cell>
          <cell r="AF15">
            <v>956</v>
          </cell>
          <cell r="AG15">
            <v>1071</v>
          </cell>
          <cell r="AH15">
            <v>2701</v>
          </cell>
          <cell r="AI15">
            <v>643</v>
          </cell>
          <cell r="AJ15">
            <v>488</v>
          </cell>
          <cell r="AK15">
            <v>12162</v>
          </cell>
          <cell r="AL15">
            <v>350</v>
          </cell>
          <cell r="AN15">
            <v>791</v>
          </cell>
          <cell r="AP15">
            <v>17028</v>
          </cell>
          <cell r="AQ15">
            <v>2632</v>
          </cell>
          <cell r="AV15">
            <v>13563</v>
          </cell>
          <cell r="AW15">
            <v>3345</v>
          </cell>
          <cell r="BA15">
            <v>2481</v>
          </cell>
          <cell r="BC15">
            <v>1002</v>
          </cell>
          <cell r="BG15">
            <v>4692</v>
          </cell>
          <cell r="BH15">
            <v>352</v>
          </cell>
          <cell r="BK15">
            <v>11734</v>
          </cell>
        </row>
      </sheetData>
      <sheetData sheetId="7">
        <row r="8">
          <cell r="C8">
            <v>2947033</v>
          </cell>
          <cell r="D8">
            <v>2194620</v>
          </cell>
          <cell r="E8">
            <v>752413</v>
          </cell>
          <cell r="F8">
            <v>120403</v>
          </cell>
          <cell r="G8">
            <v>46026</v>
          </cell>
          <cell r="H8">
            <v>11170</v>
          </cell>
          <cell r="I8">
            <v>1034</v>
          </cell>
          <cell r="J8">
            <v>88862</v>
          </cell>
          <cell r="K8">
            <v>10159</v>
          </cell>
          <cell r="L8">
            <v>44359</v>
          </cell>
          <cell r="M8">
            <v>18245</v>
          </cell>
          <cell r="N8">
            <v>6683</v>
          </cell>
          <cell r="P8">
            <v>29810</v>
          </cell>
          <cell r="Q8">
            <v>1933</v>
          </cell>
          <cell r="R8">
            <v>18483</v>
          </cell>
          <cell r="S8">
            <v>13973</v>
          </cell>
          <cell r="T8">
            <v>11784</v>
          </cell>
          <cell r="U8">
            <v>1814</v>
          </cell>
          <cell r="V8">
            <v>8986</v>
          </cell>
          <cell r="W8">
            <v>4416</v>
          </cell>
          <cell r="Y8">
            <v>1855</v>
          </cell>
          <cell r="AF8">
            <v>1216</v>
          </cell>
          <cell r="AG8">
            <v>2644</v>
          </cell>
          <cell r="AH8">
            <v>21878</v>
          </cell>
          <cell r="AI8">
            <v>4209</v>
          </cell>
          <cell r="AJ8">
            <v>2827</v>
          </cell>
          <cell r="AK8">
            <v>88197</v>
          </cell>
          <cell r="AL8">
            <v>3016</v>
          </cell>
          <cell r="AN8">
            <v>4598</v>
          </cell>
          <cell r="AP8">
            <v>26510</v>
          </cell>
          <cell r="AQ8">
            <v>5283</v>
          </cell>
          <cell r="AV8">
            <v>22508</v>
          </cell>
          <cell r="AW8">
            <v>4450</v>
          </cell>
          <cell r="BA8">
            <v>4841</v>
          </cell>
          <cell r="BC8">
            <v>4209</v>
          </cell>
          <cell r="BG8">
            <v>8519</v>
          </cell>
          <cell r="BH8">
            <v>616</v>
          </cell>
          <cell r="BK8">
            <v>30661</v>
          </cell>
        </row>
        <row r="15">
          <cell r="C15">
            <v>437157</v>
          </cell>
          <cell r="D15">
            <v>191297</v>
          </cell>
          <cell r="E15">
            <v>245860</v>
          </cell>
          <cell r="F15">
            <v>13269</v>
          </cell>
          <cell r="G15">
            <v>7455</v>
          </cell>
          <cell r="H15">
            <v>3297</v>
          </cell>
          <cell r="I15">
            <v>794</v>
          </cell>
          <cell r="J15">
            <v>26619</v>
          </cell>
          <cell r="K15">
            <v>4181</v>
          </cell>
          <cell r="L15">
            <v>19687</v>
          </cell>
          <cell r="M15">
            <v>4715</v>
          </cell>
          <cell r="N15">
            <v>2436</v>
          </cell>
          <cell r="P15">
            <v>13964</v>
          </cell>
          <cell r="Q15">
            <v>750</v>
          </cell>
          <cell r="R15">
            <v>6353</v>
          </cell>
          <cell r="S15">
            <v>6076</v>
          </cell>
          <cell r="T15">
            <v>6095</v>
          </cell>
          <cell r="U15">
            <v>1322</v>
          </cell>
          <cell r="V15">
            <v>1254</v>
          </cell>
          <cell r="W15">
            <v>1051</v>
          </cell>
          <cell r="Y15">
            <v>573</v>
          </cell>
          <cell r="AF15">
            <v>792</v>
          </cell>
          <cell r="AG15">
            <v>1616</v>
          </cell>
          <cell r="AH15">
            <v>3902</v>
          </cell>
          <cell r="AI15">
            <v>902</v>
          </cell>
          <cell r="AJ15">
            <v>461</v>
          </cell>
          <cell r="AK15">
            <v>14590</v>
          </cell>
          <cell r="AL15">
            <v>425</v>
          </cell>
          <cell r="AN15">
            <v>3159</v>
          </cell>
          <cell r="AP15">
            <v>17181</v>
          </cell>
          <cell r="AQ15">
            <v>3302</v>
          </cell>
          <cell r="AV15">
            <v>17729</v>
          </cell>
          <cell r="AW15">
            <v>2232</v>
          </cell>
          <cell r="BA15">
            <v>3747</v>
          </cell>
          <cell r="BC15">
            <v>1728</v>
          </cell>
          <cell r="BG15">
            <v>5051</v>
          </cell>
          <cell r="BH15">
            <v>353</v>
          </cell>
          <cell r="BK15">
            <v>11886</v>
          </cell>
        </row>
      </sheetData>
      <sheetData sheetId="8">
        <row r="8">
          <cell r="C8">
            <v>2146410</v>
          </cell>
          <cell r="D8">
            <v>1487948</v>
          </cell>
          <cell r="E8">
            <v>658462</v>
          </cell>
          <cell r="F8">
            <v>71897</v>
          </cell>
          <cell r="G8">
            <v>18039</v>
          </cell>
          <cell r="H8">
            <v>9123</v>
          </cell>
          <cell r="I8">
            <v>1171</v>
          </cell>
          <cell r="J8">
            <v>77138</v>
          </cell>
          <cell r="K8">
            <v>6876</v>
          </cell>
          <cell r="L8">
            <v>16875</v>
          </cell>
          <cell r="M8">
            <v>14684</v>
          </cell>
          <cell r="N8">
            <v>4887</v>
          </cell>
          <cell r="P8">
            <v>33221</v>
          </cell>
          <cell r="Q8">
            <v>1696</v>
          </cell>
          <cell r="R8">
            <v>20010</v>
          </cell>
          <cell r="S8">
            <v>26333</v>
          </cell>
          <cell r="T8">
            <v>19678</v>
          </cell>
          <cell r="U8">
            <v>2337</v>
          </cell>
          <cell r="V8">
            <v>8546</v>
          </cell>
          <cell r="W8">
            <v>3977</v>
          </cell>
          <cell r="Y8">
            <v>2188</v>
          </cell>
          <cell r="AF8">
            <v>1225</v>
          </cell>
          <cell r="AG8">
            <v>2519</v>
          </cell>
          <cell r="AH8">
            <v>17928</v>
          </cell>
          <cell r="AI8">
            <v>3307</v>
          </cell>
          <cell r="AJ8">
            <v>2983</v>
          </cell>
          <cell r="AK8">
            <v>90584</v>
          </cell>
          <cell r="AL8">
            <v>3553</v>
          </cell>
          <cell r="AN8">
            <v>5696</v>
          </cell>
          <cell r="AP8">
            <v>27152</v>
          </cell>
          <cell r="AQ8">
            <v>4536</v>
          </cell>
          <cell r="AV8">
            <v>26452</v>
          </cell>
          <cell r="AW8">
            <v>4824</v>
          </cell>
          <cell r="BA8">
            <v>5259</v>
          </cell>
          <cell r="BC8">
            <v>2861</v>
          </cell>
          <cell r="BG8">
            <v>8059</v>
          </cell>
          <cell r="BH8">
            <v>962</v>
          </cell>
          <cell r="BK8">
            <v>33405</v>
          </cell>
        </row>
        <row r="15">
          <cell r="C15">
            <v>407770</v>
          </cell>
          <cell r="D15">
            <v>163284</v>
          </cell>
          <cell r="E15">
            <v>244486</v>
          </cell>
          <cell r="F15">
            <v>12483</v>
          </cell>
          <cell r="G15">
            <v>4249</v>
          </cell>
          <cell r="H15">
            <v>3553</v>
          </cell>
          <cell r="I15">
            <v>587</v>
          </cell>
          <cell r="J15">
            <v>23804</v>
          </cell>
          <cell r="K15">
            <v>2820</v>
          </cell>
          <cell r="L15">
            <v>6255</v>
          </cell>
          <cell r="M15">
            <v>4531</v>
          </cell>
          <cell r="N15">
            <v>2207</v>
          </cell>
          <cell r="P15">
            <v>17739</v>
          </cell>
          <cell r="Q15">
            <v>838</v>
          </cell>
          <cell r="R15">
            <v>7668</v>
          </cell>
          <cell r="S15">
            <v>12190</v>
          </cell>
          <cell r="T15">
            <v>10320</v>
          </cell>
          <cell r="U15">
            <v>1260</v>
          </cell>
          <cell r="V15">
            <v>1947</v>
          </cell>
          <cell r="W15">
            <v>1394</v>
          </cell>
          <cell r="Y15">
            <v>743</v>
          </cell>
          <cell r="AF15">
            <v>804</v>
          </cell>
          <cell r="AG15">
            <v>1461</v>
          </cell>
          <cell r="AH15">
            <v>3207</v>
          </cell>
          <cell r="AI15">
            <v>581</v>
          </cell>
          <cell r="AJ15">
            <v>501</v>
          </cell>
          <cell r="AK15">
            <v>14226</v>
          </cell>
          <cell r="AL15">
            <v>591</v>
          </cell>
          <cell r="AN15">
            <v>2637</v>
          </cell>
          <cell r="AP15">
            <v>17138</v>
          </cell>
          <cell r="AQ15">
            <v>2788</v>
          </cell>
          <cell r="AV15">
            <v>20470</v>
          </cell>
          <cell r="AW15">
            <v>2137</v>
          </cell>
          <cell r="BA15">
            <v>4104</v>
          </cell>
          <cell r="BC15">
            <v>1651</v>
          </cell>
          <cell r="BG15">
            <v>5127</v>
          </cell>
          <cell r="BH15">
            <v>691</v>
          </cell>
          <cell r="BK15">
            <v>15055</v>
          </cell>
        </row>
      </sheetData>
      <sheetData sheetId="9">
        <row r="8">
          <cell r="C8">
            <v>1568091</v>
          </cell>
          <cell r="D8">
            <v>1158974</v>
          </cell>
          <cell r="E8">
            <v>409117</v>
          </cell>
          <cell r="F8">
            <v>47514</v>
          </cell>
          <cell r="G8">
            <v>12100</v>
          </cell>
          <cell r="H8">
            <v>9670</v>
          </cell>
          <cell r="I8">
            <v>1137</v>
          </cell>
          <cell r="J8">
            <v>37156</v>
          </cell>
          <cell r="K8">
            <v>3887</v>
          </cell>
          <cell r="L8">
            <v>7793</v>
          </cell>
          <cell r="M8">
            <v>9201</v>
          </cell>
          <cell r="N8">
            <v>3729</v>
          </cell>
          <cell r="P8">
            <v>22652</v>
          </cell>
          <cell r="Q8">
            <v>2083</v>
          </cell>
          <cell r="R8">
            <v>9611</v>
          </cell>
          <cell r="S8">
            <v>7983</v>
          </cell>
          <cell r="T8">
            <v>7757</v>
          </cell>
          <cell r="U8">
            <v>1860</v>
          </cell>
          <cell r="V8">
            <v>9493</v>
          </cell>
          <cell r="W8">
            <v>3854</v>
          </cell>
          <cell r="Y8">
            <v>1357</v>
          </cell>
          <cell r="AF8">
            <v>1038</v>
          </cell>
          <cell r="AG8">
            <v>2202</v>
          </cell>
          <cell r="AH8">
            <v>15307</v>
          </cell>
          <cell r="AI8">
            <v>3370</v>
          </cell>
          <cell r="AJ8">
            <v>2524</v>
          </cell>
          <cell r="AK8">
            <v>36488</v>
          </cell>
          <cell r="AL8">
            <v>2344</v>
          </cell>
          <cell r="AN8">
            <v>1766</v>
          </cell>
          <cell r="AP8">
            <v>20386</v>
          </cell>
          <cell r="AQ8">
            <v>3516</v>
          </cell>
          <cell r="AV8">
            <v>23617</v>
          </cell>
          <cell r="AW8">
            <v>5094</v>
          </cell>
          <cell r="BA8">
            <v>2793</v>
          </cell>
          <cell r="BC8">
            <v>1233</v>
          </cell>
          <cell r="BG8">
            <v>5111</v>
          </cell>
          <cell r="BH8">
            <v>458</v>
          </cell>
          <cell r="BK8">
            <v>21187</v>
          </cell>
        </row>
        <row r="15">
          <cell r="C15">
            <v>292418</v>
          </cell>
          <cell r="D15">
            <v>120117</v>
          </cell>
          <cell r="E15">
            <v>172301</v>
          </cell>
          <cell r="F15">
            <v>13172</v>
          </cell>
          <cell r="G15">
            <v>5793</v>
          </cell>
          <cell r="H15">
            <v>4230</v>
          </cell>
          <cell r="I15">
            <v>895</v>
          </cell>
          <cell r="J15">
            <v>14775</v>
          </cell>
          <cell r="K15">
            <v>1559</v>
          </cell>
          <cell r="L15">
            <v>3827</v>
          </cell>
          <cell r="M15">
            <v>3937</v>
          </cell>
          <cell r="N15">
            <v>1961</v>
          </cell>
          <cell r="P15">
            <v>12320</v>
          </cell>
          <cell r="Q15">
            <v>981</v>
          </cell>
          <cell r="R15">
            <v>4213</v>
          </cell>
          <cell r="S15">
            <v>3710</v>
          </cell>
          <cell r="T15">
            <v>4219</v>
          </cell>
          <cell r="U15">
            <v>948</v>
          </cell>
          <cell r="V15">
            <v>1722</v>
          </cell>
          <cell r="W15">
            <v>1132</v>
          </cell>
          <cell r="Y15">
            <v>545</v>
          </cell>
          <cell r="AF15">
            <v>808</v>
          </cell>
          <cell r="AG15">
            <v>1157</v>
          </cell>
          <cell r="AH15">
            <v>3054</v>
          </cell>
          <cell r="AI15">
            <v>712</v>
          </cell>
          <cell r="AJ15">
            <v>942</v>
          </cell>
          <cell r="AK15">
            <v>7741</v>
          </cell>
          <cell r="AL15">
            <v>313</v>
          </cell>
          <cell r="AN15">
            <v>883</v>
          </cell>
          <cell r="AP15">
            <v>13127</v>
          </cell>
          <cell r="AQ15">
            <v>2108</v>
          </cell>
          <cell r="AV15">
            <v>16660</v>
          </cell>
          <cell r="AW15">
            <v>2297</v>
          </cell>
          <cell r="BA15">
            <v>2128</v>
          </cell>
          <cell r="BC15">
            <v>897</v>
          </cell>
          <cell r="BG15">
            <v>3530</v>
          </cell>
          <cell r="BH15">
            <v>267</v>
          </cell>
          <cell r="BK15">
            <v>9043</v>
          </cell>
        </row>
      </sheetData>
      <sheetData sheetId="10">
        <row r="8">
          <cell r="C8">
            <v>1417028</v>
          </cell>
          <cell r="D8">
            <v>1105570</v>
          </cell>
          <cell r="E8">
            <v>311458</v>
          </cell>
          <cell r="F8">
            <v>34092</v>
          </cell>
          <cell r="G8">
            <v>11376</v>
          </cell>
          <cell r="H8">
            <v>7855</v>
          </cell>
          <cell r="I8">
            <v>1353</v>
          </cell>
          <cell r="J8">
            <v>25817</v>
          </cell>
          <cell r="K8">
            <v>2963</v>
          </cell>
          <cell r="L8">
            <v>4826</v>
          </cell>
          <cell r="M8">
            <v>7668</v>
          </cell>
          <cell r="N8">
            <v>3015</v>
          </cell>
          <cell r="P8">
            <v>21447</v>
          </cell>
          <cell r="Q8">
            <v>2022</v>
          </cell>
          <cell r="R8">
            <v>8374</v>
          </cell>
          <cell r="S8">
            <v>7360</v>
          </cell>
          <cell r="T8">
            <v>5221</v>
          </cell>
          <cell r="U8">
            <v>1425</v>
          </cell>
          <cell r="V8">
            <v>7066</v>
          </cell>
          <cell r="W8">
            <v>2349</v>
          </cell>
          <cell r="Y8">
            <v>1456</v>
          </cell>
          <cell r="AF8">
            <v>1053</v>
          </cell>
          <cell r="AG8">
            <v>1540</v>
          </cell>
          <cell r="AH8">
            <v>14790</v>
          </cell>
          <cell r="AI8">
            <v>4051</v>
          </cell>
          <cell r="AJ8">
            <v>2909</v>
          </cell>
          <cell r="AK8">
            <v>34377</v>
          </cell>
          <cell r="AL8">
            <v>955</v>
          </cell>
          <cell r="AN8">
            <v>768</v>
          </cell>
          <cell r="AP8">
            <v>13100</v>
          </cell>
          <cell r="AQ8">
            <v>2390</v>
          </cell>
          <cell r="AV8">
            <v>17629</v>
          </cell>
          <cell r="AW8">
            <v>4033</v>
          </cell>
          <cell r="BA8">
            <v>2991</v>
          </cell>
          <cell r="BC8">
            <v>650</v>
          </cell>
          <cell r="BG8">
            <v>2780</v>
          </cell>
          <cell r="BH8">
            <v>325</v>
          </cell>
          <cell r="BK8">
            <v>11912</v>
          </cell>
        </row>
        <row r="15">
          <cell r="C15">
            <v>302379</v>
          </cell>
          <cell r="D15">
            <v>159549</v>
          </cell>
          <cell r="E15">
            <v>142830</v>
          </cell>
          <cell r="F15">
            <v>12096</v>
          </cell>
          <cell r="G15">
            <v>5434</v>
          </cell>
          <cell r="H15">
            <v>3481</v>
          </cell>
          <cell r="I15">
            <v>945</v>
          </cell>
          <cell r="J15">
            <v>11854</v>
          </cell>
          <cell r="K15">
            <v>1394</v>
          </cell>
          <cell r="L15">
            <v>2850</v>
          </cell>
          <cell r="M15">
            <v>4103</v>
          </cell>
          <cell r="N15">
            <v>1644</v>
          </cell>
          <cell r="P15">
            <v>14302</v>
          </cell>
          <cell r="Q15">
            <v>1084</v>
          </cell>
          <cell r="R15">
            <v>3727</v>
          </cell>
          <cell r="S15">
            <v>3230</v>
          </cell>
          <cell r="T15">
            <v>2626</v>
          </cell>
          <cell r="U15">
            <v>716</v>
          </cell>
          <cell r="V15">
            <v>1510</v>
          </cell>
          <cell r="W15">
            <v>738</v>
          </cell>
          <cell r="Y15">
            <v>513</v>
          </cell>
          <cell r="AF15">
            <v>567</v>
          </cell>
          <cell r="AG15">
            <v>810</v>
          </cell>
          <cell r="AH15">
            <v>3448</v>
          </cell>
          <cell r="AI15">
            <v>899</v>
          </cell>
          <cell r="AJ15">
            <v>828</v>
          </cell>
          <cell r="AK15">
            <v>11195</v>
          </cell>
          <cell r="AL15">
            <v>371</v>
          </cell>
          <cell r="AN15">
            <v>369</v>
          </cell>
          <cell r="AP15">
            <v>7895</v>
          </cell>
          <cell r="AQ15">
            <v>1414</v>
          </cell>
          <cell r="AV15">
            <v>12463</v>
          </cell>
          <cell r="AW15">
            <v>1877</v>
          </cell>
          <cell r="BA15">
            <v>1997</v>
          </cell>
          <cell r="BC15">
            <v>364</v>
          </cell>
          <cell r="BG15">
            <v>1885</v>
          </cell>
          <cell r="BH15">
            <v>232</v>
          </cell>
          <cell r="BK15">
            <v>5396</v>
          </cell>
        </row>
      </sheetData>
      <sheetData sheetId="11">
        <row r="8">
          <cell r="C8">
            <v>1259776</v>
          </cell>
          <cell r="D8">
            <v>929368</v>
          </cell>
          <cell r="E8">
            <v>330408</v>
          </cell>
          <cell r="F8">
            <v>30966</v>
          </cell>
          <cell r="G8">
            <v>12090</v>
          </cell>
          <cell r="H8">
            <v>8186</v>
          </cell>
          <cell r="I8">
            <v>704</v>
          </cell>
          <cell r="J8">
            <v>26713</v>
          </cell>
          <cell r="K8">
            <v>3153</v>
          </cell>
          <cell r="L8">
            <v>6809</v>
          </cell>
          <cell r="M8">
            <v>7568</v>
          </cell>
          <cell r="N8">
            <v>3098</v>
          </cell>
          <cell r="P8">
            <v>24033</v>
          </cell>
          <cell r="Q8">
            <v>1338</v>
          </cell>
          <cell r="R8">
            <v>8312</v>
          </cell>
          <cell r="S8">
            <v>8261</v>
          </cell>
          <cell r="T8">
            <v>5370</v>
          </cell>
          <cell r="U8">
            <v>1470</v>
          </cell>
          <cell r="V8">
            <v>6209</v>
          </cell>
          <cell r="W8">
            <v>3109</v>
          </cell>
          <cell r="Y8">
            <v>1346</v>
          </cell>
          <cell r="AF8">
            <v>911</v>
          </cell>
          <cell r="AG8">
            <v>1374</v>
          </cell>
          <cell r="AH8">
            <v>14326</v>
          </cell>
          <cell r="AI8">
            <v>2429</v>
          </cell>
          <cell r="AJ8">
            <v>2011</v>
          </cell>
          <cell r="AK8">
            <v>53453</v>
          </cell>
          <cell r="AL8">
            <v>2069</v>
          </cell>
          <cell r="AN8">
            <v>789</v>
          </cell>
          <cell r="AP8">
            <v>11468</v>
          </cell>
          <cell r="AQ8">
            <v>3005</v>
          </cell>
          <cell r="AV8">
            <v>14070</v>
          </cell>
          <cell r="AW8">
            <v>3204</v>
          </cell>
          <cell r="BA8">
            <v>2757</v>
          </cell>
          <cell r="BC8">
            <v>714</v>
          </cell>
          <cell r="BG8">
            <v>2843</v>
          </cell>
          <cell r="BH8">
            <v>184</v>
          </cell>
          <cell r="BK8">
            <v>10794</v>
          </cell>
        </row>
        <row r="15">
          <cell r="C15">
            <v>259808</v>
          </cell>
          <cell r="D15">
            <v>140049</v>
          </cell>
          <cell r="E15">
            <v>119759</v>
          </cell>
          <cell r="F15">
            <v>11445</v>
          </cell>
          <cell r="G15">
            <v>4110</v>
          </cell>
          <cell r="H15">
            <v>3386</v>
          </cell>
          <cell r="I15">
            <v>522</v>
          </cell>
          <cell r="J15">
            <v>9634</v>
          </cell>
          <cell r="K15">
            <v>865</v>
          </cell>
          <cell r="L15">
            <v>1902</v>
          </cell>
          <cell r="M15">
            <v>3646</v>
          </cell>
          <cell r="N15">
            <v>1450</v>
          </cell>
          <cell r="P15">
            <v>9842</v>
          </cell>
          <cell r="Q15">
            <v>593</v>
          </cell>
          <cell r="R15">
            <v>2895</v>
          </cell>
          <cell r="S15">
            <v>2453</v>
          </cell>
          <cell r="T15">
            <v>2023</v>
          </cell>
          <cell r="U15">
            <v>494</v>
          </cell>
          <cell r="V15">
            <v>1492</v>
          </cell>
          <cell r="W15">
            <v>1014</v>
          </cell>
          <cell r="Y15">
            <v>466</v>
          </cell>
          <cell r="AF15">
            <v>468</v>
          </cell>
          <cell r="AG15">
            <v>459</v>
          </cell>
          <cell r="AH15">
            <v>3169</v>
          </cell>
          <cell r="AI15">
            <v>645</v>
          </cell>
          <cell r="AJ15">
            <v>551</v>
          </cell>
          <cell r="AK15">
            <v>11720</v>
          </cell>
          <cell r="AL15">
            <v>342</v>
          </cell>
          <cell r="AN15">
            <v>358</v>
          </cell>
          <cell r="AP15">
            <v>6510</v>
          </cell>
          <cell r="AQ15">
            <v>1180</v>
          </cell>
          <cell r="AV15">
            <v>6478</v>
          </cell>
          <cell r="AW15">
            <v>1420</v>
          </cell>
          <cell r="BA15">
            <v>1356</v>
          </cell>
          <cell r="BC15">
            <v>336</v>
          </cell>
          <cell r="BG15">
            <v>1131</v>
          </cell>
          <cell r="BH15">
            <v>106</v>
          </cell>
          <cell r="BK15">
            <v>4671</v>
          </cell>
        </row>
      </sheetData>
    </sheetDataSet>
  </externalBook>
</externalLink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B88"/>
  <sheetViews>
    <sheetView workbookViewId="0"/>
  </sheetViews>
  <sheetFormatPr defaultRowHeight="12.75" x14ac:dyDescent="0.2"/>
  <cols>
    <col min="1" max="1" width="3.7109375" style="31" customWidth="1"/>
    <col min="2" max="2" width="28.7109375" style="75" customWidth="1"/>
    <col min="3" max="3" width="9.7109375" style="16" customWidth="1"/>
    <col min="4" max="4" width="10.140625" style="65" customWidth="1"/>
    <col min="5" max="5" width="9.7109375" style="65" hidden="1" customWidth="1"/>
    <col min="6" max="16" width="10.140625" style="65" customWidth="1"/>
    <col min="17" max="40" width="13.28515625" style="31" customWidth="1"/>
    <col min="41" max="16384" width="9.140625" style="31"/>
  </cols>
  <sheetData>
    <row r="1" spans="2:80" x14ac:dyDescent="0.2">
      <c r="C1" s="7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2:80" x14ac:dyDescent="0.2">
      <c r="B2" s="51" t="s">
        <v>72</v>
      </c>
      <c r="C2" s="7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2:80" x14ac:dyDescent="0.2">
      <c r="C3" s="7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</row>
    <row r="4" spans="2:80" x14ac:dyDescent="0.2">
      <c r="B4" s="71" t="s">
        <v>55</v>
      </c>
      <c r="C4" s="7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</row>
    <row r="5" spans="2:80" ht="13.5" thickBot="1" x14ac:dyDescent="0.25">
      <c r="B5" s="71" t="s">
        <v>0</v>
      </c>
    </row>
    <row r="6" spans="2:80" ht="13.5" thickBot="1" x14ac:dyDescent="0.25">
      <c r="B6" s="6" t="s">
        <v>241</v>
      </c>
      <c r="C6" s="7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10" t="s">
        <v>81</v>
      </c>
      <c r="R6" s="10" t="s">
        <v>81</v>
      </c>
      <c r="S6" s="10" t="s">
        <v>89</v>
      </c>
      <c r="T6" s="10" t="s">
        <v>89</v>
      </c>
      <c r="U6" s="10" t="s">
        <v>97</v>
      </c>
      <c r="V6" s="10" t="s">
        <v>97</v>
      </c>
      <c r="W6" s="10" t="s">
        <v>110</v>
      </c>
      <c r="X6" s="10" t="s">
        <v>110</v>
      </c>
      <c r="Y6" s="10" t="s">
        <v>117</v>
      </c>
      <c r="Z6" s="10" t="s">
        <v>117</v>
      </c>
      <c r="AA6" s="10" t="s">
        <v>142</v>
      </c>
      <c r="AB6" s="10" t="s">
        <v>142</v>
      </c>
      <c r="AC6" s="10" t="s">
        <v>158</v>
      </c>
      <c r="AD6" s="10" t="s">
        <v>158</v>
      </c>
      <c r="AE6" s="10" t="s">
        <v>174</v>
      </c>
      <c r="AF6" s="10" t="s">
        <v>174</v>
      </c>
      <c r="AG6" s="10" t="s">
        <v>190</v>
      </c>
      <c r="AH6" s="10" t="s">
        <v>190</v>
      </c>
      <c r="AI6" s="10" t="s">
        <v>206</v>
      </c>
      <c r="AJ6" s="10" t="s">
        <v>206</v>
      </c>
      <c r="AK6" s="10" t="s">
        <v>219</v>
      </c>
      <c r="AL6" s="10" t="s">
        <v>219</v>
      </c>
      <c r="AM6" s="10" t="s">
        <v>238</v>
      </c>
      <c r="AN6" s="10" t="s">
        <v>238</v>
      </c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</row>
    <row r="7" spans="2:80" x14ac:dyDescent="0.2">
      <c r="B7" s="57"/>
      <c r="C7" s="16" t="s">
        <v>79</v>
      </c>
      <c r="D7" s="7" t="s">
        <v>87</v>
      </c>
      <c r="E7" s="7" t="s">
        <v>87</v>
      </c>
      <c r="F7" s="7" t="s">
        <v>95</v>
      </c>
      <c r="G7" s="7" t="s">
        <v>104</v>
      </c>
      <c r="H7" s="7" t="s">
        <v>116</v>
      </c>
      <c r="I7" s="7" t="s">
        <v>128</v>
      </c>
      <c r="J7" s="7" t="s">
        <v>144</v>
      </c>
      <c r="K7" s="7" t="s">
        <v>160</v>
      </c>
      <c r="L7" s="7" t="s">
        <v>176</v>
      </c>
      <c r="M7" s="7" t="s">
        <v>192</v>
      </c>
      <c r="N7" s="7" t="s">
        <v>221</v>
      </c>
      <c r="O7" s="7" t="s">
        <v>224</v>
      </c>
      <c r="P7" s="7" t="s">
        <v>240</v>
      </c>
      <c r="Q7" s="7" t="s">
        <v>82</v>
      </c>
      <c r="R7" s="7" t="s">
        <v>82</v>
      </c>
      <c r="S7" s="7" t="s">
        <v>90</v>
      </c>
      <c r="T7" s="7" t="s">
        <v>90</v>
      </c>
      <c r="U7" s="7" t="s">
        <v>98</v>
      </c>
      <c r="V7" s="7" t="s">
        <v>98</v>
      </c>
      <c r="W7" s="7" t="s">
        <v>111</v>
      </c>
      <c r="X7" s="7" t="s">
        <v>111</v>
      </c>
      <c r="Y7" s="7" t="s">
        <v>118</v>
      </c>
      <c r="Z7" s="7" t="s">
        <v>118</v>
      </c>
      <c r="AA7" s="7" t="s">
        <v>143</v>
      </c>
      <c r="AB7" s="7" t="s">
        <v>143</v>
      </c>
      <c r="AC7" s="7" t="s">
        <v>159</v>
      </c>
      <c r="AD7" s="7" t="s">
        <v>159</v>
      </c>
      <c r="AE7" s="7" t="s">
        <v>175</v>
      </c>
      <c r="AF7" s="7" t="s">
        <v>175</v>
      </c>
      <c r="AG7" s="7" t="s">
        <v>191</v>
      </c>
      <c r="AH7" s="7" t="s">
        <v>191</v>
      </c>
      <c r="AI7" s="7" t="s">
        <v>207</v>
      </c>
      <c r="AJ7" s="7" t="s">
        <v>207</v>
      </c>
      <c r="AK7" s="7" t="s">
        <v>220</v>
      </c>
      <c r="AL7" s="7" t="s">
        <v>220</v>
      </c>
      <c r="AM7" s="7" t="s">
        <v>239</v>
      </c>
      <c r="AN7" s="7" t="s">
        <v>239</v>
      </c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</row>
    <row r="8" spans="2:80" s="65" customFormat="1" x14ac:dyDescent="0.2">
      <c r="B8" s="67"/>
      <c r="C8" s="7"/>
      <c r="D8" s="79"/>
      <c r="E8" s="7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66"/>
      <c r="R8" s="50" t="s">
        <v>22</v>
      </c>
      <c r="S8" s="66"/>
      <c r="T8" s="50" t="s">
        <v>22</v>
      </c>
      <c r="U8" s="66"/>
      <c r="V8" s="50" t="s">
        <v>22</v>
      </c>
      <c r="W8" s="66"/>
      <c r="X8" s="50" t="s">
        <v>22</v>
      </c>
      <c r="Y8" s="66"/>
      <c r="Z8" s="50" t="s">
        <v>22</v>
      </c>
      <c r="AA8" s="66"/>
      <c r="AB8" s="50" t="s">
        <v>22</v>
      </c>
      <c r="AC8" s="66"/>
      <c r="AD8" s="50" t="s">
        <v>22</v>
      </c>
      <c r="AE8" s="66"/>
      <c r="AF8" s="50" t="s">
        <v>22</v>
      </c>
      <c r="AG8" s="66"/>
      <c r="AH8" s="50" t="s">
        <v>22</v>
      </c>
      <c r="AI8" s="66"/>
      <c r="AJ8" s="50" t="s">
        <v>22</v>
      </c>
      <c r="AK8" s="66"/>
      <c r="AL8" s="50" t="s">
        <v>22</v>
      </c>
      <c r="AM8" s="66"/>
      <c r="AN8" s="50" t="s">
        <v>22</v>
      </c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</row>
    <row r="9" spans="2:80" s="33" customFormat="1" x14ac:dyDescent="0.2">
      <c r="B9" s="68" t="s">
        <v>23</v>
      </c>
      <c r="C9" s="19">
        <f>'2002'!C9</f>
        <v>2504411</v>
      </c>
      <c r="D9" s="19">
        <f>'2003'!C9</f>
        <v>2512172</v>
      </c>
      <c r="E9" s="19">
        <f>'2003'!C9</f>
        <v>2512172</v>
      </c>
      <c r="F9" s="19">
        <f>'2004'!C9</f>
        <v>2497505</v>
      </c>
      <c r="G9" s="19">
        <f>'2005'!C9</f>
        <v>2555470</v>
      </c>
      <c r="H9" s="19">
        <f>'2006'!C9</f>
        <v>2757769</v>
      </c>
      <c r="I9" s="19">
        <f>'2007'!C9</f>
        <v>2984115</v>
      </c>
      <c r="J9" s="19">
        <f>'2008'!C9</f>
        <v>3082217</v>
      </c>
      <c r="K9" s="19">
        <f>'2009'!C9</f>
        <v>2908441</v>
      </c>
      <c r="L9" s="19">
        <f>'2010'!C9</f>
        <v>3187136</v>
      </c>
      <c r="M9" s="19">
        <f>'2011'!C9</f>
        <v>3363971</v>
      </c>
      <c r="N9" s="19">
        <f>'2012'!C9</f>
        <v>3366337</v>
      </c>
      <c r="O9" s="19">
        <f>'2013'!C9</f>
        <v>3263690</v>
      </c>
      <c r="P9" s="19">
        <f>'2014'!C9</f>
        <v>3298841</v>
      </c>
      <c r="Q9" s="70">
        <f t="shared" ref="Q9:Q46" si="0">D9-C9</f>
        <v>7761</v>
      </c>
      <c r="R9" s="69">
        <f t="shared" ref="R9:R46" si="1">D9/C9-1</f>
        <v>3.0989322439487488E-3</v>
      </c>
      <c r="S9" s="70">
        <f t="shared" ref="S9:S46" si="2">F9-E9</f>
        <v>-14667</v>
      </c>
      <c r="T9" s="69">
        <f t="shared" ref="T9:T46" si="3">F9/E9-1</f>
        <v>-5.838374124064738E-3</v>
      </c>
      <c r="U9" s="70">
        <f t="shared" ref="U9:U46" si="4">G9-F9</f>
        <v>57965</v>
      </c>
      <c r="V9" s="69">
        <f t="shared" ref="V9:V46" si="5">G9/F9-1</f>
        <v>2.3209162744418865E-2</v>
      </c>
      <c r="W9" s="70">
        <f t="shared" ref="W9:W46" si="6">H9-G9</f>
        <v>202299</v>
      </c>
      <c r="X9" s="69">
        <f t="shared" ref="X9:X46" si="7">H9/G9-1</f>
        <v>7.9163128504736946E-2</v>
      </c>
      <c r="Y9" s="70">
        <f t="shared" ref="Y9:Y46" si="8">I9-H9</f>
        <v>226346</v>
      </c>
      <c r="Z9" s="69">
        <f t="shared" ref="Z9:Z46" si="9">I9/H9-1</f>
        <v>8.2075764866455403E-2</v>
      </c>
      <c r="AA9" s="70">
        <f t="shared" ref="AA9:AA46" si="10">J9-I9</f>
        <v>98102</v>
      </c>
      <c r="AB9" s="69">
        <f t="shared" ref="AB9:AB46" si="11">J9/I9-1</f>
        <v>3.2874738406529325E-2</v>
      </c>
      <c r="AC9" s="70">
        <f>K9-J9</f>
        <v>-173776</v>
      </c>
      <c r="AD9" s="69">
        <f>K9/J9-1</f>
        <v>-5.638019646248138E-2</v>
      </c>
      <c r="AE9" s="70">
        <f t="shared" ref="AE9:AE46" si="12">L9-K9</f>
        <v>278695</v>
      </c>
      <c r="AF9" s="69">
        <f t="shared" ref="AF9:AF46" si="13">L9/K9-1</f>
        <v>9.5822813665465523E-2</v>
      </c>
      <c r="AG9" s="70">
        <f t="shared" ref="AG9:AG46" si="14">M9-L9</f>
        <v>176835</v>
      </c>
      <c r="AH9" s="69">
        <f t="shared" ref="AH9:AH46" si="15">M9/L9-1</f>
        <v>5.548398311211078E-2</v>
      </c>
      <c r="AI9" s="70">
        <f t="shared" ref="AI9:AI46" si="16">N9-M9</f>
        <v>2366</v>
      </c>
      <c r="AJ9" s="69">
        <f t="shared" ref="AJ9:AJ46" si="17">N9/M9-1</f>
        <v>7.0333543303435775E-4</v>
      </c>
      <c r="AK9" s="70">
        <f t="shared" ref="AK9:AK46" si="18">O9-N9</f>
        <v>-102647</v>
      </c>
      <c r="AL9" s="69">
        <f t="shared" ref="AL9:AL46" si="19">O9/N9-1</f>
        <v>-3.049219374055534E-2</v>
      </c>
      <c r="AM9" s="70">
        <f t="shared" ref="AM9:AM46" si="20">P9-O9</f>
        <v>35151</v>
      </c>
      <c r="AN9" s="69">
        <f t="shared" ref="AN9:AN46" si="21">P9/O9-1</f>
        <v>1.0770324387426422E-2</v>
      </c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</row>
    <row r="10" spans="2:80" s="65" customFormat="1" x14ac:dyDescent="0.2">
      <c r="B10" s="71" t="s">
        <v>24</v>
      </c>
      <c r="C10" s="43">
        <f>'2002'!C10</f>
        <v>1518672</v>
      </c>
      <c r="D10" s="43">
        <f>'2003'!C10</f>
        <v>1500751</v>
      </c>
      <c r="E10" s="43">
        <f>'2003'!C10</f>
        <v>1500751</v>
      </c>
      <c r="F10" s="43">
        <f>'2004'!C10</f>
        <v>1527279</v>
      </c>
      <c r="G10" s="43">
        <f>'2005'!C10</f>
        <v>1539057</v>
      </c>
      <c r="H10" s="43">
        <f>'2006'!C10</f>
        <v>1707829</v>
      </c>
      <c r="I10" s="43">
        <f>'2007'!C10</f>
        <v>1798764</v>
      </c>
      <c r="J10" s="43">
        <f>'2008'!C10</f>
        <v>1814277</v>
      </c>
      <c r="K10" s="43">
        <f>'2009'!C10</f>
        <v>1621549</v>
      </c>
      <c r="L10" s="43">
        <f>'2010'!C10</f>
        <v>1709562</v>
      </c>
      <c r="M10" s="43">
        <f>'2011'!C10</f>
        <v>1821019</v>
      </c>
      <c r="N10" s="43">
        <f>'2012'!C10</f>
        <v>1821237</v>
      </c>
      <c r="O10" s="43">
        <f>'2013'!C10</f>
        <v>1741530</v>
      </c>
      <c r="P10" s="43">
        <f>'2014'!C10</f>
        <v>1737049</v>
      </c>
      <c r="Q10" s="66">
        <f t="shared" si="0"/>
        <v>-17921</v>
      </c>
      <c r="R10" s="72">
        <f t="shared" si="1"/>
        <v>-1.1800441438309273E-2</v>
      </c>
      <c r="S10" s="66">
        <f t="shared" si="2"/>
        <v>26528</v>
      </c>
      <c r="T10" s="72">
        <f t="shared" si="3"/>
        <v>1.7676483307357493E-2</v>
      </c>
      <c r="U10" s="66">
        <f t="shared" si="4"/>
        <v>11778</v>
      </c>
      <c r="V10" s="72">
        <f t="shared" si="5"/>
        <v>7.7117540410100993E-3</v>
      </c>
      <c r="W10" s="66">
        <f t="shared" si="6"/>
        <v>168772</v>
      </c>
      <c r="X10" s="72">
        <f t="shared" si="7"/>
        <v>0.10965935634612634</v>
      </c>
      <c r="Y10" s="66">
        <f t="shared" si="8"/>
        <v>90935</v>
      </c>
      <c r="Z10" s="72">
        <f t="shared" si="9"/>
        <v>5.3245963149706421E-2</v>
      </c>
      <c r="AA10" s="66">
        <f t="shared" si="10"/>
        <v>15513</v>
      </c>
      <c r="AB10" s="72">
        <f t="shared" si="11"/>
        <v>8.6242553219877394E-3</v>
      </c>
      <c r="AC10" s="66">
        <f>K10-J10</f>
        <v>-192728</v>
      </c>
      <c r="AD10" s="72">
        <f>K10/J10-1</f>
        <v>-0.1062285417276414</v>
      </c>
      <c r="AE10" s="66">
        <f t="shared" si="12"/>
        <v>88013</v>
      </c>
      <c r="AF10" s="72">
        <f t="shared" si="13"/>
        <v>5.4277114043423946E-2</v>
      </c>
      <c r="AG10" s="66">
        <f t="shared" si="14"/>
        <v>111457</v>
      </c>
      <c r="AH10" s="72">
        <f t="shared" si="15"/>
        <v>6.5196231549367711E-2</v>
      </c>
      <c r="AI10" s="66">
        <f t="shared" si="16"/>
        <v>218</v>
      </c>
      <c r="AJ10" s="72">
        <f t="shared" si="17"/>
        <v>1.1971319354708854E-4</v>
      </c>
      <c r="AK10" s="66">
        <f t="shared" si="18"/>
        <v>-79707</v>
      </c>
      <c r="AL10" s="72">
        <f t="shared" si="19"/>
        <v>-4.3765308963083838E-2</v>
      </c>
      <c r="AM10" s="66">
        <f t="shared" si="20"/>
        <v>-4481</v>
      </c>
      <c r="AN10" s="72">
        <f t="shared" si="21"/>
        <v>-2.5730248689370683E-3</v>
      </c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</row>
    <row r="11" spans="2:80" s="33" customFormat="1" x14ac:dyDescent="0.2">
      <c r="B11" s="73" t="s">
        <v>25</v>
      </c>
      <c r="C11" s="23">
        <f>'2002'!C11</f>
        <v>985739</v>
      </c>
      <c r="D11" s="23">
        <f>'2003'!C11</f>
        <v>1011421</v>
      </c>
      <c r="E11" s="23">
        <f>'2003'!C11</f>
        <v>1011421</v>
      </c>
      <c r="F11" s="23">
        <f>'2004'!C11</f>
        <v>970226</v>
      </c>
      <c r="G11" s="23">
        <f>'2005'!C11</f>
        <v>1016413</v>
      </c>
      <c r="H11" s="23">
        <f>'2006'!C11</f>
        <v>1049940</v>
      </c>
      <c r="I11" s="23">
        <f>'2007'!C11</f>
        <v>1185351</v>
      </c>
      <c r="J11" s="23">
        <f>'2008'!C11</f>
        <v>1267940</v>
      </c>
      <c r="K11" s="23">
        <f>'2009'!C11</f>
        <v>1286892</v>
      </c>
      <c r="L11" s="23">
        <f>'2010'!C11</f>
        <v>1477574</v>
      </c>
      <c r="M11" s="23">
        <f>'2011'!C11</f>
        <v>1542952</v>
      </c>
      <c r="N11" s="23">
        <f>'2012'!C11</f>
        <v>1545100</v>
      </c>
      <c r="O11" s="23">
        <f>'2013'!C11</f>
        <v>1522160</v>
      </c>
      <c r="P11" s="23">
        <f>'2014'!C11</f>
        <v>1561792</v>
      </c>
      <c r="Q11" s="70">
        <f t="shared" si="0"/>
        <v>25682</v>
      </c>
      <c r="R11" s="69">
        <f t="shared" si="1"/>
        <v>2.6053549671870568E-2</v>
      </c>
      <c r="S11" s="70">
        <f t="shared" si="2"/>
        <v>-41195</v>
      </c>
      <c r="T11" s="69">
        <f t="shared" si="3"/>
        <v>-4.072982467241637E-2</v>
      </c>
      <c r="U11" s="70">
        <f t="shared" si="4"/>
        <v>46187</v>
      </c>
      <c r="V11" s="69">
        <f t="shared" si="5"/>
        <v>4.7604372589479249E-2</v>
      </c>
      <c r="W11" s="70">
        <f t="shared" si="6"/>
        <v>33527</v>
      </c>
      <c r="X11" s="69">
        <f t="shared" si="7"/>
        <v>3.2985607228557701E-2</v>
      </c>
      <c r="Y11" s="70">
        <f t="shared" si="8"/>
        <v>135411</v>
      </c>
      <c r="Z11" s="69">
        <f t="shared" si="9"/>
        <v>0.12897022687010695</v>
      </c>
      <c r="AA11" s="70">
        <f t="shared" si="10"/>
        <v>82589</v>
      </c>
      <c r="AB11" s="69">
        <f t="shared" si="11"/>
        <v>6.9674720821090164E-2</v>
      </c>
      <c r="AC11" s="70">
        <f t="shared" ref="AC11:AC48" si="22">K11-J11</f>
        <v>18952</v>
      </c>
      <c r="AD11" s="69">
        <f t="shared" ref="AD11:AD48" si="23">K11/J11-1</f>
        <v>1.4947079514803452E-2</v>
      </c>
      <c r="AE11" s="70">
        <f t="shared" si="12"/>
        <v>190682</v>
      </c>
      <c r="AF11" s="69">
        <f t="shared" si="13"/>
        <v>0.14817249621568873</v>
      </c>
      <c r="AG11" s="70">
        <f t="shared" si="14"/>
        <v>65378</v>
      </c>
      <c r="AH11" s="69">
        <f t="shared" si="15"/>
        <v>4.4246853287889465E-2</v>
      </c>
      <c r="AI11" s="70">
        <f t="shared" si="16"/>
        <v>2148</v>
      </c>
      <c r="AJ11" s="69">
        <f t="shared" si="17"/>
        <v>1.3921366315996497E-3</v>
      </c>
      <c r="AK11" s="70">
        <f t="shared" si="18"/>
        <v>-22940</v>
      </c>
      <c r="AL11" s="69">
        <f t="shared" si="19"/>
        <v>-1.4846935473432188E-2</v>
      </c>
      <c r="AM11" s="70">
        <f t="shared" si="20"/>
        <v>39632</v>
      </c>
      <c r="AN11" s="69">
        <f t="shared" si="21"/>
        <v>2.6036684711199909E-2</v>
      </c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</row>
    <row r="12" spans="2:80" s="65" customFormat="1" x14ac:dyDescent="0.2">
      <c r="B12" s="64" t="s">
        <v>26</v>
      </c>
      <c r="C12" s="43">
        <f>'2002'!C12</f>
        <v>165179</v>
      </c>
      <c r="D12" s="43">
        <f>'2003'!C12</f>
        <v>174506</v>
      </c>
      <c r="E12" s="43">
        <f>'2003'!C12</f>
        <v>174506</v>
      </c>
      <c r="F12" s="43">
        <f>'2004'!C12</f>
        <v>166530</v>
      </c>
      <c r="G12" s="43">
        <f>'2005'!C12</f>
        <v>163394</v>
      </c>
      <c r="H12" s="43">
        <f>'2006'!C12</f>
        <v>165708</v>
      </c>
      <c r="I12" s="43">
        <f>'2007'!C12</f>
        <v>163383</v>
      </c>
      <c r="J12" s="43">
        <f>'2008'!C12</f>
        <v>154306</v>
      </c>
      <c r="K12" s="43">
        <f>'2009'!C12</f>
        <v>143487</v>
      </c>
      <c r="L12" s="43">
        <f>'2010'!C12</f>
        <v>148903</v>
      </c>
      <c r="M12" s="43">
        <f>'2011'!C12</f>
        <v>140106</v>
      </c>
      <c r="N12" s="43">
        <f>'2012'!C12</f>
        <v>122206</v>
      </c>
      <c r="O12" s="43">
        <f>'2013'!C12</f>
        <v>124354</v>
      </c>
      <c r="P12" s="43">
        <f>'2014'!C12</f>
        <v>130451</v>
      </c>
      <c r="Q12" s="66">
        <f t="shared" si="0"/>
        <v>9327</v>
      </c>
      <c r="R12" s="72">
        <f t="shared" si="1"/>
        <v>5.6466015655743274E-2</v>
      </c>
      <c r="S12" s="66">
        <f t="shared" si="2"/>
        <v>-7976</v>
      </c>
      <c r="T12" s="72">
        <f t="shared" si="3"/>
        <v>-4.5706164831008644E-2</v>
      </c>
      <c r="U12" s="66">
        <f t="shared" si="4"/>
        <v>-3136</v>
      </c>
      <c r="V12" s="72">
        <f t="shared" si="5"/>
        <v>-1.8831441782261482E-2</v>
      </c>
      <c r="W12" s="66">
        <f t="shared" si="6"/>
        <v>2314</v>
      </c>
      <c r="X12" s="72">
        <f t="shared" si="7"/>
        <v>1.4162086735131085E-2</v>
      </c>
      <c r="Y12" s="66">
        <f t="shared" si="8"/>
        <v>-2325</v>
      </c>
      <c r="Z12" s="72">
        <f t="shared" si="9"/>
        <v>-1.4030704612933542E-2</v>
      </c>
      <c r="AA12" s="66">
        <f t="shared" si="10"/>
        <v>-9077</v>
      </c>
      <c r="AB12" s="72">
        <f t="shared" si="11"/>
        <v>-5.5556575653525786E-2</v>
      </c>
      <c r="AC12" s="66">
        <f t="shared" si="22"/>
        <v>-10819</v>
      </c>
      <c r="AD12" s="72">
        <f t="shared" si="23"/>
        <v>-7.0113929464829639E-2</v>
      </c>
      <c r="AE12" s="66">
        <f t="shared" si="12"/>
        <v>5416</v>
      </c>
      <c r="AF12" s="72">
        <f t="shared" si="13"/>
        <v>3.7745579738931001E-2</v>
      </c>
      <c r="AG12" s="66">
        <f t="shared" si="14"/>
        <v>-8797</v>
      </c>
      <c r="AH12" s="72">
        <f t="shared" si="15"/>
        <v>-5.907872910552503E-2</v>
      </c>
      <c r="AI12" s="66">
        <f t="shared" si="16"/>
        <v>-17900</v>
      </c>
      <c r="AJ12" s="72">
        <f t="shared" si="17"/>
        <v>-0.12776040997530447</v>
      </c>
      <c r="AK12" s="66">
        <f t="shared" si="18"/>
        <v>2148</v>
      </c>
      <c r="AL12" s="72">
        <f t="shared" si="19"/>
        <v>1.7576878385676675E-2</v>
      </c>
      <c r="AM12" s="66">
        <f t="shared" si="20"/>
        <v>6097</v>
      </c>
      <c r="AN12" s="72">
        <f t="shared" si="21"/>
        <v>4.9029383855766495E-2</v>
      </c>
    </row>
    <row r="13" spans="2:80" s="33" customFormat="1" x14ac:dyDescent="0.2">
      <c r="B13" s="74" t="s">
        <v>29</v>
      </c>
      <c r="C13" s="23">
        <f>'2002'!C13</f>
        <v>131442</v>
      </c>
      <c r="D13" s="23">
        <f>'2003'!C13</f>
        <v>140126</v>
      </c>
      <c r="E13" s="23">
        <f>'2003'!C13</f>
        <v>140126</v>
      </c>
      <c r="F13" s="23">
        <f>'2004'!C13</f>
        <v>157974</v>
      </c>
      <c r="G13" s="23">
        <f>'2005'!C13</f>
        <v>151959</v>
      </c>
      <c r="H13" s="23">
        <f>'2006'!C13</f>
        <v>168344</v>
      </c>
      <c r="I13" s="23">
        <f>'2007'!C13</f>
        <v>186574</v>
      </c>
      <c r="J13" s="23">
        <f>'2008'!C13</f>
        <v>179197</v>
      </c>
      <c r="K13" s="23">
        <f>'2009'!C13</f>
        <v>169478</v>
      </c>
      <c r="L13" s="23">
        <f>'2010'!C13</f>
        <v>156498</v>
      </c>
      <c r="M13" s="23">
        <f>'2011'!C13</f>
        <v>175834</v>
      </c>
      <c r="N13" s="23">
        <f>'2012'!C13</f>
        <v>162713</v>
      </c>
      <c r="O13" s="23">
        <f>'2013'!C13</f>
        <v>149796</v>
      </c>
      <c r="P13" s="23">
        <f>'2014'!C13</f>
        <v>149486</v>
      </c>
      <c r="Q13" s="70">
        <f t="shared" si="0"/>
        <v>8684</v>
      </c>
      <c r="R13" s="69">
        <f t="shared" si="1"/>
        <v>6.6067162702941218E-2</v>
      </c>
      <c r="S13" s="70">
        <f t="shared" si="2"/>
        <v>17848</v>
      </c>
      <c r="T13" s="69">
        <f t="shared" si="3"/>
        <v>0.12737108031343225</v>
      </c>
      <c r="U13" s="70">
        <f t="shared" si="4"/>
        <v>-6015</v>
      </c>
      <c r="V13" s="69">
        <f t="shared" si="5"/>
        <v>-3.8075885905275553E-2</v>
      </c>
      <c r="W13" s="70">
        <f t="shared" si="6"/>
        <v>16385</v>
      </c>
      <c r="X13" s="69">
        <f t="shared" si="7"/>
        <v>0.10782513704354457</v>
      </c>
      <c r="Y13" s="70">
        <f t="shared" si="8"/>
        <v>18230</v>
      </c>
      <c r="Z13" s="69">
        <f t="shared" si="9"/>
        <v>0.10829016775174649</v>
      </c>
      <c r="AA13" s="70">
        <f t="shared" si="10"/>
        <v>-7377</v>
      </c>
      <c r="AB13" s="69">
        <f t="shared" si="11"/>
        <v>-3.9539271281100241E-2</v>
      </c>
      <c r="AC13" s="70">
        <f t="shared" si="22"/>
        <v>-9719</v>
      </c>
      <c r="AD13" s="69">
        <f t="shared" si="23"/>
        <v>-5.4236399046859063E-2</v>
      </c>
      <c r="AE13" s="70">
        <f t="shared" si="12"/>
        <v>-12980</v>
      </c>
      <c r="AF13" s="69">
        <f t="shared" si="13"/>
        <v>-7.6588111731316189E-2</v>
      </c>
      <c r="AG13" s="70">
        <f t="shared" si="14"/>
        <v>19336</v>
      </c>
      <c r="AH13" s="69">
        <f t="shared" si="15"/>
        <v>0.12355429462357348</v>
      </c>
      <c r="AI13" s="70">
        <f t="shared" si="16"/>
        <v>-13121</v>
      </c>
      <c r="AJ13" s="69">
        <f t="shared" si="17"/>
        <v>-7.4621518022680466E-2</v>
      </c>
      <c r="AK13" s="70">
        <f t="shared" si="18"/>
        <v>-12917</v>
      </c>
      <c r="AL13" s="69">
        <f t="shared" si="19"/>
        <v>-7.9385175124298657E-2</v>
      </c>
      <c r="AM13" s="70">
        <f t="shared" si="20"/>
        <v>-310</v>
      </c>
      <c r="AN13" s="69">
        <f t="shared" si="21"/>
        <v>-2.0694811610456609E-3</v>
      </c>
    </row>
    <row r="14" spans="2:80" s="65" customFormat="1" x14ac:dyDescent="0.2">
      <c r="B14" s="75" t="s">
        <v>28</v>
      </c>
      <c r="C14" s="43">
        <f>'2002'!C14</f>
        <v>134550</v>
      </c>
      <c r="D14" s="43">
        <f>'2003'!C14</f>
        <v>138428</v>
      </c>
      <c r="E14" s="43">
        <f>'2003'!C14</f>
        <v>138428</v>
      </c>
      <c r="F14" s="43">
        <f>'2004'!C14</f>
        <v>131658</v>
      </c>
      <c r="G14" s="43">
        <f>'2005'!C14</f>
        <v>133265</v>
      </c>
      <c r="H14" s="43">
        <f>'2006'!C14</f>
        <v>128816</v>
      </c>
      <c r="I14" s="43">
        <f>'2007'!C14</f>
        <v>134139</v>
      </c>
      <c r="J14" s="43">
        <f>'2008'!C14</f>
        <v>130306</v>
      </c>
      <c r="K14" s="43">
        <f>'2009'!C14</f>
        <v>110482</v>
      </c>
      <c r="L14" s="43">
        <f>'2010'!C14</f>
        <v>127393</v>
      </c>
      <c r="M14" s="43">
        <f>'2011'!C14</f>
        <v>132471</v>
      </c>
      <c r="N14" s="43">
        <f>'2012'!C14</f>
        <v>127633</v>
      </c>
      <c r="O14" s="43">
        <f>'2013'!C14</f>
        <v>119753</v>
      </c>
      <c r="P14" s="43">
        <f>'2014'!C14</f>
        <v>123702</v>
      </c>
      <c r="Q14" s="66">
        <f t="shared" si="0"/>
        <v>3878</v>
      </c>
      <c r="R14" s="72">
        <f t="shared" si="1"/>
        <v>2.8821999256781972E-2</v>
      </c>
      <c r="S14" s="66">
        <f t="shared" si="2"/>
        <v>-6770</v>
      </c>
      <c r="T14" s="72">
        <f t="shared" si="3"/>
        <v>-4.8906290634842642E-2</v>
      </c>
      <c r="U14" s="66">
        <f t="shared" si="4"/>
        <v>1607</v>
      </c>
      <c r="V14" s="72">
        <f t="shared" si="5"/>
        <v>1.2205866715277569E-2</v>
      </c>
      <c r="W14" s="66">
        <f t="shared" si="6"/>
        <v>-4449</v>
      </c>
      <c r="X14" s="72">
        <f t="shared" si="7"/>
        <v>-3.3384609612426397E-2</v>
      </c>
      <c r="Y14" s="66">
        <f t="shared" si="8"/>
        <v>5323</v>
      </c>
      <c r="Z14" s="72">
        <f t="shared" si="9"/>
        <v>4.1322506520929059E-2</v>
      </c>
      <c r="AA14" s="66">
        <f t="shared" si="10"/>
        <v>-3833</v>
      </c>
      <c r="AB14" s="72">
        <f t="shared" si="11"/>
        <v>-2.8574836550145699E-2</v>
      </c>
      <c r="AC14" s="66">
        <f t="shared" si="22"/>
        <v>-19824</v>
      </c>
      <c r="AD14" s="72">
        <f t="shared" si="23"/>
        <v>-0.15213420717388304</v>
      </c>
      <c r="AE14" s="66">
        <f t="shared" si="12"/>
        <v>16911</v>
      </c>
      <c r="AF14" s="72">
        <f t="shared" si="13"/>
        <v>0.15306565775420422</v>
      </c>
      <c r="AG14" s="66">
        <f t="shared" si="14"/>
        <v>5078</v>
      </c>
      <c r="AH14" s="72">
        <f t="shared" si="15"/>
        <v>3.9860902875354265E-2</v>
      </c>
      <c r="AI14" s="66">
        <f t="shared" si="16"/>
        <v>-4838</v>
      </c>
      <c r="AJ14" s="72">
        <f t="shared" si="17"/>
        <v>-3.6521200866604819E-2</v>
      </c>
      <c r="AK14" s="66">
        <f t="shared" si="18"/>
        <v>-7880</v>
      </c>
      <c r="AL14" s="72">
        <f t="shared" si="19"/>
        <v>-6.1739518776491975E-2</v>
      </c>
      <c r="AM14" s="66">
        <f t="shared" si="20"/>
        <v>3949</v>
      </c>
      <c r="AN14" s="72">
        <f t="shared" si="21"/>
        <v>3.29762093642747E-2</v>
      </c>
    </row>
    <row r="15" spans="2:80" s="33" customFormat="1" x14ac:dyDescent="0.2">
      <c r="B15" s="74" t="s">
        <v>27</v>
      </c>
      <c r="C15" s="23">
        <f>'2002'!C15</f>
        <v>146227</v>
      </c>
      <c r="D15" s="23">
        <f>'2003'!C15</f>
        <v>122700</v>
      </c>
      <c r="E15" s="23">
        <f>'2003'!C15</f>
        <v>122700</v>
      </c>
      <c r="F15" s="23">
        <f>'2004'!C15</f>
        <v>113888</v>
      </c>
      <c r="G15" s="23">
        <f>'2005'!C15</f>
        <v>123127</v>
      </c>
      <c r="H15" s="23">
        <f>'2006'!C15</f>
        <v>161620</v>
      </c>
      <c r="I15" s="23">
        <f>'2007'!C15</f>
        <v>197383</v>
      </c>
      <c r="J15" s="23">
        <f>'2008'!C15</f>
        <v>251874</v>
      </c>
      <c r="K15" s="23">
        <f>'2009'!C15</f>
        <v>239251</v>
      </c>
      <c r="L15" s="23">
        <f>'2010'!C15</f>
        <v>266097</v>
      </c>
      <c r="M15" s="23">
        <f>'2011'!C15</f>
        <v>305754</v>
      </c>
      <c r="N15" s="23">
        <f>'2012'!C15</f>
        <v>315511</v>
      </c>
      <c r="O15" s="23">
        <f>'2013'!C15</f>
        <v>310243</v>
      </c>
      <c r="P15" s="23">
        <f>'2014'!C15</f>
        <v>244739</v>
      </c>
      <c r="Q15" s="70">
        <f t="shared" si="0"/>
        <v>-23527</v>
      </c>
      <c r="R15" s="69">
        <f t="shared" si="1"/>
        <v>-0.1608936790059291</v>
      </c>
      <c r="S15" s="70">
        <f t="shared" si="2"/>
        <v>-8812</v>
      </c>
      <c r="T15" s="69">
        <f t="shared" si="3"/>
        <v>-7.1817440912795405E-2</v>
      </c>
      <c r="U15" s="70">
        <f t="shared" si="4"/>
        <v>9239</v>
      </c>
      <c r="V15" s="69">
        <f t="shared" si="5"/>
        <v>8.1123559988760974E-2</v>
      </c>
      <c r="W15" s="70">
        <f t="shared" si="6"/>
        <v>38493</v>
      </c>
      <c r="X15" s="69">
        <f t="shared" si="7"/>
        <v>0.31262842430985893</v>
      </c>
      <c r="Y15" s="70">
        <f t="shared" si="8"/>
        <v>35763</v>
      </c>
      <c r="Z15" s="69">
        <f t="shared" si="9"/>
        <v>0.22127830714020535</v>
      </c>
      <c r="AA15" s="70">
        <f t="shared" si="10"/>
        <v>54491</v>
      </c>
      <c r="AB15" s="69">
        <f t="shared" si="11"/>
        <v>0.27606734115906639</v>
      </c>
      <c r="AC15" s="70">
        <f t="shared" si="22"/>
        <v>-12623</v>
      </c>
      <c r="AD15" s="69">
        <f t="shared" si="23"/>
        <v>-5.0116328005272437E-2</v>
      </c>
      <c r="AE15" s="70">
        <f t="shared" si="12"/>
        <v>26846</v>
      </c>
      <c r="AF15" s="69">
        <f t="shared" si="13"/>
        <v>0.11220851741476534</v>
      </c>
      <c r="AG15" s="70">
        <f t="shared" si="14"/>
        <v>39657</v>
      </c>
      <c r="AH15" s="69">
        <f t="shared" si="15"/>
        <v>0.14903211986606379</v>
      </c>
      <c r="AI15" s="70">
        <f t="shared" si="16"/>
        <v>9757</v>
      </c>
      <c r="AJ15" s="69">
        <f t="shared" si="17"/>
        <v>3.191127507734981E-2</v>
      </c>
      <c r="AK15" s="70">
        <f t="shared" si="18"/>
        <v>-5268</v>
      </c>
      <c r="AL15" s="69">
        <f t="shared" si="19"/>
        <v>-1.6696723727540386E-2</v>
      </c>
      <c r="AM15" s="70">
        <f t="shared" si="20"/>
        <v>-65504</v>
      </c>
      <c r="AN15" s="69">
        <f t="shared" si="21"/>
        <v>-0.21113772107670437</v>
      </c>
    </row>
    <row r="16" spans="2:80" s="34" customFormat="1" x14ac:dyDescent="0.2">
      <c r="B16" s="64" t="s">
        <v>1</v>
      </c>
      <c r="C16" s="43">
        <f>'2002'!C16</f>
        <v>125508</v>
      </c>
      <c r="D16" s="43">
        <f>'2003'!C16</f>
        <v>119097</v>
      </c>
      <c r="E16" s="43">
        <f>'2003'!C16</f>
        <v>119097</v>
      </c>
      <c r="F16" s="43">
        <f>'2004'!C16</f>
        <v>132479</v>
      </c>
      <c r="G16" s="43">
        <f>'2005'!C16</f>
        <v>127249</v>
      </c>
      <c r="H16" s="43">
        <f>'2006'!C16</f>
        <v>125509</v>
      </c>
      <c r="I16" s="43">
        <f>'2007'!C16</f>
        <v>128372</v>
      </c>
      <c r="J16" s="43">
        <f>'2008'!C16</f>
        <v>122417</v>
      </c>
      <c r="K16" s="43">
        <f>'2009'!C16</f>
        <v>98834</v>
      </c>
      <c r="L16" s="43">
        <f>'2010'!C16</f>
        <v>108079</v>
      </c>
      <c r="M16" s="43">
        <f>'2011'!C16</f>
        <v>118637</v>
      </c>
      <c r="N16" s="43">
        <f>'2012'!C16</f>
        <v>119844</v>
      </c>
      <c r="O16" s="43">
        <f>'2013'!C16</f>
        <v>110514</v>
      </c>
      <c r="P16" s="43">
        <f>'2014'!C16</f>
        <v>121509</v>
      </c>
      <c r="Q16" s="80">
        <f t="shared" si="0"/>
        <v>-6411</v>
      </c>
      <c r="R16" s="81">
        <f t="shared" si="1"/>
        <v>-5.1080409216942346E-2</v>
      </c>
      <c r="S16" s="80">
        <f t="shared" si="2"/>
        <v>13382</v>
      </c>
      <c r="T16" s="81">
        <f t="shared" si="3"/>
        <v>0.11236219216269094</v>
      </c>
      <c r="U16" s="80">
        <f t="shared" si="4"/>
        <v>-5230</v>
      </c>
      <c r="V16" s="81">
        <f t="shared" si="5"/>
        <v>-3.9477954996640974E-2</v>
      </c>
      <c r="W16" s="80">
        <f t="shared" si="6"/>
        <v>-1740</v>
      </c>
      <c r="X16" s="81">
        <f t="shared" si="7"/>
        <v>-1.3673977791573977E-2</v>
      </c>
      <c r="Y16" s="80">
        <f t="shared" si="8"/>
        <v>2863</v>
      </c>
      <c r="Z16" s="81">
        <f t="shared" si="9"/>
        <v>2.2811113147264361E-2</v>
      </c>
      <c r="AA16" s="80">
        <f t="shared" si="10"/>
        <v>-5955</v>
      </c>
      <c r="AB16" s="81">
        <f t="shared" si="11"/>
        <v>-4.6388620571464201E-2</v>
      </c>
      <c r="AC16" s="66">
        <f t="shared" si="22"/>
        <v>-23583</v>
      </c>
      <c r="AD16" s="72">
        <f t="shared" si="23"/>
        <v>-0.19264481240350606</v>
      </c>
      <c r="AE16" s="66">
        <f t="shared" si="12"/>
        <v>9245</v>
      </c>
      <c r="AF16" s="72">
        <f t="shared" si="13"/>
        <v>9.3540684379869177E-2</v>
      </c>
      <c r="AG16" s="66">
        <f t="shared" si="14"/>
        <v>10558</v>
      </c>
      <c r="AH16" s="72">
        <f t="shared" si="15"/>
        <v>9.7687802440807214E-2</v>
      </c>
      <c r="AI16" s="66">
        <f t="shared" si="16"/>
        <v>1207</v>
      </c>
      <c r="AJ16" s="72">
        <f t="shared" si="17"/>
        <v>1.0173891787553568E-2</v>
      </c>
      <c r="AK16" s="66">
        <f t="shared" si="18"/>
        <v>-9330</v>
      </c>
      <c r="AL16" s="72">
        <f t="shared" si="19"/>
        <v>-7.7851206568539055E-2</v>
      </c>
      <c r="AM16" s="66">
        <f t="shared" si="20"/>
        <v>10995</v>
      </c>
      <c r="AN16" s="72">
        <f t="shared" si="21"/>
        <v>9.9489657418969646E-2</v>
      </c>
    </row>
    <row r="17" spans="2:40" s="33" customFormat="1" x14ac:dyDescent="0.2">
      <c r="B17" s="74" t="s">
        <v>30</v>
      </c>
      <c r="C17" s="23">
        <f>'2002'!C17</f>
        <v>74581</v>
      </c>
      <c r="D17" s="23">
        <f>'2003'!C17</f>
        <v>67646</v>
      </c>
      <c r="E17" s="23">
        <f>'2003'!C17</f>
        <v>67646</v>
      </c>
      <c r="F17" s="23">
        <f>'2004'!C17</f>
        <v>69769</v>
      </c>
      <c r="G17" s="23">
        <f>'2005'!C17</f>
        <v>75269</v>
      </c>
      <c r="H17" s="23">
        <f>'2006'!C17</f>
        <v>84287</v>
      </c>
      <c r="I17" s="23">
        <f>'2007'!C17</f>
        <v>90422</v>
      </c>
      <c r="J17" s="23">
        <f>'2008'!C17</f>
        <v>86133</v>
      </c>
      <c r="K17" s="23">
        <f>'2009'!C17</f>
        <v>73092</v>
      </c>
      <c r="L17" s="23">
        <f>'2010'!C17</f>
        <v>78617</v>
      </c>
      <c r="M17" s="23">
        <f>'2011'!C17</f>
        <v>80109</v>
      </c>
      <c r="N17" s="23">
        <f>'2012'!C17</f>
        <v>89620</v>
      </c>
      <c r="O17" s="23">
        <f>'2013'!C17</f>
        <v>107901</v>
      </c>
      <c r="P17" s="23">
        <f>'2014'!C17</f>
        <v>108043</v>
      </c>
      <c r="Q17" s="70">
        <f t="shared" si="0"/>
        <v>-6935</v>
      </c>
      <c r="R17" s="69">
        <f t="shared" si="1"/>
        <v>-9.2986149287352049E-2</v>
      </c>
      <c r="S17" s="70">
        <f t="shared" si="2"/>
        <v>2123</v>
      </c>
      <c r="T17" s="69">
        <f t="shared" si="3"/>
        <v>3.1383969488218089E-2</v>
      </c>
      <c r="U17" s="70">
        <f t="shared" si="4"/>
        <v>5500</v>
      </c>
      <c r="V17" s="69">
        <f t="shared" si="5"/>
        <v>7.8831572761541624E-2</v>
      </c>
      <c r="W17" s="70">
        <f t="shared" si="6"/>
        <v>9018</v>
      </c>
      <c r="X17" s="69">
        <f t="shared" si="7"/>
        <v>0.11981028046074749</v>
      </c>
      <c r="Y17" s="70">
        <f t="shared" si="8"/>
        <v>6135</v>
      </c>
      <c r="Z17" s="69">
        <f t="shared" si="9"/>
        <v>7.278702528266523E-2</v>
      </c>
      <c r="AA17" s="70">
        <f t="shared" si="10"/>
        <v>-4289</v>
      </c>
      <c r="AB17" s="69">
        <f t="shared" si="11"/>
        <v>-4.7433146800557435E-2</v>
      </c>
      <c r="AC17" s="70">
        <f t="shared" si="22"/>
        <v>-13041</v>
      </c>
      <c r="AD17" s="69">
        <f t="shared" si="23"/>
        <v>-0.15140538469576126</v>
      </c>
      <c r="AE17" s="70">
        <f t="shared" si="12"/>
        <v>5525</v>
      </c>
      <c r="AF17" s="69">
        <f t="shared" si="13"/>
        <v>7.558966781590315E-2</v>
      </c>
      <c r="AG17" s="70">
        <f t="shared" si="14"/>
        <v>1492</v>
      </c>
      <c r="AH17" s="69">
        <f t="shared" si="15"/>
        <v>1.8978083620591057E-2</v>
      </c>
      <c r="AI17" s="70">
        <f t="shared" si="16"/>
        <v>9511</v>
      </c>
      <c r="AJ17" s="69">
        <f t="shared" si="17"/>
        <v>0.1187257361844487</v>
      </c>
      <c r="AK17" s="70">
        <f t="shared" si="18"/>
        <v>18281</v>
      </c>
      <c r="AL17" s="69">
        <f t="shared" si="19"/>
        <v>0.20398348582905612</v>
      </c>
      <c r="AM17" s="70">
        <f t="shared" si="20"/>
        <v>142</v>
      </c>
      <c r="AN17" s="69">
        <f t="shared" si="21"/>
        <v>1.3160211675518063E-3</v>
      </c>
    </row>
    <row r="18" spans="2:40" s="65" customFormat="1" x14ac:dyDescent="0.2">
      <c r="B18" s="75" t="s">
        <v>31</v>
      </c>
      <c r="C18" s="43">
        <f>'2002'!C18</f>
        <v>59408</v>
      </c>
      <c r="D18" s="43">
        <f>'2003'!C18</f>
        <v>65131</v>
      </c>
      <c r="E18" s="43">
        <f>'2003'!C18</f>
        <v>65131</v>
      </c>
      <c r="F18" s="43">
        <f>'2004'!C18</f>
        <v>69211</v>
      </c>
      <c r="G18" s="43">
        <f>'2005'!C18</f>
        <v>58654</v>
      </c>
      <c r="H18" s="43">
        <f>'2006'!C18</f>
        <v>69423</v>
      </c>
      <c r="I18" s="43">
        <f>'2007'!C18</f>
        <v>68161</v>
      </c>
      <c r="J18" s="43">
        <f>'2008'!C18</f>
        <v>67144</v>
      </c>
      <c r="K18" s="43">
        <f>'2009'!C18</f>
        <v>63211</v>
      </c>
      <c r="L18" s="43">
        <f>'2010'!C18</f>
        <v>60531</v>
      </c>
      <c r="M18" s="43">
        <f>'2011'!C18</f>
        <v>62579</v>
      </c>
      <c r="N18" s="43">
        <f>'2012'!C18</f>
        <v>52004</v>
      </c>
      <c r="O18" s="43">
        <f>'2013'!C18</f>
        <v>44810</v>
      </c>
      <c r="P18" s="43">
        <f>'2014'!C18</f>
        <v>47256</v>
      </c>
      <c r="Q18" s="66">
        <f t="shared" si="0"/>
        <v>5723</v>
      </c>
      <c r="R18" s="72">
        <f t="shared" si="1"/>
        <v>9.6333827093994184E-2</v>
      </c>
      <c r="S18" s="66">
        <f t="shared" si="2"/>
        <v>4080</v>
      </c>
      <c r="T18" s="72">
        <f t="shared" si="3"/>
        <v>6.2642981068922632E-2</v>
      </c>
      <c r="U18" s="66">
        <f t="shared" si="4"/>
        <v>-10557</v>
      </c>
      <c r="V18" s="72">
        <f t="shared" si="5"/>
        <v>-0.15253355680455416</v>
      </c>
      <c r="W18" s="66">
        <f t="shared" si="6"/>
        <v>10769</v>
      </c>
      <c r="X18" s="72">
        <f t="shared" si="7"/>
        <v>0.18360214137143238</v>
      </c>
      <c r="Y18" s="66">
        <f t="shared" si="8"/>
        <v>-1262</v>
      </c>
      <c r="Z18" s="72">
        <f t="shared" si="9"/>
        <v>-1.8178413494086998E-2</v>
      </c>
      <c r="AA18" s="66">
        <f t="shared" si="10"/>
        <v>-1017</v>
      </c>
      <c r="AB18" s="72">
        <f t="shared" si="11"/>
        <v>-1.4920555743020203E-2</v>
      </c>
      <c r="AC18" s="66">
        <f t="shared" si="22"/>
        <v>-3933</v>
      </c>
      <c r="AD18" s="72">
        <f t="shared" si="23"/>
        <v>-5.8575598713213384E-2</v>
      </c>
      <c r="AE18" s="66">
        <f t="shared" si="12"/>
        <v>-2680</v>
      </c>
      <c r="AF18" s="72">
        <f t="shared" si="13"/>
        <v>-4.2397683947414166E-2</v>
      </c>
      <c r="AG18" s="66">
        <f t="shared" si="14"/>
        <v>2048</v>
      </c>
      <c r="AH18" s="72">
        <f t="shared" si="15"/>
        <v>3.3833903289223644E-2</v>
      </c>
      <c r="AI18" s="66">
        <f t="shared" si="16"/>
        <v>-10575</v>
      </c>
      <c r="AJ18" s="72">
        <f t="shared" si="17"/>
        <v>-0.16898640118889718</v>
      </c>
      <c r="AK18" s="66">
        <f t="shared" si="18"/>
        <v>-7194</v>
      </c>
      <c r="AL18" s="72">
        <f t="shared" si="19"/>
        <v>-0.13833551265287281</v>
      </c>
      <c r="AM18" s="66">
        <f t="shared" si="20"/>
        <v>2446</v>
      </c>
      <c r="AN18" s="72">
        <f t="shared" si="21"/>
        <v>5.4586029904039268E-2</v>
      </c>
    </row>
    <row r="19" spans="2:40" s="33" customFormat="1" x14ac:dyDescent="0.2">
      <c r="B19" s="74" t="s">
        <v>34</v>
      </c>
      <c r="C19" s="23">
        <f>'2002'!C19</f>
        <v>58502</v>
      </c>
      <c r="D19" s="23">
        <f>'2003'!C19</f>
        <v>53297</v>
      </c>
      <c r="E19" s="23">
        <f>'2003'!C19</f>
        <v>53297</v>
      </c>
      <c r="F19" s="23">
        <f>'2004'!C19</f>
        <v>54852</v>
      </c>
      <c r="G19" s="23">
        <f>'2005'!C19</f>
        <v>52603</v>
      </c>
      <c r="H19" s="23">
        <f>'2006'!C19</f>
        <v>48812</v>
      </c>
      <c r="I19" s="23">
        <f>'2007'!C19</f>
        <v>47585</v>
      </c>
      <c r="J19" s="23">
        <f>'2008'!C19</f>
        <v>45618</v>
      </c>
      <c r="K19" s="23">
        <f>'2009'!C19</f>
        <v>36741</v>
      </c>
      <c r="L19" s="23">
        <f>'2010'!C19</f>
        <v>44814</v>
      </c>
      <c r="M19" s="23">
        <f>'2011'!C19</f>
        <v>47880</v>
      </c>
      <c r="N19" s="23">
        <f>'2012'!C19</f>
        <v>50454</v>
      </c>
      <c r="O19" s="23">
        <f>'2013'!C19</f>
        <v>47369</v>
      </c>
      <c r="P19" s="23">
        <f>'2014'!C19</f>
        <v>51159</v>
      </c>
      <c r="Q19" s="70">
        <f t="shared" si="0"/>
        <v>-5205</v>
      </c>
      <c r="R19" s="69">
        <f t="shared" si="1"/>
        <v>-8.8971317219924129E-2</v>
      </c>
      <c r="S19" s="70">
        <f t="shared" si="2"/>
        <v>1555</v>
      </c>
      <c r="T19" s="69">
        <f t="shared" si="3"/>
        <v>2.917612623599819E-2</v>
      </c>
      <c r="U19" s="70">
        <f t="shared" si="4"/>
        <v>-2249</v>
      </c>
      <c r="V19" s="69">
        <f t="shared" si="5"/>
        <v>-4.1001239699555159E-2</v>
      </c>
      <c r="W19" s="70">
        <f t="shared" si="6"/>
        <v>-3791</v>
      </c>
      <c r="X19" s="69">
        <f t="shared" si="7"/>
        <v>-7.2068132996216949E-2</v>
      </c>
      <c r="Y19" s="70">
        <f t="shared" si="8"/>
        <v>-1227</v>
      </c>
      <c r="Z19" s="69">
        <f t="shared" si="9"/>
        <v>-2.5137261329181371E-2</v>
      </c>
      <c r="AA19" s="70">
        <f t="shared" si="10"/>
        <v>-1967</v>
      </c>
      <c r="AB19" s="69">
        <f t="shared" si="11"/>
        <v>-4.133655563728067E-2</v>
      </c>
      <c r="AC19" s="70">
        <f t="shared" si="22"/>
        <v>-8877</v>
      </c>
      <c r="AD19" s="69">
        <f t="shared" si="23"/>
        <v>-0.19459423911613838</v>
      </c>
      <c r="AE19" s="70">
        <f t="shared" si="12"/>
        <v>8073</v>
      </c>
      <c r="AF19" s="69">
        <f t="shared" si="13"/>
        <v>0.21972728015024079</v>
      </c>
      <c r="AG19" s="70">
        <f t="shared" si="14"/>
        <v>3066</v>
      </c>
      <c r="AH19" s="69">
        <f t="shared" si="15"/>
        <v>6.8416119962511734E-2</v>
      </c>
      <c r="AI19" s="70">
        <f t="shared" si="16"/>
        <v>2574</v>
      </c>
      <c r="AJ19" s="69">
        <f t="shared" si="17"/>
        <v>5.3759398496240562E-2</v>
      </c>
      <c r="AK19" s="70">
        <f t="shared" si="18"/>
        <v>-3085</v>
      </c>
      <c r="AL19" s="69">
        <f t="shared" si="19"/>
        <v>-6.1144805169064842E-2</v>
      </c>
      <c r="AM19" s="70">
        <f t="shared" si="20"/>
        <v>3790</v>
      </c>
      <c r="AN19" s="69">
        <f t="shared" si="21"/>
        <v>8.0010133209482914E-2</v>
      </c>
    </row>
    <row r="20" spans="2:40" s="65" customFormat="1" x14ac:dyDescent="0.2">
      <c r="B20" s="75" t="s">
        <v>33</v>
      </c>
      <c r="C20" s="43">
        <f>'2002'!C20</f>
        <v>51242</v>
      </c>
      <c r="D20" s="43">
        <f>'2003'!C20</f>
        <v>51475</v>
      </c>
      <c r="E20" s="43">
        <f>'2003'!C20</f>
        <v>51475</v>
      </c>
      <c r="F20" s="43">
        <f>'2004'!C20</f>
        <v>57524</v>
      </c>
      <c r="G20" s="43">
        <f>'2005'!C20</f>
        <v>54326</v>
      </c>
      <c r="H20" s="43">
        <f>'2006'!C20</f>
        <v>54993</v>
      </c>
      <c r="I20" s="43">
        <f>'2007'!C20</f>
        <v>52493</v>
      </c>
      <c r="J20" s="43">
        <f>'2008'!C20</f>
        <v>48771</v>
      </c>
      <c r="K20" s="43">
        <f>'2009'!C20</f>
        <v>48714</v>
      </c>
      <c r="L20" s="43">
        <f>'2010'!C20</f>
        <v>45068</v>
      </c>
      <c r="M20" s="43">
        <f>'2011'!C20</f>
        <v>45313</v>
      </c>
      <c r="N20" s="43">
        <f>'2012'!C20</f>
        <v>47787</v>
      </c>
      <c r="O20" s="43">
        <f>'2013'!C20</f>
        <v>41673</v>
      </c>
      <c r="P20" s="43">
        <f>'2014'!C20</f>
        <v>44512</v>
      </c>
      <c r="Q20" s="66">
        <f t="shared" si="0"/>
        <v>233</v>
      </c>
      <c r="R20" s="72">
        <f t="shared" si="1"/>
        <v>4.5470512470240365E-3</v>
      </c>
      <c r="S20" s="66">
        <f t="shared" si="2"/>
        <v>6049</v>
      </c>
      <c r="T20" s="72">
        <f t="shared" si="3"/>
        <v>0.11751335599805723</v>
      </c>
      <c r="U20" s="66">
        <f t="shared" si="4"/>
        <v>-3198</v>
      </c>
      <c r="V20" s="72">
        <f t="shared" si="5"/>
        <v>-5.5594186774216015E-2</v>
      </c>
      <c r="W20" s="66">
        <f t="shared" si="6"/>
        <v>667</v>
      </c>
      <c r="X20" s="72">
        <f t="shared" si="7"/>
        <v>1.2277730736663939E-2</v>
      </c>
      <c r="Y20" s="66">
        <f t="shared" si="8"/>
        <v>-2500</v>
      </c>
      <c r="Z20" s="72">
        <f t="shared" si="9"/>
        <v>-4.5460331314894575E-2</v>
      </c>
      <c r="AA20" s="66">
        <f t="shared" si="10"/>
        <v>-3722</v>
      </c>
      <c r="AB20" s="72">
        <f t="shared" si="11"/>
        <v>-7.0904692054178597E-2</v>
      </c>
      <c r="AC20" s="66">
        <f t="shared" si="22"/>
        <v>-57</v>
      </c>
      <c r="AD20" s="72">
        <f t="shared" si="23"/>
        <v>-1.1687273174632029E-3</v>
      </c>
      <c r="AE20" s="66">
        <f t="shared" si="12"/>
        <v>-3646</v>
      </c>
      <c r="AF20" s="72">
        <f t="shared" si="13"/>
        <v>-7.4845013753746303E-2</v>
      </c>
      <c r="AG20" s="66">
        <f t="shared" si="14"/>
        <v>245</v>
      </c>
      <c r="AH20" s="72">
        <f t="shared" si="15"/>
        <v>5.4362296973462509E-3</v>
      </c>
      <c r="AI20" s="66">
        <f t="shared" si="16"/>
        <v>2474</v>
      </c>
      <c r="AJ20" s="72">
        <f t="shared" si="17"/>
        <v>5.4598018228764422E-2</v>
      </c>
      <c r="AK20" s="66">
        <f t="shared" si="18"/>
        <v>-6114</v>
      </c>
      <c r="AL20" s="72">
        <f t="shared" si="19"/>
        <v>-0.12794274593508692</v>
      </c>
      <c r="AM20" s="66">
        <f t="shared" si="20"/>
        <v>2839</v>
      </c>
      <c r="AN20" s="72">
        <f t="shared" si="21"/>
        <v>6.8125644901974924E-2</v>
      </c>
    </row>
    <row r="21" spans="2:40" s="33" customFormat="1" x14ac:dyDescent="0.2">
      <c r="B21" s="74" t="s">
        <v>40</v>
      </c>
      <c r="C21" s="23">
        <f>'2002'!C21</f>
        <v>58528</v>
      </c>
      <c r="D21" s="23">
        <f>'2003'!C21</f>
        <v>50785</v>
      </c>
      <c r="E21" s="23">
        <f>'2003'!C21</f>
        <v>50785</v>
      </c>
      <c r="F21" s="23">
        <f>'2004'!C21</f>
        <v>58472</v>
      </c>
      <c r="G21" s="23">
        <f>'2005'!C21</f>
        <v>41098</v>
      </c>
      <c r="H21" s="23">
        <f>'2006'!C21</f>
        <v>51340</v>
      </c>
      <c r="I21" s="23">
        <f>'2007'!C21</f>
        <v>46499</v>
      </c>
      <c r="J21" s="23">
        <f>'2008'!C21</f>
        <v>39133</v>
      </c>
      <c r="K21" s="23">
        <f>'2009'!C21</f>
        <v>36097</v>
      </c>
      <c r="L21" s="23">
        <f>'2010'!C21</f>
        <v>39009</v>
      </c>
      <c r="M21" s="23">
        <f>'2011'!C21</f>
        <v>46303</v>
      </c>
      <c r="N21" s="23">
        <f>'2012'!C21</f>
        <v>49504</v>
      </c>
      <c r="O21" s="23">
        <f>'2013'!C21</f>
        <v>54853</v>
      </c>
      <c r="P21" s="23">
        <f>'2014'!C21</f>
        <v>58481</v>
      </c>
      <c r="Q21" s="70">
        <f t="shared" si="0"/>
        <v>-7743</v>
      </c>
      <c r="R21" s="69">
        <f t="shared" si="1"/>
        <v>-0.13229565336249316</v>
      </c>
      <c r="S21" s="70">
        <f t="shared" si="2"/>
        <v>7687</v>
      </c>
      <c r="T21" s="69">
        <f t="shared" si="3"/>
        <v>0.15136359161169644</v>
      </c>
      <c r="U21" s="70">
        <f t="shared" si="4"/>
        <v>-17374</v>
      </c>
      <c r="V21" s="69">
        <f t="shared" si="5"/>
        <v>-0.2971336708168012</v>
      </c>
      <c r="W21" s="70">
        <f t="shared" si="6"/>
        <v>10242</v>
      </c>
      <c r="X21" s="69">
        <f t="shared" si="7"/>
        <v>0.24920920726069395</v>
      </c>
      <c r="Y21" s="70">
        <f t="shared" si="8"/>
        <v>-4841</v>
      </c>
      <c r="Z21" s="69">
        <f t="shared" si="9"/>
        <v>-9.429294896766649E-2</v>
      </c>
      <c r="AA21" s="70">
        <f t="shared" si="10"/>
        <v>-7366</v>
      </c>
      <c r="AB21" s="69">
        <f t="shared" si="11"/>
        <v>-0.15841200886040563</v>
      </c>
      <c r="AC21" s="70">
        <f t="shared" si="22"/>
        <v>-3036</v>
      </c>
      <c r="AD21" s="69">
        <f t="shared" si="23"/>
        <v>-7.7581580763038893E-2</v>
      </c>
      <c r="AE21" s="70">
        <f t="shared" si="12"/>
        <v>2912</v>
      </c>
      <c r="AF21" s="69">
        <f t="shared" si="13"/>
        <v>8.0671523949358726E-2</v>
      </c>
      <c r="AG21" s="70">
        <f t="shared" si="14"/>
        <v>7294</v>
      </c>
      <c r="AH21" s="69">
        <f t="shared" si="15"/>
        <v>0.1869824912199749</v>
      </c>
      <c r="AI21" s="70">
        <f t="shared" si="16"/>
        <v>3201</v>
      </c>
      <c r="AJ21" s="69">
        <f t="shared" si="17"/>
        <v>6.9131589745804911E-2</v>
      </c>
      <c r="AK21" s="70">
        <f t="shared" si="18"/>
        <v>5349</v>
      </c>
      <c r="AL21" s="69">
        <f t="shared" si="19"/>
        <v>0.10805187459599219</v>
      </c>
      <c r="AM21" s="70">
        <f t="shared" si="20"/>
        <v>3628</v>
      </c>
      <c r="AN21" s="69">
        <f t="shared" si="21"/>
        <v>6.6140411645671193E-2</v>
      </c>
    </row>
    <row r="22" spans="2:40" s="34" customFormat="1" x14ac:dyDescent="0.2">
      <c r="B22" s="64" t="s">
        <v>36</v>
      </c>
      <c r="C22" s="43">
        <f>'2002'!C22</f>
        <v>49295</v>
      </c>
      <c r="D22" s="43">
        <f>'2003'!C22</f>
        <v>50065</v>
      </c>
      <c r="E22" s="43">
        <f>'2003'!C22</f>
        <v>50065</v>
      </c>
      <c r="F22" s="43">
        <f>'2004'!C22</f>
        <v>51911</v>
      </c>
      <c r="G22" s="43">
        <f>'2005'!C22</f>
        <v>50866</v>
      </c>
      <c r="H22" s="43">
        <f>'2006'!C22</f>
        <v>60706</v>
      </c>
      <c r="I22" s="43">
        <f>'2007'!C22</f>
        <v>64957</v>
      </c>
      <c r="J22" s="43">
        <f>'2008'!C22</f>
        <v>57270</v>
      </c>
      <c r="K22" s="43">
        <f>'2009'!C22</f>
        <v>49192</v>
      </c>
      <c r="L22" s="43">
        <f>'2010'!C22</f>
        <v>52988</v>
      </c>
      <c r="M22" s="43">
        <f>'2011'!C22</f>
        <v>62255</v>
      </c>
      <c r="N22" s="43">
        <f>'2012'!C22</f>
        <v>42517</v>
      </c>
      <c r="O22" s="43">
        <f>'2013'!C22</f>
        <v>38742</v>
      </c>
      <c r="P22" s="43">
        <f>'2014'!C22</f>
        <v>41523</v>
      </c>
      <c r="Q22" s="80">
        <f t="shared" si="0"/>
        <v>770</v>
      </c>
      <c r="R22" s="81">
        <f t="shared" si="1"/>
        <v>1.562024546100016E-2</v>
      </c>
      <c r="S22" s="80">
        <f t="shared" si="2"/>
        <v>1846</v>
      </c>
      <c r="T22" s="81">
        <f t="shared" si="3"/>
        <v>3.6872066313792029E-2</v>
      </c>
      <c r="U22" s="80">
        <f t="shared" si="4"/>
        <v>-1045</v>
      </c>
      <c r="V22" s="81">
        <f t="shared" si="5"/>
        <v>-2.0130608156267438E-2</v>
      </c>
      <c r="W22" s="80">
        <f t="shared" si="6"/>
        <v>9840</v>
      </c>
      <c r="X22" s="81">
        <f t="shared" si="7"/>
        <v>0.19344945543191927</v>
      </c>
      <c r="Y22" s="80">
        <f t="shared" si="8"/>
        <v>4251</v>
      </c>
      <c r="Z22" s="81">
        <f t="shared" si="9"/>
        <v>7.0026027081342868E-2</v>
      </c>
      <c r="AA22" s="80">
        <f t="shared" si="10"/>
        <v>-7687</v>
      </c>
      <c r="AB22" s="81">
        <f t="shared" si="11"/>
        <v>-0.11833982480718008</v>
      </c>
      <c r="AC22" s="66">
        <f t="shared" si="22"/>
        <v>-8078</v>
      </c>
      <c r="AD22" s="72">
        <f t="shared" si="23"/>
        <v>-0.1410511611664047</v>
      </c>
      <c r="AE22" s="66">
        <f t="shared" si="12"/>
        <v>3796</v>
      </c>
      <c r="AF22" s="72">
        <f t="shared" si="13"/>
        <v>7.716701902748424E-2</v>
      </c>
      <c r="AG22" s="66">
        <f t="shared" si="14"/>
        <v>9267</v>
      </c>
      <c r="AH22" s="72">
        <f t="shared" si="15"/>
        <v>0.17488865403487575</v>
      </c>
      <c r="AI22" s="66">
        <f t="shared" si="16"/>
        <v>-19738</v>
      </c>
      <c r="AJ22" s="72">
        <f t="shared" si="17"/>
        <v>-0.31705083929001687</v>
      </c>
      <c r="AK22" s="66">
        <f t="shared" si="18"/>
        <v>-3775</v>
      </c>
      <c r="AL22" s="72">
        <f t="shared" si="19"/>
        <v>-8.8788014206082289E-2</v>
      </c>
      <c r="AM22" s="66">
        <f t="shared" si="20"/>
        <v>2781</v>
      </c>
      <c r="AN22" s="72">
        <f t="shared" si="21"/>
        <v>7.1782561561096525E-2</v>
      </c>
    </row>
    <row r="23" spans="2:40" s="33" customFormat="1" x14ac:dyDescent="0.2">
      <c r="B23" s="74" t="s">
        <v>32</v>
      </c>
      <c r="C23" s="23">
        <f>'2002'!C23</f>
        <v>45925</v>
      </c>
      <c r="D23" s="23">
        <f>'2003'!C23</f>
        <v>46603</v>
      </c>
      <c r="E23" s="23">
        <f>'2003'!C23</f>
        <v>46603</v>
      </c>
      <c r="F23" s="23">
        <f>'2004'!C23</f>
        <v>51331</v>
      </c>
      <c r="G23" s="23">
        <f>'2005'!C23</f>
        <v>57005</v>
      </c>
      <c r="H23" s="23">
        <f>'2006'!C23</f>
        <v>58850</v>
      </c>
      <c r="I23" s="23">
        <f>'2007'!C23</f>
        <v>55891</v>
      </c>
      <c r="J23" s="23">
        <f>'2008'!C23</f>
        <v>59471</v>
      </c>
      <c r="K23" s="23">
        <f>'2009'!C23</f>
        <v>55753</v>
      </c>
      <c r="L23" s="23">
        <f>'2010'!C23</f>
        <v>63378</v>
      </c>
      <c r="M23" s="23">
        <f>'2011'!C23</f>
        <v>61509</v>
      </c>
      <c r="N23" s="23">
        <f>'2012'!C23</f>
        <v>60529</v>
      </c>
      <c r="O23" s="23">
        <f>'2013'!C23</f>
        <v>52153</v>
      </c>
      <c r="P23" s="23">
        <f>'2014'!C23</f>
        <v>49506</v>
      </c>
      <c r="Q23" s="70">
        <f t="shared" si="0"/>
        <v>678</v>
      </c>
      <c r="R23" s="69">
        <f t="shared" si="1"/>
        <v>1.476320087098526E-2</v>
      </c>
      <c r="S23" s="70">
        <f t="shared" si="2"/>
        <v>4728</v>
      </c>
      <c r="T23" s="69">
        <f t="shared" si="3"/>
        <v>0.10145269617835773</v>
      </c>
      <c r="U23" s="70">
        <f t="shared" si="4"/>
        <v>5674</v>
      </c>
      <c r="V23" s="69">
        <f t="shared" si="5"/>
        <v>0.11053749196392038</v>
      </c>
      <c r="W23" s="70">
        <f t="shared" si="6"/>
        <v>1845</v>
      </c>
      <c r="X23" s="69">
        <f t="shared" si="7"/>
        <v>3.2365581966494084E-2</v>
      </c>
      <c r="Y23" s="70">
        <f t="shared" si="8"/>
        <v>-2959</v>
      </c>
      <c r="Z23" s="69">
        <f t="shared" si="9"/>
        <v>-5.0280373831775749E-2</v>
      </c>
      <c r="AA23" s="70">
        <f t="shared" si="10"/>
        <v>3580</v>
      </c>
      <c r="AB23" s="69">
        <f t="shared" si="11"/>
        <v>6.4053246497647098E-2</v>
      </c>
      <c r="AC23" s="70">
        <f t="shared" si="22"/>
        <v>-3718</v>
      </c>
      <c r="AD23" s="69">
        <f t="shared" si="23"/>
        <v>-6.251786585058261E-2</v>
      </c>
      <c r="AE23" s="70">
        <f t="shared" si="12"/>
        <v>7625</v>
      </c>
      <c r="AF23" s="69">
        <f t="shared" si="13"/>
        <v>0.13676394095384992</v>
      </c>
      <c r="AG23" s="70">
        <f t="shared" si="14"/>
        <v>-1869</v>
      </c>
      <c r="AH23" s="69">
        <f t="shared" si="15"/>
        <v>-2.9489728296885342E-2</v>
      </c>
      <c r="AI23" s="70">
        <f t="shared" si="16"/>
        <v>-980</v>
      </c>
      <c r="AJ23" s="69">
        <f t="shared" si="17"/>
        <v>-1.5932627745533168E-2</v>
      </c>
      <c r="AK23" s="70">
        <f t="shared" si="18"/>
        <v>-8376</v>
      </c>
      <c r="AL23" s="69">
        <f t="shared" si="19"/>
        <v>-0.13837995010656046</v>
      </c>
      <c r="AM23" s="70">
        <f t="shared" si="20"/>
        <v>-2647</v>
      </c>
      <c r="AN23" s="69">
        <f t="shared" si="21"/>
        <v>-5.0754510766398919E-2</v>
      </c>
    </row>
    <row r="24" spans="2:40" s="65" customFormat="1" x14ac:dyDescent="0.2">
      <c r="B24" s="75" t="s">
        <v>35</v>
      </c>
      <c r="C24" s="43">
        <f>'2002'!C24</f>
        <v>40451</v>
      </c>
      <c r="D24" s="43">
        <f>'2003'!C24</f>
        <v>38466</v>
      </c>
      <c r="E24" s="43">
        <f>'2003'!C24</f>
        <v>38466</v>
      </c>
      <c r="F24" s="43">
        <f>'2004'!C24</f>
        <v>43515</v>
      </c>
      <c r="G24" s="43">
        <f>'2005'!C24</f>
        <v>43614</v>
      </c>
      <c r="H24" s="43">
        <f>'2006'!C24</f>
        <v>45220</v>
      </c>
      <c r="I24" s="43">
        <f>'2007'!C24</f>
        <v>43961</v>
      </c>
      <c r="J24" s="43">
        <f>'2008'!C24</f>
        <v>49190</v>
      </c>
      <c r="K24" s="43">
        <f>'2009'!C24</f>
        <v>36546</v>
      </c>
      <c r="L24" s="43">
        <f>'2010'!C24</f>
        <v>38322</v>
      </c>
      <c r="M24" s="43">
        <f>'2011'!C24</f>
        <v>42421</v>
      </c>
      <c r="N24" s="43">
        <f>'2012'!C24</f>
        <v>39589</v>
      </c>
      <c r="O24" s="43">
        <f>'2013'!C24</f>
        <v>34068</v>
      </c>
      <c r="P24" s="43">
        <f>'2014'!C24</f>
        <v>38641</v>
      </c>
      <c r="Q24" s="66">
        <f t="shared" si="0"/>
        <v>-1985</v>
      </c>
      <c r="R24" s="72">
        <f t="shared" si="1"/>
        <v>-4.9071716397616871E-2</v>
      </c>
      <c r="S24" s="66">
        <f t="shared" si="2"/>
        <v>5049</v>
      </c>
      <c r="T24" s="72">
        <f t="shared" si="3"/>
        <v>0.13125877398221797</v>
      </c>
      <c r="U24" s="66">
        <f t="shared" si="4"/>
        <v>99</v>
      </c>
      <c r="V24" s="72">
        <f t="shared" si="5"/>
        <v>2.275077559462213E-3</v>
      </c>
      <c r="W24" s="66">
        <f t="shared" si="6"/>
        <v>1606</v>
      </c>
      <c r="X24" s="72">
        <f t="shared" si="7"/>
        <v>3.6823038473884573E-2</v>
      </c>
      <c r="Y24" s="66">
        <f t="shared" si="8"/>
        <v>-1259</v>
      </c>
      <c r="Z24" s="72">
        <f t="shared" si="9"/>
        <v>-2.7841662980981896E-2</v>
      </c>
      <c r="AA24" s="66">
        <f t="shared" si="10"/>
        <v>5229</v>
      </c>
      <c r="AB24" s="72">
        <f t="shared" si="11"/>
        <v>0.11894633880030026</v>
      </c>
      <c r="AC24" s="66">
        <f t="shared" si="22"/>
        <v>-12644</v>
      </c>
      <c r="AD24" s="72">
        <f t="shared" si="23"/>
        <v>-0.2570441146574507</v>
      </c>
      <c r="AE24" s="66">
        <f t="shared" si="12"/>
        <v>1776</v>
      </c>
      <c r="AF24" s="72">
        <f t="shared" si="13"/>
        <v>4.8596289607617749E-2</v>
      </c>
      <c r="AG24" s="66">
        <f t="shared" si="14"/>
        <v>4099</v>
      </c>
      <c r="AH24" s="72">
        <f t="shared" si="15"/>
        <v>0.10696205834768535</v>
      </c>
      <c r="AI24" s="66">
        <f t="shared" si="16"/>
        <v>-2832</v>
      </c>
      <c r="AJ24" s="72">
        <f t="shared" si="17"/>
        <v>-6.6759388038942991E-2</v>
      </c>
      <c r="AK24" s="66">
        <f t="shared" si="18"/>
        <v>-5521</v>
      </c>
      <c r="AL24" s="72">
        <f t="shared" si="19"/>
        <v>-0.13945793023314557</v>
      </c>
      <c r="AM24" s="66">
        <f t="shared" si="20"/>
        <v>4573</v>
      </c>
      <c r="AN24" s="72">
        <f t="shared" si="21"/>
        <v>0.13423153692614775</v>
      </c>
    </row>
    <row r="25" spans="2:40" s="33" customFormat="1" x14ac:dyDescent="0.2">
      <c r="B25" s="74" t="s">
        <v>38</v>
      </c>
      <c r="C25" s="23">
        <f>'2002'!C25</f>
        <v>30384</v>
      </c>
      <c r="D25" s="23">
        <f>'2003'!C25</f>
        <v>35967</v>
      </c>
      <c r="E25" s="23">
        <f>'2003'!C25</f>
        <v>35967</v>
      </c>
      <c r="F25" s="23">
        <f>'2004'!C25</f>
        <v>29979</v>
      </c>
      <c r="G25" s="23">
        <f>'2005'!C25</f>
        <v>30317</v>
      </c>
      <c r="H25" s="23">
        <f>'2006'!C25</f>
        <v>34628</v>
      </c>
      <c r="I25" s="23">
        <f>'2007'!C25</f>
        <v>36453</v>
      </c>
      <c r="J25" s="23">
        <f>'2008'!C25</f>
        <v>35833</v>
      </c>
      <c r="K25" s="23">
        <f>'2009'!C25</f>
        <v>37163</v>
      </c>
      <c r="L25" s="23">
        <f>'2010'!C25</f>
        <v>36597</v>
      </c>
      <c r="M25" s="23">
        <f>'2011'!C25</f>
        <v>41346</v>
      </c>
      <c r="N25" s="23">
        <f>'2012'!C25</f>
        <v>47083</v>
      </c>
      <c r="O25" s="23">
        <f>'2013'!C25</f>
        <v>39521</v>
      </c>
      <c r="P25" s="23">
        <f>'2014'!C25</f>
        <v>40040</v>
      </c>
      <c r="Q25" s="70">
        <f t="shared" si="0"/>
        <v>5583</v>
      </c>
      <c r="R25" s="69">
        <f t="shared" si="1"/>
        <v>0.18374802527646139</v>
      </c>
      <c r="S25" s="70">
        <f t="shared" si="2"/>
        <v>-5988</v>
      </c>
      <c r="T25" s="69">
        <f t="shared" si="3"/>
        <v>-0.16648594544999584</v>
      </c>
      <c r="U25" s="70">
        <f t="shared" si="4"/>
        <v>338</v>
      </c>
      <c r="V25" s="69">
        <f t="shared" si="5"/>
        <v>1.1274558857867101E-2</v>
      </c>
      <c r="W25" s="70">
        <f t="shared" si="6"/>
        <v>4311</v>
      </c>
      <c r="X25" s="69">
        <f t="shared" si="7"/>
        <v>0.14219744697694359</v>
      </c>
      <c r="Y25" s="70">
        <f t="shared" si="8"/>
        <v>1825</v>
      </c>
      <c r="Z25" s="69">
        <f t="shared" si="9"/>
        <v>5.2703014901235967E-2</v>
      </c>
      <c r="AA25" s="70">
        <f t="shared" si="10"/>
        <v>-620</v>
      </c>
      <c r="AB25" s="69">
        <f t="shared" si="11"/>
        <v>-1.7008202342742695E-2</v>
      </c>
      <c r="AC25" s="70">
        <f t="shared" si="22"/>
        <v>1330</v>
      </c>
      <c r="AD25" s="69">
        <f t="shared" si="23"/>
        <v>3.7116624340691518E-2</v>
      </c>
      <c r="AE25" s="70">
        <f t="shared" si="12"/>
        <v>-566</v>
      </c>
      <c r="AF25" s="69">
        <f t="shared" si="13"/>
        <v>-1.5230202082716637E-2</v>
      </c>
      <c r="AG25" s="70">
        <f t="shared" si="14"/>
        <v>4749</v>
      </c>
      <c r="AH25" s="69">
        <f t="shared" si="15"/>
        <v>0.12976473481432915</v>
      </c>
      <c r="AI25" s="70">
        <f t="shared" si="16"/>
        <v>5737</v>
      </c>
      <c r="AJ25" s="69">
        <f t="shared" si="17"/>
        <v>0.1387558651381029</v>
      </c>
      <c r="AK25" s="70">
        <f t="shared" si="18"/>
        <v>-7562</v>
      </c>
      <c r="AL25" s="69">
        <f t="shared" si="19"/>
        <v>-0.16060998661937431</v>
      </c>
      <c r="AM25" s="70">
        <f t="shared" si="20"/>
        <v>519</v>
      </c>
      <c r="AN25" s="69">
        <f t="shared" si="21"/>
        <v>1.313225879911939E-2</v>
      </c>
    </row>
    <row r="26" spans="2:40" s="65" customFormat="1" x14ac:dyDescent="0.2">
      <c r="B26" s="75" t="s">
        <v>37</v>
      </c>
      <c r="C26" s="43">
        <f>'2002'!C26</f>
        <v>33573</v>
      </c>
      <c r="D26" s="43">
        <f>'2003'!C26</f>
        <v>33507</v>
      </c>
      <c r="E26" s="43">
        <f>'2003'!C26</f>
        <v>33507</v>
      </c>
      <c r="F26" s="43">
        <f>'2004'!C26</f>
        <v>37623</v>
      </c>
      <c r="G26" s="43">
        <f>'2005'!C26</f>
        <v>48353</v>
      </c>
      <c r="H26" s="43">
        <f>'2006'!C26</f>
        <v>50649</v>
      </c>
      <c r="I26" s="43">
        <f>'2007'!C26</f>
        <v>53371</v>
      </c>
      <c r="J26" s="43">
        <f>'2008'!C26</f>
        <v>47602</v>
      </c>
      <c r="K26" s="43">
        <f>'2009'!C26</f>
        <v>34840</v>
      </c>
      <c r="L26" s="43">
        <f>'2010'!C26</f>
        <v>49463</v>
      </c>
      <c r="M26" s="43">
        <f>'2011'!C26</f>
        <v>49960</v>
      </c>
      <c r="N26" s="43">
        <f>'2012'!C26</f>
        <v>54416</v>
      </c>
      <c r="O26" s="43">
        <f>'2013'!C26</f>
        <v>41136</v>
      </c>
      <c r="P26" s="43">
        <f>'2014'!C26</f>
        <v>37713</v>
      </c>
      <c r="Q26" s="66">
        <f t="shared" si="0"/>
        <v>-66</v>
      </c>
      <c r="R26" s="72">
        <f t="shared" si="1"/>
        <v>-1.9658654275757081E-3</v>
      </c>
      <c r="S26" s="66">
        <f t="shared" si="2"/>
        <v>4116</v>
      </c>
      <c r="T26" s="72">
        <f t="shared" si="3"/>
        <v>0.12284000358134128</v>
      </c>
      <c r="U26" s="66">
        <f t="shared" si="4"/>
        <v>10730</v>
      </c>
      <c r="V26" s="72">
        <f t="shared" si="5"/>
        <v>0.28519788427291815</v>
      </c>
      <c r="W26" s="66">
        <f t="shared" si="6"/>
        <v>2296</v>
      </c>
      <c r="X26" s="72">
        <f t="shared" si="7"/>
        <v>4.7484127148263777E-2</v>
      </c>
      <c r="Y26" s="66">
        <f t="shared" si="8"/>
        <v>2722</v>
      </c>
      <c r="Z26" s="72">
        <f t="shared" si="9"/>
        <v>5.3742423344982138E-2</v>
      </c>
      <c r="AA26" s="66">
        <f t="shared" si="10"/>
        <v>-5769</v>
      </c>
      <c r="AB26" s="72">
        <f t="shared" si="11"/>
        <v>-0.10809240973562417</v>
      </c>
      <c r="AC26" s="66">
        <f t="shared" si="22"/>
        <v>-12762</v>
      </c>
      <c r="AD26" s="72">
        <f t="shared" si="23"/>
        <v>-0.26809797907650934</v>
      </c>
      <c r="AE26" s="66">
        <f t="shared" si="12"/>
        <v>14623</v>
      </c>
      <c r="AF26" s="72">
        <f t="shared" si="13"/>
        <v>0.41971871412169914</v>
      </c>
      <c r="AG26" s="66">
        <f t="shared" si="14"/>
        <v>497</v>
      </c>
      <c r="AH26" s="72">
        <f t="shared" si="15"/>
        <v>1.0047914602834496E-2</v>
      </c>
      <c r="AI26" s="66">
        <f t="shared" si="16"/>
        <v>4456</v>
      </c>
      <c r="AJ26" s="72">
        <f t="shared" si="17"/>
        <v>8.9191353082465952E-2</v>
      </c>
      <c r="AK26" s="66">
        <f t="shared" si="18"/>
        <v>-13280</v>
      </c>
      <c r="AL26" s="72">
        <f t="shared" si="19"/>
        <v>-0.24404586886209934</v>
      </c>
      <c r="AM26" s="66">
        <f t="shared" si="20"/>
        <v>-3423</v>
      </c>
      <c r="AN26" s="72">
        <f t="shared" si="21"/>
        <v>-8.3211785297549579E-2</v>
      </c>
    </row>
    <row r="27" spans="2:40" s="33" customFormat="1" x14ac:dyDescent="0.2">
      <c r="B27" s="74" t="s">
        <v>39</v>
      </c>
      <c r="C27" s="23">
        <f>'2002'!C27</f>
        <v>17513</v>
      </c>
      <c r="D27" s="23">
        <f>'2003'!C27</f>
        <v>17211</v>
      </c>
      <c r="E27" s="23">
        <f>'2003'!C27</f>
        <v>17211</v>
      </c>
      <c r="F27" s="23">
        <f>'2004'!C27</f>
        <v>18416</v>
      </c>
      <c r="G27" s="23">
        <f>'2005'!C27</f>
        <v>20167</v>
      </c>
      <c r="H27" s="23">
        <f>'2006'!C27</f>
        <v>24533</v>
      </c>
      <c r="I27" s="23">
        <f>'2007'!C27</f>
        <v>22185</v>
      </c>
      <c r="J27" s="23">
        <f>'2008'!C27</f>
        <v>19559</v>
      </c>
      <c r="K27" s="23">
        <f>'2009'!C27</f>
        <v>19495</v>
      </c>
      <c r="L27" s="23">
        <f>'2010'!C27</f>
        <v>20318</v>
      </c>
      <c r="M27" s="23">
        <f>'2011'!C27</f>
        <v>20420</v>
      </c>
      <c r="N27" s="23">
        <f>'2012'!C27</f>
        <v>20427</v>
      </c>
      <c r="O27" s="23">
        <f>'2013'!C27</f>
        <v>18483</v>
      </c>
      <c r="P27" s="23">
        <f>'2014'!C27</f>
        <v>19483</v>
      </c>
      <c r="Q27" s="70">
        <f t="shared" si="0"/>
        <v>-302</v>
      </c>
      <c r="R27" s="69">
        <f t="shared" si="1"/>
        <v>-1.7244332781362393E-2</v>
      </c>
      <c r="S27" s="70">
        <f t="shared" si="2"/>
        <v>1205</v>
      </c>
      <c r="T27" s="69">
        <f t="shared" si="3"/>
        <v>7.0013363546568952E-2</v>
      </c>
      <c r="U27" s="70">
        <f t="shared" si="4"/>
        <v>1751</v>
      </c>
      <c r="V27" s="69">
        <f t="shared" si="5"/>
        <v>9.5080364900086867E-2</v>
      </c>
      <c r="W27" s="70">
        <f t="shared" si="6"/>
        <v>4366</v>
      </c>
      <c r="X27" s="69">
        <f t="shared" si="7"/>
        <v>0.21649228938364651</v>
      </c>
      <c r="Y27" s="70">
        <f t="shared" si="8"/>
        <v>-2348</v>
      </c>
      <c r="Z27" s="69">
        <f t="shared" si="9"/>
        <v>-9.5707822117148345E-2</v>
      </c>
      <c r="AA27" s="70">
        <f t="shared" si="10"/>
        <v>-2626</v>
      </c>
      <c r="AB27" s="69">
        <f t="shared" si="11"/>
        <v>-0.11836826684696866</v>
      </c>
      <c r="AC27" s="70">
        <f t="shared" si="22"/>
        <v>-64</v>
      </c>
      <c r="AD27" s="69">
        <f t="shared" si="23"/>
        <v>-3.2721509279615146E-3</v>
      </c>
      <c r="AE27" s="70">
        <f t="shared" si="12"/>
        <v>823</v>
      </c>
      <c r="AF27" s="69">
        <f t="shared" si="13"/>
        <v>4.2215952808412505E-2</v>
      </c>
      <c r="AG27" s="70">
        <f t="shared" si="14"/>
        <v>102</v>
      </c>
      <c r="AH27" s="69">
        <f t="shared" si="15"/>
        <v>5.020179151491222E-3</v>
      </c>
      <c r="AI27" s="70">
        <f t="shared" si="16"/>
        <v>7</v>
      </c>
      <c r="AJ27" s="69">
        <f t="shared" si="17"/>
        <v>3.4280117531837462E-4</v>
      </c>
      <c r="AK27" s="70">
        <f t="shared" si="18"/>
        <v>-1944</v>
      </c>
      <c r="AL27" s="69">
        <f t="shared" si="19"/>
        <v>-9.5168159788515228E-2</v>
      </c>
      <c r="AM27" s="70">
        <f t="shared" si="20"/>
        <v>1000</v>
      </c>
      <c r="AN27" s="69">
        <f t="shared" si="21"/>
        <v>5.4103771032840919E-2</v>
      </c>
    </row>
    <row r="28" spans="2:40" s="34" customFormat="1" x14ac:dyDescent="0.2">
      <c r="B28" s="64" t="s">
        <v>42</v>
      </c>
      <c r="C28" s="43">
        <f>'2002'!C28</f>
        <v>12952</v>
      </c>
      <c r="D28" s="43">
        <f>'2003'!C28</f>
        <v>15429</v>
      </c>
      <c r="E28" s="43">
        <f>'2003'!C28</f>
        <v>15429</v>
      </c>
      <c r="F28" s="43">
        <f>'2004'!C28</f>
        <v>14724</v>
      </c>
      <c r="G28" s="43">
        <f>'2005'!C28</f>
        <v>15108</v>
      </c>
      <c r="H28" s="43">
        <f>'2006'!C28</f>
        <v>15108</v>
      </c>
      <c r="I28" s="43">
        <f>'2007'!C28</f>
        <v>14926</v>
      </c>
      <c r="J28" s="43">
        <f>'2008'!C28</f>
        <v>16919</v>
      </c>
      <c r="K28" s="43">
        <f>'2009'!C28</f>
        <v>16499</v>
      </c>
      <c r="L28" s="43">
        <f>'2010'!C28</f>
        <v>16399</v>
      </c>
      <c r="M28" s="43">
        <f>'2011'!C28</f>
        <v>18976</v>
      </c>
      <c r="N28" s="43">
        <f>'2012'!C28</f>
        <v>20151</v>
      </c>
      <c r="O28" s="43">
        <f>'2013'!C28</f>
        <v>17194</v>
      </c>
      <c r="P28" s="43">
        <f>'2014'!C28</f>
        <v>19106</v>
      </c>
      <c r="Q28" s="80">
        <f t="shared" si="0"/>
        <v>2477</v>
      </c>
      <c r="R28" s="81">
        <f t="shared" si="1"/>
        <v>0.19124459542927741</v>
      </c>
      <c r="S28" s="80">
        <f t="shared" si="2"/>
        <v>-705</v>
      </c>
      <c r="T28" s="81">
        <f t="shared" si="3"/>
        <v>-4.569317518957805E-2</v>
      </c>
      <c r="U28" s="80">
        <f t="shared" si="4"/>
        <v>384</v>
      </c>
      <c r="V28" s="81">
        <f t="shared" si="5"/>
        <v>2.6079869600651895E-2</v>
      </c>
      <c r="W28" s="80">
        <f t="shared" si="6"/>
        <v>0</v>
      </c>
      <c r="X28" s="81">
        <f t="shared" si="7"/>
        <v>0</v>
      </c>
      <c r="Y28" s="80">
        <f t="shared" si="8"/>
        <v>-182</v>
      </c>
      <c r="Z28" s="81">
        <f t="shared" si="9"/>
        <v>-1.2046597828964778E-2</v>
      </c>
      <c r="AA28" s="80">
        <f t="shared" si="10"/>
        <v>1993</v>
      </c>
      <c r="AB28" s="81">
        <f t="shared" si="11"/>
        <v>0.13352539193353885</v>
      </c>
      <c r="AC28" s="66">
        <f t="shared" si="22"/>
        <v>-420</v>
      </c>
      <c r="AD28" s="72">
        <f t="shared" si="23"/>
        <v>-2.4824162184526322E-2</v>
      </c>
      <c r="AE28" s="66">
        <f t="shared" si="12"/>
        <v>-100</v>
      </c>
      <c r="AF28" s="72">
        <f t="shared" si="13"/>
        <v>-6.0609733923268072E-3</v>
      </c>
      <c r="AG28" s="66">
        <f t="shared" si="14"/>
        <v>2577</v>
      </c>
      <c r="AH28" s="72">
        <f t="shared" si="15"/>
        <v>0.15714372827611434</v>
      </c>
      <c r="AI28" s="66">
        <f t="shared" si="16"/>
        <v>1175</v>
      </c>
      <c r="AJ28" s="72">
        <f t="shared" si="17"/>
        <v>6.192032040472184E-2</v>
      </c>
      <c r="AK28" s="66">
        <f t="shared" si="18"/>
        <v>-2957</v>
      </c>
      <c r="AL28" s="72">
        <f t="shared" si="19"/>
        <v>-0.14674209716639375</v>
      </c>
      <c r="AM28" s="66">
        <f t="shared" si="20"/>
        <v>1912</v>
      </c>
      <c r="AN28" s="72">
        <f t="shared" si="21"/>
        <v>0.11120158194719099</v>
      </c>
    </row>
    <row r="29" spans="2:40" s="33" customFormat="1" x14ac:dyDescent="0.2">
      <c r="B29" s="74" t="s">
        <v>43</v>
      </c>
      <c r="C29" s="23">
        <f>'2002'!C29</f>
        <v>13705</v>
      </c>
      <c r="D29" s="23">
        <f>'2003'!C29</f>
        <v>15157</v>
      </c>
      <c r="E29" s="23">
        <f>'2003'!C29</f>
        <v>15157</v>
      </c>
      <c r="F29" s="23">
        <f>'2004'!C29</f>
        <v>15342</v>
      </c>
      <c r="G29" s="23">
        <f>'2005'!C29</f>
        <v>15993</v>
      </c>
      <c r="H29" s="23">
        <f>'2006'!C29</f>
        <v>16214</v>
      </c>
      <c r="I29" s="23">
        <f>'2007'!C29</f>
        <v>16965</v>
      </c>
      <c r="J29" s="23">
        <f>'2008'!C29</f>
        <v>17824</v>
      </c>
      <c r="K29" s="23">
        <f>'2009'!C29</f>
        <v>18434</v>
      </c>
      <c r="L29" s="23">
        <f>'2010'!C29</f>
        <v>21384</v>
      </c>
      <c r="M29" s="23">
        <f>'2011'!C29</f>
        <v>22818</v>
      </c>
      <c r="N29" s="23">
        <f>'2012'!C29</f>
        <v>19057</v>
      </c>
      <c r="O29" s="23">
        <f>'2013'!C29</f>
        <v>17455</v>
      </c>
      <c r="P29" s="23">
        <f>'2014'!C29</f>
        <v>17777</v>
      </c>
      <c r="Q29" s="70">
        <f t="shared" si="0"/>
        <v>1452</v>
      </c>
      <c r="R29" s="69">
        <f t="shared" si="1"/>
        <v>0.10594673476833272</v>
      </c>
      <c r="S29" s="70">
        <f t="shared" si="2"/>
        <v>185</v>
      </c>
      <c r="T29" s="69">
        <f t="shared" si="3"/>
        <v>1.2205581579468161E-2</v>
      </c>
      <c r="U29" s="70">
        <f t="shared" si="4"/>
        <v>651</v>
      </c>
      <c r="V29" s="69">
        <f t="shared" si="5"/>
        <v>4.2432538130621866E-2</v>
      </c>
      <c r="W29" s="70">
        <f t="shared" si="6"/>
        <v>221</v>
      </c>
      <c r="X29" s="69">
        <f t="shared" si="7"/>
        <v>1.3818545613706101E-2</v>
      </c>
      <c r="Y29" s="70">
        <f t="shared" si="8"/>
        <v>751</v>
      </c>
      <c r="Z29" s="69">
        <f t="shared" si="9"/>
        <v>4.6317996792895055E-2</v>
      </c>
      <c r="AA29" s="70">
        <f t="shared" si="10"/>
        <v>859</v>
      </c>
      <c r="AB29" s="69">
        <f t="shared" si="11"/>
        <v>5.0633657530209319E-2</v>
      </c>
      <c r="AC29" s="70">
        <f t="shared" si="22"/>
        <v>610</v>
      </c>
      <c r="AD29" s="69">
        <f t="shared" si="23"/>
        <v>3.42235188509874E-2</v>
      </c>
      <c r="AE29" s="70">
        <f t="shared" si="12"/>
        <v>2950</v>
      </c>
      <c r="AF29" s="69">
        <f t="shared" si="13"/>
        <v>0.16003037864815006</v>
      </c>
      <c r="AG29" s="70">
        <f t="shared" si="14"/>
        <v>1434</v>
      </c>
      <c r="AH29" s="69">
        <f t="shared" si="15"/>
        <v>6.7059483726150448E-2</v>
      </c>
      <c r="AI29" s="70">
        <f t="shared" si="16"/>
        <v>-3761</v>
      </c>
      <c r="AJ29" s="69">
        <f t="shared" si="17"/>
        <v>-0.16482601454991674</v>
      </c>
      <c r="AK29" s="70">
        <f t="shared" si="18"/>
        <v>-1602</v>
      </c>
      <c r="AL29" s="69">
        <f t="shared" si="19"/>
        <v>-8.406359867765123E-2</v>
      </c>
      <c r="AM29" s="70">
        <f t="shared" si="20"/>
        <v>322</v>
      </c>
      <c r="AN29" s="69">
        <f t="shared" si="21"/>
        <v>1.8447436264680706E-2</v>
      </c>
    </row>
    <row r="30" spans="2:40" s="34" customFormat="1" x14ac:dyDescent="0.2">
      <c r="B30" s="75" t="s">
        <v>44</v>
      </c>
      <c r="C30" s="43">
        <f>'2002'!C30</f>
        <v>13298</v>
      </c>
      <c r="D30" s="43">
        <f>'2003'!C30</f>
        <v>13034</v>
      </c>
      <c r="E30" s="43">
        <f>'2003'!C30</f>
        <v>13034</v>
      </c>
      <c r="F30" s="43">
        <f>'2004'!C30</f>
        <v>13776</v>
      </c>
      <c r="G30" s="43">
        <f>'2005'!C30</f>
        <v>15845</v>
      </c>
      <c r="H30" s="43">
        <f>'2006'!C30</f>
        <v>19711</v>
      </c>
      <c r="I30" s="43">
        <f>'2007'!C30</f>
        <v>21373</v>
      </c>
      <c r="J30" s="43">
        <f>'2008'!C30</f>
        <v>22627</v>
      </c>
      <c r="K30" s="43">
        <f>'2009'!C30</f>
        <v>19483</v>
      </c>
      <c r="L30" s="43">
        <f>'2010'!C30</f>
        <v>21901</v>
      </c>
      <c r="M30" s="43">
        <f>'2011'!C30</f>
        <v>20541</v>
      </c>
      <c r="N30" s="43">
        <f>'2012'!C30</f>
        <v>18898</v>
      </c>
      <c r="O30" s="43">
        <f>'2013'!C30</f>
        <v>18463</v>
      </c>
      <c r="P30" s="43">
        <f>'2014'!C30</f>
        <v>18575</v>
      </c>
      <c r="Q30" s="66">
        <f t="shared" si="0"/>
        <v>-264</v>
      </c>
      <c r="R30" s="72">
        <f t="shared" si="1"/>
        <v>-1.9852609414949596E-2</v>
      </c>
      <c r="S30" s="66">
        <f t="shared" si="2"/>
        <v>742</v>
      </c>
      <c r="T30" s="72">
        <f t="shared" si="3"/>
        <v>5.6928034371643399E-2</v>
      </c>
      <c r="U30" s="66">
        <f t="shared" si="4"/>
        <v>2069</v>
      </c>
      <c r="V30" s="72">
        <f t="shared" si="5"/>
        <v>0.1501887340301975</v>
      </c>
      <c r="W30" s="66">
        <f t="shared" si="6"/>
        <v>3866</v>
      </c>
      <c r="X30" s="72">
        <f t="shared" si="7"/>
        <v>0.24398863994951081</v>
      </c>
      <c r="Y30" s="66">
        <f t="shared" si="8"/>
        <v>1662</v>
      </c>
      <c r="Z30" s="72">
        <f t="shared" si="9"/>
        <v>8.4318400892902545E-2</v>
      </c>
      <c r="AA30" s="66">
        <f t="shared" si="10"/>
        <v>1254</v>
      </c>
      <c r="AB30" s="72">
        <f t="shared" si="11"/>
        <v>5.8672156459083968E-2</v>
      </c>
      <c r="AC30" s="66">
        <f t="shared" si="22"/>
        <v>-3144</v>
      </c>
      <c r="AD30" s="72">
        <f t="shared" si="23"/>
        <v>-0.13894904317850354</v>
      </c>
      <c r="AE30" s="66">
        <f t="shared" si="12"/>
        <v>2418</v>
      </c>
      <c r="AF30" s="72">
        <f t="shared" si="13"/>
        <v>0.12410819688959607</v>
      </c>
      <c r="AG30" s="66">
        <f t="shared" si="14"/>
        <v>-1360</v>
      </c>
      <c r="AH30" s="72">
        <f t="shared" si="15"/>
        <v>-6.209762111319117E-2</v>
      </c>
      <c r="AI30" s="66">
        <f t="shared" si="16"/>
        <v>-1643</v>
      </c>
      <c r="AJ30" s="72">
        <f t="shared" si="17"/>
        <v>-7.9986368725962653E-2</v>
      </c>
      <c r="AK30" s="66">
        <f t="shared" si="18"/>
        <v>-435</v>
      </c>
      <c r="AL30" s="72">
        <f t="shared" si="19"/>
        <v>-2.3018308815747734E-2</v>
      </c>
      <c r="AM30" s="66">
        <f t="shared" si="20"/>
        <v>112</v>
      </c>
      <c r="AN30" s="72">
        <f t="shared" si="21"/>
        <v>6.0661864269078158E-3</v>
      </c>
    </row>
    <row r="31" spans="2:40" s="33" customFormat="1" x14ac:dyDescent="0.2">
      <c r="B31" s="74" t="s">
        <v>2</v>
      </c>
      <c r="C31" s="23">
        <f>'2002'!C31</f>
        <v>12653</v>
      </c>
      <c r="D31" s="23">
        <f>'2003'!C31</f>
        <v>12589</v>
      </c>
      <c r="E31" s="23">
        <f>'2003'!C31</f>
        <v>12589</v>
      </c>
      <c r="F31" s="23">
        <f>'2004'!C31</f>
        <v>15194</v>
      </c>
      <c r="G31" s="23">
        <f>'2005'!C31</f>
        <v>17786</v>
      </c>
      <c r="H31" s="23">
        <f>'2006'!C31</f>
        <v>22516</v>
      </c>
      <c r="I31" s="23">
        <f>'2007'!C31</f>
        <v>22627</v>
      </c>
      <c r="J31" s="23">
        <f>'2008'!C31</f>
        <v>27135</v>
      </c>
      <c r="K31" s="23">
        <f>'2009'!C31</f>
        <v>22025</v>
      </c>
      <c r="L31" s="23">
        <f>'2010'!C31</f>
        <v>24416</v>
      </c>
      <c r="M31" s="23">
        <f>'2011'!C31</f>
        <v>24522</v>
      </c>
      <c r="N31" s="23">
        <f>'2012'!C31</f>
        <v>27476</v>
      </c>
      <c r="O31" s="23">
        <f>'2013'!C31</f>
        <v>29276</v>
      </c>
      <c r="P31" s="23">
        <f>'2014'!C31</f>
        <v>32754</v>
      </c>
      <c r="Q31" s="70">
        <f t="shared" si="0"/>
        <v>-64</v>
      </c>
      <c r="R31" s="69">
        <f t="shared" si="1"/>
        <v>-5.0580889907532178E-3</v>
      </c>
      <c r="S31" s="70">
        <f t="shared" si="2"/>
        <v>2605</v>
      </c>
      <c r="T31" s="69">
        <f t="shared" si="3"/>
        <v>0.20692668202398923</v>
      </c>
      <c r="U31" s="70">
        <f t="shared" si="4"/>
        <v>2592</v>
      </c>
      <c r="V31" s="69">
        <f t="shared" si="5"/>
        <v>0.17059365539028559</v>
      </c>
      <c r="W31" s="70">
        <f t="shared" si="6"/>
        <v>4730</v>
      </c>
      <c r="X31" s="69">
        <f t="shared" si="7"/>
        <v>0.2659395029798719</v>
      </c>
      <c r="Y31" s="70">
        <f t="shared" si="8"/>
        <v>111</v>
      </c>
      <c r="Z31" s="69">
        <f t="shared" si="9"/>
        <v>4.9298276780955774E-3</v>
      </c>
      <c r="AA31" s="70">
        <f t="shared" si="10"/>
        <v>4508</v>
      </c>
      <c r="AB31" s="69">
        <f t="shared" si="11"/>
        <v>0.19923100720378306</v>
      </c>
      <c r="AC31" s="70">
        <f t="shared" si="22"/>
        <v>-5110</v>
      </c>
      <c r="AD31" s="69">
        <f t="shared" si="23"/>
        <v>-0.18831767090473561</v>
      </c>
      <c r="AE31" s="70">
        <f t="shared" si="12"/>
        <v>2391</v>
      </c>
      <c r="AF31" s="69">
        <f t="shared" si="13"/>
        <v>0.10855845629965954</v>
      </c>
      <c r="AG31" s="70">
        <f t="shared" si="14"/>
        <v>106</v>
      </c>
      <c r="AH31" s="69">
        <f t="shared" si="15"/>
        <v>4.3414154652687831E-3</v>
      </c>
      <c r="AI31" s="70">
        <f t="shared" si="16"/>
        <v>2954</v>
      </c>
      <c r="AJ31" s="69">
        <f t="shared" si="17"/>
        <v>0.1204632574830764</v>
      </c>
      <c r="AK31" s="70">
        <f t="shared" si="18"/>
        <v>1800</v>
      </c>
      <c r="AL31" s="69">
        <f t="shared" si="19"/>
        <v>6.5511719318678052E-2</v>
      </c>
      <c r="AM31" s="70">
        <f t="shared" si="20"/>
        <v>3478</v>
      </c>
      <c r="AN31" s="69">
        <f t="shared" si="21"/>
        <v>0.11880038256592429</v>
      </c>
    </row>
    <row r="32" spans="2:40" s="65" customFormat="1" x14ac:dyDescent="0.2">
      <c r="B32" s="75" t="s">
        <v>48</v>
      </c>
      <c r="C32" s="43">
        <f>'2002'!C32</f>
        <v>6141</v>
      </c>
      <c r="D32" s="43">
        <f>'2003'!C32</f>
        <v>9606</v>
      </c>
      <c r="E32" s="43">
        <f>'2003'!C32</f>
        <v>9606</v>
      </c>
      <c r="F32" s="43">
        <f>'2004'!C32</f>
        <v>11099</v>
      </c>
      <c r="G32" s="43">
        <f>'2005'!C32</f>
        <v>8575</v>
      </c>
      <c r="H32" s="43">
        <f>'2006'!C32</f>
        <v>9837</v>
      </c>
      <c r="I32" s="43">
        <f>'2007'!C32</f>
        <v>11213</v>
      </c>
      <c r="J32" s="43">
        <f>'2008'!C32</f>
        <v>12303</v>
      </c>
      <c r="K32" s="43">
        <f>'2009'!C32</f>
        <v>11587</v>
      </c>
      <c r="L32" s="43">
        <f>'2010'!C32</f>
        <v>13314</v>
      </c>
      <c r="M32" s="43">
        <f>'2011'!C32</f>
        <v>16657</v>
      </c>
      <c r="N32" s="43">
        <f>'2012'!C32</f>
        <v>16165</v>
      </c>
      <c r="O32" s="43">
        <f>'2013'!C32</f>
        <v>18998</v>
      </c>
      <c r="P32" s="43">
        <f>'2014'!C32</f>
        <v>17894</v>
      </c>
      <c r="Q32" s="66">
        <f t="shared" si="0"/>
        <v>3465</v>
      </c>
      <c r="R32" s="72">
        <f t="shared" si="1"/>
        <v>0.56424035173424514</v>
      </c>
      <c r="S32" s="66">
        <f t="shared" si="2"/>
        <v>1493</v>
      </c>
      <c r="T32" s="72">
        <f t="shared" si="3"/>
        <v>0.15542369352488028</v>
      </c>
      <c r="U32" s="66">
        <f t="shared" si="4"/>
        <v>-2524</v>
      </c>
      <c r="V32" s="72">
        <f t="shared" si="5"/>
        <v>-0.22740787458329581</v>
      </c>
      <c r="W32" s="66">
        <f t="shared" si="6"/>
        <v>1262</v>
      </c>
      <c r="X32" s="72">
        <f t="shared" si="7"/>
        <v>0.1471720116618076</v>
      </c>
      <c r="Y32" s="66">
        <f t="shared" si="8"/>
        <v>1376</v>
      </c>
      <c r="Z32" s="72">
        <f t="shared" si="9"/>
        <v>0.139880044729084</v>
      </c>
      <c r="AA32" s="66">
        <f t="shared" si="10"/>
        <v>1090</v>
      </c>
      <c r="AB32" s="72">
        <f t="shared" si="11"/>
        <v>9.7208597164005983E-2</v>
      </c>
      <c r="AC32" s="66">
        <f t="shared" si="22"/>
        <v>-716</v>
      </c>
      <c r="AD32" s="72">
        <f t="shared" si="23"/>
        <v>-5.8197187677802131E-2</v>
      </c>
      <c r="AE32" s="66">
        <f t="shared" si="12"/>
        <v>1727</v>
      </c>
      <c r="AF32" s="72">
        <f t="shared" si="13"/>
        <v>0.14904634504185732</v>
      </c>
      <c r="AG32" s="66">
        <f t="shared" si="14"/>
        <v>3343</v>
      </c>
      <c r="AH32" s="72">
        <f t="shared" si="15"/>
        <v>0.25108907916478884</v>
      </c>
      <c r="AI32" s="66">
        <f t="shared" si="16"/>
        <v>-492</v>
      </c>
      <c r="AJ32" s="72">
        <f t="shared" si="17"/>
        <v>-2.9537131536291006E-2</v>
      </c>
      <c r="AK32" s="66">
        <f t="shared" si="18"/>
        <v>2833</v>
      </c>
      <c r="AL32" s="72">
        <f t="shared" si="19"/>
        <v>0.17525518094648929</v>
      </c>
      <c r="AM32" s="66">
        <f t="shared" si="20"/>
        <v>-1104</v>
      </c>
      <c r="AN32" s="72">
        <f t="shared" si="21"/>
        <v>-5.8111380145278502E-2</v>
      </c>
    </row>
    <row r="33" spans="2:40" s="33" customFormat="1" x14ac:dyDescent="0.2">
      <c r="B33" s="74" t="s">
        <v>41</v>
      </c>
      <c r="C33" s="23">
        <f>'2002'!C33</f>
        <v>8795</v>
      </c>
      <c r="D33" s="23">
        <f>'2003'!C33</f>
        <v>9411</v>
      </c>
      <c r="E33" s="23">
        <f>'2003'!C33</f>
        <v>9411</v>
      </c>
      <c r="F33" s="23">
        <f>'2004'!C33</f>
        <v>9873</v>
      </c>
      <c r="G33" s="23">
        <f>'2005'!C33</f>
        <v>10168</v>
      </c>
      <c r="H33" s="23">
        <f>'2006'!C33</f>
        <v>14629</v>
      </c>
      <c r="I33" s="23">
        <f>'2007'!C33</f>
        <v>13125</v>
      </c>
      <c r="J33" s="23">
        <f>'2008'!C33</f>
        <v>12325</v>
      </c>
      <c r="K33" s="23">
        <f>'2009'!C33</f>
        <v>12440</v>
      </c>
      <c r="L33" s="23">
        <f>'2010'!C33</f>
        <v>10408</v>
      </c>
      <c r="M33" s="23">
        <f>'2011'!C33</f>
        <v>9877</v>
      </c>
      <c r="N33" s="23">
        <f>'2012'!C33</f>
        <v>7114</v>
      </c>
      <c r="O33" s="23">
        <f>'2013'!C33</f>
        <v>5711</v>
      </c>
      <c r="P33" s="23">
        <f>'2014'!C33</f>
        <v>7983</v>
      </c>
      <c r="Q33" s="70">
        <f t="shared" si="0"/>
        <v>616</v>
      </c>
      <c r="R33" s="69">
        <f t="shared" si="1"/>
        <v>7.0039795338260324E-2</v>
      </c>
      <c r="S33" s="70">
        <f t="shared" si="2"/>
        <v>462</v>
      </c>
      <c r="T33" s="69">
        <f t="shared" si="3"/>
        <v>4.9091488683455475E-2</v>
      </c>
      <c r="U33" s="70">
        <f t="shared" si="4"/>
        <v>295</v>
      </c>
      <c r="V33" s="69">
        <f t="shared" si="5"/>
        <v>2.9879469259596947E-2</v>
      </c>
      <c r="W33" s="70">
        <f t="shared" si="6"/>
        <v>4461</v>
      </c>
      <c r="X33" s="69">
        <f t="shared" si="7"/>
        <v>0.43872934697088906</v>
      </c>
      <c r="Y33" s="70">
        <f t="shared" si="8"/>
        <v>-1504</v>
      </c>
      <c r="Z33" s="69">
        <f t="shared" si="9"/>
        <v>-0.10280948800328116</v>
      </c>
      <c r="AA33" s="70">
        <f t="shared" si="10"/>
        <v>-800</v>
      </c>
      <c r="AB33" s="69">
        <f t="shared" si="11"/>
        <v>-6.095238095238098E-2</v>
      </c>
      <c r="AC33" s="70">
        <f t="shared" si="22"/>
        <v>115</v>
      </c>
      <c r="AD33" s="69">
        <f t="shared" si="23"/>
        <v>9.3306288032455331E-3</v>
      </c>
      <c r="AE33" s="70">
        <f t="shared" si="12"/>
        <v>-2032</v>
      </c>
      <c r="AF33" s="69">
        <f t="shared" si="13"/>
        <v>-0.1633440514469453</v>
      </c>
      <c r="AG33" s="70">
        <f t="shared" si="14"/>
        <v>-531</v>
      </c>
      <c r="AH33" s="69">
        <f t="shared" si="15"/>
        <v>-5.1018447348193718E-2</v>
      </c>
      <c r="AI33" s="70">
        <f t="shared" si="16"/>
        <v>-2763</v>
      </c>
      <c r="AJ33" s="69">
        <f t="shared" si="17"/>
        <v>-0.2797408119874456</v>
      </c>
      <c r="AK33" s="70">
        <f t="shared" si="18"/>
        <v>-1403</v>
      </c>
      <c r="AL33" s="69">
        <f t="shared" si="19"/>
        <v>-0.19721675569299968</v>
      </c>
      <c r="AM33" s="70">
        <f t="shared" si="20"/>
        <v>2272</v>
      </c>
      <c r="AN33" s="69">
        <f t="shared" si="21"/>
        <v>0.39782875153213104</v>
      </c>
    </row>
    <row r="34" spans="2:40" s="34" customFormat="1" x14ac:dyDescent="0.2">
      <c r="B34" s="75" t="s">
        <v>47</v>
      </c>
      <c r="C34" s="43">
        <f>'2002'!C34</f>
        <v>11029</v>
      </c>
      <c r="D34" s="43">
        <f>'2003'!C34</f>
        <v>9305</v>
      </c>
      <c r="E34" s="43">
        <f>'2003'!C34</f>
        <v>9305</v>
      </c>
      <c r="F34" s="43">
        <f>'2004'!C34</f>
        <v>7534</v>
      </c>
      <c r="G34" s="43">
        <f>'2005'!C34</f>
        <v>8111</v>
      </c>
      <c r="H34" s="43">
        <f>'2006'!C34</f>
        <v>11250</v>
      </c>
      <c r="I34" s="43">
        <f>'2007'!C34</f>
        <v>9900</v>
      </c>
      <c r="J34" s="43">
        <f>'2008'!C34</f>
        <v>11274</v>
      </c>
      <c r="K34" s="43">
        <f>'2009'!C34</f>
        <v>8723</v>
      </c>
      <c r="L34" s="43">
        <f>'2010'!C34</f>
        <v>8497</v>
      </c>
      <c r="M34" s="43">
        <f>'2011'!C34</f>
        <v>7997</v>
      </c>
      <c r="N34" s="43">
        <f>'2012'!C34</f>
        <v>8755</v>
      </c>
      <c r="O34" s="43">
        <f>'2013'!C34</f>
        <v>7667</v>
      </c>
      <c r="P34" s="43">
        <f>'2014'!C34</f>
        <v>7067</v>
      </c>
      <c r="Q34" s="80">
        <f t="shared" si="0"/>
        <v>-1724</v>
      </c>
      <c r="R34" s="81">
        <f t="shared" si="1"/>
        <v>-0.15631516909964638</v>
      </c>
      <c r="S34" s="80">
        <f t="shared" si="2"/>
        <v>-1771</v>
      </c>
      <c r="T34" s="81">
        <f t="shared" si="3"/>
        <v>-0.19032778076303059</v>
      </c>
      <c r="U34" s="80">
        <f t="shared" si="4"/>
        <v>577</v>
      </c>
      <c r="V34" s="81">
        <f t="shared" si="5"/>
        <v>7.6586142819219605E-2</v>
      </c>
      <c r="W34" s="80">
        <f t="shared" si="6"/>
        <v>3139</v>
      </c>
      <c r="X34" s="81">
        <f t="shared" si="7"/>
        <v>0.38700530144248546</v>
      </c>
      <c r="Y34" s="80">
        <f t="shared" si="8"/>
        <v>-1350</v>
      </c>
      <c r="Z34" s="81">
        <f t="shared" si="9"/>
        <v>-0.12</v>
      </c>
      <c r="AA34" s="80">
        <f t="shared" si="10"/>
        <v>1374</v>
      </c>
      <c r="AB34" s="81">
        <f t="shared" si="11"/>
        <v>0.13878787878787868</v>
      </c>
      <c r="AC34" s="66">
        <f t="shared" si="22"/>
        <v>-2551</v>
      </c>
      <c r="AD34" s="72">
        <f t="shared" si="23"/>
        <v>-0.22627284016320737</v>
      </c>
      <c r="AE34" s="66">
        <f t="shared" si="12"/>
        <v>-226</v>
      </c>
      <c r="AF34" s="72">
        <f t="shared" si="13"/>
        <v>-2.5908517711796364E-2</v>
      </c>
      <c r="AG34" s="66">
        <f t="shared" si="14"/>
        <v>-500</v>
      </c>
      <c r="AH34" s="72">
        <f t="shared" si="15"/>
        <v>-5.8844297987524996E-2</v>
      </c>
      <c r="AI34" s="66">
        <f t="shared" si="16"/>
        <v>758</v>
      </c>
      <c r="AJ34" s="72">
        <f t="shared" si="17"/>
        <v>9.4785544579217174E-2</v>
      </c>
      <c r="AK34" s="66">
        <f t="shared" si="18"/>
        <v>-1088</v>
      </c>
      <c r="AL34" s="72">
        <f t="shared" si="19"/>
        <v>-0.12427184466019414</v>
      </c>
      <c r="AM34" s="66">
        <f t="shared" si="20"/>
        <v>-600</v>
      </c>
      <c r="AN34" s="72">
        <f t="shared" si="21"/>
        <v>-7.8257467066649267E-2</v>
      </c>
    </row>
    <row r="35" spans="2:40" s="33" customFormat="1" x14ac:dyDescent="0.2">
      <c r="B35" s="74" t="s">
        <v>49</v>
      </c>
      <c r="C35" s="23">
        <f>'2002'!C35</f>
        <v>6523</v>
      </c>
      <c r="D35" s="23">
        <f>'2003'!C35</f>
        <v>9212</v>
      </c>
      <c r="E35" s="23">
        <f>'2003'!C35</f>
        <v>9212</v>
      </c>
      <c r="F35" s="23">
        <f>'2004'!C35</f>
        <v>5945</v>
      </c>
      <c r="G35" s="23">
        <f>'2005'!C35</f>
        <v>7248</v>
      </c>
      <c r="H35" s="23">
        <f>'2006'!C35</f>
        <v>8852</v>
      </c>
      <c r="I35" s="23">
        <f>'2007'!C35</f>
        <v>8647</v>
      </c>
      <c r="J35" s="23">
        <f>'2008'!C35</f>
        <v>9077</v>
      </c>
      <c r="K35" s="23">
        <f>'2009'!C35</f>
        <v>9082</v>
      </c>
      <c r="L35" s="23">
        <f>'2010'!C35</f>
        <v>10069</v>
      </c>
      <c r="M35" s="23">
        <f>'2011'!C35</f>
        <v>12310</v>
      </c>
      <c r="N35" s="23">
        <f>'2012'!C35</f>
        <v>12182</v>
      </c>
      <c r="O35" s="23">
        <f>'2013'!C35</f>
        <v>9111</v>
      </c>
      <c r="P35" s="23">
        <f>'2014'!C35</f>
        <v>10046</v>
      </c>
      <c r="Q35" s="70">
        <f t="shared" si="0"/>
        <v>2689</v>
      </c>
      <c r="R35" s="69">
        <f t="shared" si="1"/>
        <v>0.41223363483059949</v>
      </c>
      <c r="S35" s="70">
        <f t="shared" si="2"/>
        <v>-3267</v>
      </c>
      <c r="T35" s="69">
        <f t="shared" si="3"/>
        <v>-0.35464611376465482</v>
      </c>
      <c r="U35" s="70">
        <f t="shared" si="4"/>
        <v>1303</v>
      </c>
      <c r="V35" s="69">
        <f t="shared" si="5"/>
        <v>0.21917577796467613</v>
      </c>
      <c r="W35" s="70">
        <f t="shared" si="6"/>
        <v>1604</v>
      </c>
      <c r="X35" s="69">
        <f t="shared" si="7"/>
        <v>0.22130242825607072</v>
      </c>
      <c r="Y35" s="70">
        <f t="shared" si="8"/>
        <v>-205</v>
      </c>
      <c r="Z35" s="69">
        <f t="shared" si="9"/>
        <v>-2.3158608224130184E-2</v>
      </c>
      <c r="AA35" s="70">
        <f t="shared" si="10"/>
        <v>430</v>
      </c>
      <c r="AB35" s="69">
        <f t="shared" si="11"/>
        <v>4.9728229443737781E-2</v>
      </c>
      <c r="AC35" s="70">
        <f t="shared" si="22"/>
        <v>5</v>
      </c>
      <c r="AD35" s="69">
        <f t="shared" si="23"/>
        <v>5.5084278946782028E-4</v>
      </c>
      <c r="AE35" s="70">
        <f t="shared" si="12"/>
        <v>987</v>
      </c>
      <c r="AF35" s="69">
        <f t="shared" si="13"/>
        <v>0.10867650297291354</v>
      </c>
      <c r="AG35" s="70">
        <f t="shared" si="14"/>
        <v>2241</v>
      </c>
      <c r="AH35" s="69">
        <f t="shared" si="15"/>
        <v>0.22256430628662227</v>
      </c>
      <c r="AI35" s="70">
        <f t="shared" si="16"/>
        <v>-128</v>
      </c>
      <c r="AJ35" s="69">
        <f t="shared" si="17"/>
        <v>-1.039805036555641E-2</v>
      </c>
      <c r="AK35" s="70">
        <f t="shared" si="18"/>
        <v>-3071</v>
      </c>
      <c r="AL35" s="69">
        <f t="shared" si="19"/>
        <v>-0.25209325233951729</v>
      </c>
      <c r="AM35" s="70">
        <f t="shared" si="20"/>
        <v>935</v>
      </c>
      <c r="AN35" s="69">
        <f t="shared" si="21"/>
        <v>0.10262320272198444</v>
      </c>
    </row>
    <row r="36" spans="2:40" s="65" customFormat="1" x14ac:dyDescent="0.2">
      <c r="B36" s="64" t="s">
        <v>45</v>
      </c>
      <c r="C36" s="43">
        <f>'2002'!C36</f>
        <v>9755</v>
      </c>
      <c r="D36" s="43">
        <f>'2003'!C36</f>
        <v>8858</v>
      </c>
      <c r="E36" s="43">
        <f>'2003'!C36</f>
        <v>8858</v>
      </c>
      <c r="F36" s="43">
        <f>'2004'!C36</f>
        <v>9287</v>
      </c>
      <c r="G36" s="43">
        <f>'2005'!C36</f>
        <v>9248</v>
      </c>
      <c r="H36" s="43">
        <f>'2006'!C36</f>
        <v>11273</v>
      </c>
      <c r="I36" s="43">
        <f>'2007'!C36</f>
        <v>9757</v>
      </c>
      <c r="J36" s="43">
        <f>'2008'!C36</f>
        <v>10351</v>
      </c>
      <c r="K36" s="43">
        <f>'2009'!C36</f>
        <v>8456</v>
      </c>
      <c r="L36" s="43">
        <f>'2010'!C36</f>
        <v>9154</v>
      </c>
      <c r="M36" s="43">
        <f>'2011'!C36</f>
        <v>8366</v>
      </c>
      <c r="N36" s="43">
        <f>'2012'!C36</f>
        <v>6502</v>
      </c>
      <c r="O36" s="43">
        <f>'2013'!C36</f>
        <v>5974</v>
      </c>
      <c r="P36" s="43">
        <f>'2014'!C36</f>
        <v>6377</v>
      </c>
      <c r="Q36" s="66">
        <f t="shared" si="0"/>
        <v>-897</v>
      </c>
      <c r="R36" s="72">
        <f t="shared" si="1"/>
        <v>-9.195284469502818E-2</v>
      </c>
      <c r="S36" s="66">
        <f t="shared" si="2"/>
        <v>429</v>
      </c>
      <c r="T36" s="72">
        <f t="shared" si="3"/>
        <v>4.8430797019643368E-2</v>
      </c>
      <c r="U36" s="66">
        <f t="shared" si="4"/>
        <v>-39</v>
      </c>
      <c r="V36" s="72">
        <f t="shared" si="5"/>
        <v>-4.1994185420479724E-3</v>
      </c>
      <c r="W36" s="66">
        <f t="shared" si="6"/>
        <v>2025</v>
      </c>
      <c r="X36" s="72">
        <f t="shared" si="7"/>
        <v>0.21896626297577848</v>
      </c>
      <c r="Y36" s="66">
        <f t="shared" si="8"/>
        <v>-1516</v>
      </c>
      <c r="Z36" s="72">
        <f t="shared" si="9"/>
        <v>-0.13448061740441764</v>
      </c>
      <c r="AA36" s="66">
        <f t="shared" si="10"/>
        <v>594</v>
      </c>
      <c r="AB36" s="72">
        <f t="shared" si="11"/>
        <v>6.0879368658399047E-2</v>
      </c>
      <c r="AC36" s="66">
        <f t="shared" si="22"/>
        <v>-1895</v>
      </c>
      <c r="AD36" s="72">
        <f t="shared" si="23"/>
        <v>-0.18307409912085792</v>
      </c>
      <c r="AE36" s="66">
        <f t="shared" si="12"/>
        <v>698</v>
      </c>
      <c r="AF36" s="72">
        <f t="shared" si="13"/>
        <v>8.2544938505203502E-2</v>
      </c>
      <c r="AG36" s="66">
        <f t="shared" si="14"/>
        <v>-788</v>
      </c>
      <c r="AH36" s="72">
        <f t="shared" si="15"/>
        <v>-8.6082586847279874E-2</v>
      </c>
      <c r="AI36" s="66">
        <f t="shared" si="16"/>
        <v>-1864</v>
      </c>
      <c r="AJ36" s="72">
        <f t="shared" si="17"/>
        <v>-0.22280659813530956</v>
      </c>
      <c r="AK36" s="66">
        <f t="shared" si="18"/>
        <v>-528</v>
      </c>
      <c r="AL36" s="72">
        <f t="shared" si="19"/>
        <v>-8.12057828360504E-2</v>
      </c>
      <c r="AM36" s="66">
        <f t="shared" si="20"/>
        <v>403</v>
      </c>
      <c r="AN36" s="72">
        <f t="shared" si="21"/>
        <v>6.7458988952125987E-2</v>
      </c>
    </row>
    <row r="37" spans="2:40" s="33" customFormat="1" x14ac:dyDescent="0.2">
      <c r="B37" s="74" t="s">
        <v>51</v>
      </c>
      <c r="C37" s="23">
        <f>'2002'!C37</f>
        <v>7235</v>
      </c>
      <c r="D37" s="23">
        <f>'2003'!C37</f>
        <v>7865</v>
      </c>
      <c r="E37" s="23">
        <f>'2003'!C37</f>
        <v>7865</v>
      </c>
      <c r="F37" s="23">
        <f>'2004'!C37</f>
        <v>9998</v>
      </c>
      <c r="G37" s="23">
        <f>'2005'!C37</f>
        <v>14166</v>
      </c>
      <c r="H37" s="23">
        <f>'2006'!C37</f>
        <v>21943</v>
      </c>
      <c r="I37" s="23">
        <f>'2007'!C37</f>
        <v>24320</v>
      </c>
      <c r="J37" s="23">
        <f>'2008'!C37</f>
        <v>35859</v>
      </c>
      <c r="K37" s="23">
        <f>'2009'!C37</f>
        <v>28054</v>
      </c>
      <c r="L37" s="23">
        <f>'2010'!C37</f>
        <v>30250</v>
      </c>
      <c r="M37" s="23">
        <f>'2011'!C37</f>
        <v>26102</v>
      </c>
      <c r="N37" s="23">
        <f>'2012'!C37</f>
        <v>21244</v>
      </c>
      <c r="O37" s="23">
        <f>'2013'!C37</f>
        <v>20886</v>
      </c>
      <c r="P37" s="23">
        <f>'2014'!C37</f>
        <v>20272</v>
      </c>
      <c r="Q37" s="70">
        <f t="shared" si="0"/>
        <v>630</v>
      </c>
      <c r="R37" s="69">
        <f t="shared" si="1"/>
        <v>8.7076710435383564E-2</v>
      </c>
      <c r="S37" s="70">
        <f t="shared" si="2"/>
        <v>2133</v>
      </c>
      <c r="T37" s="69">
        <f t="shared" si="3"/>
        <v>0.2712015257469802</v>
      </c>
      <c r="U37" s="70">
        <f t="shared" si="4"/>
        <v>4168</v>
      </c>
      <c r="V37" s="69">
        <f t="shared" si="5"/>
        <v>0.41688337667533504</v>
      </c>
      <c r="W37" s="70">
        <f t="shared" si="6"/>
        <v>7777</v>
      </c>
      <c r="X37" s="69">
        <f t="shared" si="7"/>
        <v>0.54899054073132847</v>
      </c>
      <c r="Y37" s="70">
        <f t="shared" si="8"/>
        <v>2377</v>
      </c>
      <c r="Z37" s="69">
        <f t="shared" si="9"/>
        <v>0.10832611766850486</v>
      </c>
      <c r="AA37" s="70">
        <f t="shared" si="10"/>
        <v>11539</v>
      </c>
      <c r="AB37" s="69">
        <f t="shared" si="11"/>
        <v>0.47446546052631589</v>
      </c>
      <c r="AC37" s="70">
        <f t="shared" si="22"/>
        <v>-7805</v>
      </c>
      <c r="AD37" s="69">
        <f t="shared" si="23"/>
        <v>-0.21765804958308932</v>
      </c>
      <c r="AE37" s="70">
        <f t="shared" si="12"/>
        <v>2196</v>
      </c>
      <c r="AF37" s="69">
        <f t="shared" si="13"/>
        <v>7.827760747130541E-2</v>
      </c>
      <c r="AG37" s="70">
        <f t="shared" si="14"/>
        <v>-4148</v>
      </c>
      <c r="AH37" s="69">
        <f t="shared" si="15"/>
        <v>-0.13712396694214879</v>
      </c>
      <c r="AI37" s="70">
        <f t="shared" si="16"/>
        <v>-4858</v>
      </c>
      <c r="AJ37" s="69">
        <f t="shared" si="17"/>
        <v>-0.18611600643628845</v>
      </c>
      <c r="AK37" s="70">
        <f t="shared" si="18"/>
        <v>-358</v>
      </c>
      <c r="AL37" s="69">
        <f t="shared" si="19"/>
        <v>-1.6851816983618928E-2</v>
      </c>
      <c r="AM37" s="70">
        <f t="shared" si="20"/>
        <v>-614</v>
      </c>
      <c r="AN37" s="69">
        <f t="shared" si="21"/>
        <v>-2.9397682658239943E-2</v>
      </c>
    </row>
    <row r="38" spans="2:40" s="65" customFormat="1" x14ac:dyDescent="0.2">
      <c r="B38" s="75" t="s">
        <v>3</v>
      </c>
      <c r="C38" s="43">
        <f>'2002'!C38</f>
        <v>8608</v>
      </c>
      <c r="D38" s="43">
        <f>'2003'!C38</f>
        <v>7551</v>
      </c>
      <c r="E38" s="43">
        <f>'2003'!C38</f>
        <v>7551</v>
      </c>
      <c r="F38" s="43">
        <f>'2004'!C38</f>
        <v>6758</v>
      </c>
      <c r="G38" s="43">
        <f>'2005'!C38</f>
        <v>7020</v>
      </c>
      <c r="H38" s="43">
        <f>'2006'!C38</f>
        <v>8776</v>
      </c>
      <c r="I38" s="43">
        <f>'2007'!C38</f>
        <v>9196</v>
      </c>
      <c r="J38" s="43">
        <f>'2008'!C38</f>
        <v>10037</v>
      </c>
      <c r="K38" s="43">
        <f>'2009'!C38</f>
        <v>7865</v>
      </c>
      <c r="L38" s="43">
        <f>'2010'!C38</f>
        <v>9034</v>
      </c>
      <c r="M38" s="43">
        <f>'2011'!C38</f>
        <v>8782</v>
      </c>
      <c r="N38" s="43">
        <f>'2012'!C38</f>
        <v>10580</v>
      </c>
      <c r="O38" s="43">
        <f>'2013'!C38</f>
        <v>11147</v>
      </c>
      <c r="P38" s="43">
        <f>'2014'!C38</f>
        <v>10501</v>
      </c>
      <c r="Q38" s="66">
        <f t="shared" si="0"/>
        <v>-1057</v>
      </c>
      <c r="R38" s="72">
        <f t="shared" si="1"/>
        <v>-0.12279275092936803</v>
      </c>
      <c r="S38" s="66">
        <f t="shared" si="2"/>
        <v>-793</v>
      </c>
      <c r="T38" s="72">
        <f t="shared" si="3"/>
        <v>-0.10501920275460208</v>
      </c>
      <c r="U38" s="66">
        <f t="shared" si="4"/>
        <v>262</v>
      </c>
      <c r="V38" s="72">
        <f t="shared" si="5"/>
        <v>3.8768866528558821E-2</v>
      </c>
      <c r="W38" s="66">
        <f t="shared" si="6"/>
        <v>1756</v>
      </c>
      <c r="X38" s="72">
        <f t="shared" si="7"/>
        <v>0.25014245014245007</v>
      </c>
      <c r="Y38" s="66">
        <f t="shared" si="8"/>
        <v>420</v>
      </c>
      <c r="Z38" s="72">
        <f t="shared" si="9"/>
        <v>4.7857793983591579E-2</v>
      </c>
      <c r="AA38" s="66">
        <f t="shared" si="10"/>
        <v>841</v>
      </c>
      <c r="AB38" s="72">
        <f t="shared" si="11"/>
        <v>9.1452805567638018E-2</v>
      </c>
      <c r="AC38" s="66">
        <f t="shared" si="22"/>
        <v>-2172</v>
      </c>
      <c r="AD38" s="72">
        <f t="shared" si="23"/>
        <v>-0.21639932250672511</v>
      </c>
      <c r="AE38" s="66">
        <f t="shared" si="12"/>
        <v>1169</v>
      </c>
      <c r="AF38" s="72">
        <f t="shared" si="13"/>
        <v>0.14863318499682143</v>
      </c>
      <c r="AG38" s="66">
        <f t="shared" si="14"/>
        <v>-252</v>
      </c>
      <c r="AH38" s="72">
        <f t="shared" si="15"/>
        <v>-2.7894620323223429E-2</v>
      </c>
      <c r="AI38" s="66">
        <f t="shared" si="16"/>
        <v>1798</v>
      </c>
      <c r="AJ38" s="72">
        <f t="shared" si="17"/>
        <v>0.20473696196766111</v>
      </c>
      <c r="AK38" s="66">
        <f t="shared" si="18"/>
        <v>567</v>
      </c>
      <c r="AL38" s="72">
        <f t="shared" si="19"/>
        <v>5.3591682419659836E-2</v>
      </c>
      <c r="AM38" s="66">
        <f t="shared" si="20"/>
        <v>-646</v>
      </c>
      <c r="AN38" s="72">
        <f t="shared" si="21"/>
        <v>-5.7952812415896671E-2</v>
      </c>
    </row>
    <row r="39" spans="2:40" s="33" customFormat="1" x14ac:dyDescent="0.2">
      <c r="B39" s="74" t="s">
        <v>46</v>
      </c>
      <c r="C39" s="23">
        <f>'2002'!C39</f>
        <v>5992</v>
      </c>
      <c r="D39" s="23">
        <f>'2003'!C39</f>
        <v>6611</v>
      </c>
      <c r="E39" s="23">
        <f>'2003'!C39</f>
        <v>6611</v>
      </c>
      <c r="F39" s="23">
        <f>'2004'!C39</f>
        <v>6193</v>
      </c>
      <c r="G39" s="23">
        <f>'2005'!C39</f>
        <v>6474</v>
      </c>
      <c r="H39" s="23">
        <f>'2006'!C39</f>
        <v>8576</v>
      </c>
      <c r="I39" s="23">
        <f>'2007'!C39</f>
        <v>8485</v>
      </c>
      <c r="J39" s="23">
        <f>'2008'!C39</f>
        <v>9041</v>
      </c>
      <c r="K39" s="23">
        <f>'2009'!C39</f>
        <v>11537</v>
      </c>
      <c r="L39" s="23">
        <f>'2010'!C39</f>
        <v>12899</v>
      </c>
      <c r="M39" s="23">
        <f>'2011'!C39</f>
        <v>10802</v>
      </c>
      <c r="N39" s="23">
        <f>'2012'!C39</f>
        <v>9930</v>
      </c>
      <c r="O39" s="23">
        <f>'2013'!C39</f>
        <v>8104</v>
      </c>
      <c r="P39" s="23">
        <f>'2014'!C39</f>
        <v>8183</v>
      </c>
      <c r="Q39" s="70">
        <f t="shared" si="0"/>
        <v>619</v>
      </c>
      <c r="R39" s="69">
        <f t="shared" si="1"/>
        <v>0.10330440587449941</v>
      </c>
      <c r="S39" s="70">
        <f t="shared" si="2"/>
        <v>-418</v>
      </c>
      <c r="T39" s="69">
        <f t="shared" si="3"/>
        <v>-6.3227953410981752E-2</v>
      </c>
      <c r="U39" s="70">
        <f t="shared" si="4"/>
        <v>281</v>
      </c>
      <c r="V39" s="69">
        <f t="shared" si="5"/>
        <v>4.5373809139350962E-2</v>
      </c>
      <c r="W39" s="70">
        <f t="shared" si="6"/>
        <v>2102</v>
      </c>
      <c r="X39" s="69">
        <f t="shared" si="7"/>
        <v>0.32468334877973426</v>
      </c>
      <c r="Y39" s="70">
        <f t="shared" si="8"/>
        <v>-91</v>
      </c>
      <c r="Z39" s="69">
        <f t="shared" si="9"/>
        <v>-1.0611007462686617E-2</v>
      </c>
      <c r="AA39" s="70">
        <f t="shared" si="10"/>
        <v>556</v>
      </c>
      <c r="AB39" s="69">
        <f t="shared" si="11"/>
        <v>6.552740129640533E-2</v>
      </c>
      <c r="AC39" s="70">
        <f t="shared" si="22"/>
        <v>2496</v>
      </c>
      <c r="AD39" s="69">
        <f t="shared" si="23"/>
        <v>0.27607565534785983</v>
      </c>
      <c r="AE39" s="70">
        <f t="shared" si="12"/>
        <v>1362</v>
      </c>
      <c r="AF39" s="69">
        <f t="shared" si="13"/>
        <v>0.11805495362745955</v>
      </c>
      <c r="AG39" s="70">
        <f t="shared" si="14"/>
        <v>-2097</v>
      </c>
      <c r="AH39" s="69">
        <f t="shared" si="15"/>
        <v>-0.16257074191797816</v>
      </c>
      <c r="AI39" s="70">
        <f t="shared" si="16"/>
        <v>-872</v>
      </c>
      <c r="AJ39" s="69">
        <f t="shared" si="17"/>
        <v>-8.0725791520088852E-2</v>
      </c>
      <c r="AK39" s="70">
        <f t="shared" si="18"/>
        <v>-1826</v>
      </c>
      <c r="AL39" s="69">
        <f t="shared" si="19"/>
        <v>-0.18388721047331325</v>
      </c>
      <c r="AM39" s="70">
        <f t="shared" si="20"/>
        <v>79</v>
      </c>
      <c r="AN39" s="69">
        <f t="shared" si="21"/>
        <v>9.7482724580453262E-3</v>
      </c>
    </row>
    <row r="40" spans="2:40" s="34" customFormat="1" x14ac:dyDescent="0.2">
      <c r="B40" s="64" t="s">
        <v>50</v>
      </c>
      <c r="C40" s="43">
        <f>'2002'!C40</f>
        <v>5929</v>
      </c>
      <c r="D40" s="43">
        <f>'2003'!C40</f>
        <v>4869</v>
      </c>
      <c r="E40" s="43">
        <f>'2003'!C40</f>
        <v>4869</v>
      </c>
      <c r="F40" s="43">
        <f>'2004'!C40</f>
        <v>5987</v>
      </c>
      <c r="G40" s="43">
        <f>'2005'!C40</f>
        <v>5493</v>
      </c>
      <c r="H40" s="43">
        <f>'2006'!C40</f>
        <v>7554</v>
      </c>
      <c r="I40" s="43">
        <f>'2007'!C40</f>
        <v>9202</v>
      </c>
      <c r="J40" s="43">
        <f>'2008'!C40</f>
        <v>8122</v>
      </c>
      <c r="K40" s="43">
        <f>'2009'!C40</f>
        <v>7085</v>
      </c>
      <c r="L40" s="43">
        <f>'2010'!C40</f>
        <v>7118</v>
      </c>
      <c r="M40" s="43">
        <f>'2011'!C40</f>
        <v>7274</v>
      </c>
      <c r="N40" s="43">
        <f>'2012'!C40</f>
        <v>10582</v>
      </c>
      <c r="O40" s="43">
        <f>'2013'!C40</f>
        <v>6972</v>
      </c>
      <c r="P40" s="43">
        <f>'2014'!C40</f>
        <v>7808</v>
      </c>
      <c r="Q40" s="80">
        <f t="shared" si="0"/>
        <v>-1060</v>
      </c>
      <c r="R40" s="81">
        <f t="shared" si="1"/>
        <v>-0.17878225670433467</v>
      </c>
      <c r="S40" s="80">
        <f t="shared" si="2"/>
        <v>1118</v>
      </c>
      <c r="T40" s="81">
        <f t="shared" si="3"/>
        <v>0.22961593756418153</v>
      </c>
      <c r="U40" s="80">
        <f t="shared" si="4"/>
        <v>-494</v>
      </c>
      <c r="V40" s="81">
        <f t="shared" si="5"/>
        <v>-8.2512109570736625E-2</v>
      </c>
      <c r="W40" s="80">
        <f t="shared" si="6"/>
        <v>2061</v>
      </c>
      <c r="X40" s="81">
        <f t="shared" si="7"/>
        <v>0.37520480611687601</v>
      </c>
      <c r="Y40" s="80">
        <f t="shared" si="8"/>
        <v>1648</v>
      </c>
      <c r="Z40" s="81">
        <f t="shared" si="9"/>
        <v>0.21816256288059299</v>
      </c>
      <c r="AA40" s="80">
        <f t="shared" si="10"/>
        <v>-1080</v>
      </c>
      <c r="AB40" s="81">
        <f t="shared" si="11"/>
        <v>-0.11736579004564229</v>
      </c>
      <c r="AC40" s="66">
        <f t="shared" si="22"/>
        <v>-1037</v>
      </c>
      <c r="AD40" s="72">
        <f t="shared" si="23"/>
        <v>-0.12767791184437327</v>
      </c>
      <c r="AE40" s="66">
        <f t="shared" si="12"/>
        <v>33</v>
      </c>
      <c r="AF40" s="72">
        <f t="shared" si="13"/>
        <v>4.6577275935073548E-3</v>
      </c>
      <c r="AG40" s="66">
        <f t="shared" si="14"/>
        <v>156</v>
      </c>
      <c r="AH40" s="72">
        <f t="shared" si="15"/>
        <v>2.1916268614779355E-2</v>
      </c>
      <c r="AI40" s="66">
        <f t="shared" si="16"/>
        <v>3308</v>
      </c>
      <c r="AJ40" s="72">
        <f t="shared" si="17"/>
        <v>0.45477041517734396</v>
      </c>
      <c r="AK40" s="66">
        <f t="shared" si="18"/>
        <v>-3610</v>
      </c>
      <c r="AL40" s="72">
        <f t="shared" si="19"/>
        <v>-0.34114534114534112</v>
      </c>
      <c r="AM40" s="66">
        <f t="shared" si="20"/>
        <v>836</v>
      </c>
      <c r="AN40" s="72">
        <f t="shared" si="21"/>
        <v>0.11990820424555371</v>
      </c>
    </row>
    <row r="41" spans="2:40" s="33" customFormat="1" x14ac:dyDescent="0.2">
      <c r="B41" s="74" t="s">
        <v>52</v>
      </c>
      <c r="C41" s="23">
        <f>'2002'!C41</f>
        <v>3308</v>
      </c>
      <c r="D41" s="23">
        <f>'2003'!C41</f>
        <v>4050</v>
      </c>
      <c r="E41" s="23">
        <f>'2003'!C41</f>
        <v>4050</v>
      </c>
      <c r="F41" s="23">
        <f>'2004'!C41</f>
        <v>4188</v>
      </c>
      <c r="G41" s="23">
        <f>'2005'!C41</f>
        <v>6615</v>
      </c>
      <c r="H41" s="23">
        <f>'2006'!C41</f>
        <v>6103</v>
      </c>
      <c r="I41" s="23">
        <f>'2007'!C41</f>
        <v>6352</v>
      </c>
      <c r="J41" s="23">
        <f>'2008'!C41</f>
        <v>6256</v>
      </c>
      <c r="K41" s="23">
        <f>'2009'!C41</f>
        <v>4329</v>
      </c>
      <c r="L41" s="23">
        <f>'2010'!C41</f>
        <v>4624</v>
      </c>
      <c r="M41" s="23">
        <f>'2011'!C41</f>
        <v>6081</v>
      </c>
      <c r="N41" s="23">
        <f>'2012'!C41</f>
        <v>5617</v>
      </c>
      <c r="O41" s="23">
        <f>'2013'!C41</f>
        <v>4995</v>
      </c>
      <c r="P41" s="23">
        <f>'2014'!C41</f>
        <v>4670</v>
      </c>
      <c r="Q41" s="70">
        <f t="shared" si="0"/>
        <v>742</v>
      </c>
      <c r="R41" s="69">
        <f t="shared" si="1"/>
        <v>0.22430471584038703</v>
      </c>
      <c r="S41" s="70">
        <f t="shared" si="2"/>
        <v>138</v>
      </c>
      <c r="T41" s="69">
        <f t="shared" si="3"/>
        <v>3.4074074074074145E-2</v>
      </c>
      <c r="U41" s="70">
        <f t="shared" si="4"/>
        <v>2427</v>
      </c>
      <c r="V41" s="69">
        <f t="shared" si="5"/>
        <v>0.57951289398280803</v>
      </c>
      <c r="W41" s="70">
        <f t="shared" si="6"/>
        <v>-512</v>
      </c>
      <c r="X41" s="69">
        <f t="shared" si="7"/>
        <v>-7.7399848828420215E-2</v>
      </c>
      <c r="Y41" s="70">
        <f t="shared" si="8"/>
        <v>249</v>
      </c>
      <c r="Z41" s="69">
        <f t="shared" si="9"/>
        <v>4.0799606750778317E-2</v>
      </c>
      <c r="AA41" s="70">
        <f t="shared" si="10"/>
        <v>-96</v>
      </c>
      <c r="AB41" s="69">
        <f t="shared" si="11"/>
        <v>-1.5113350125944613E-2</v>
      </c>
      <c r="AC41" s="70">
        <f t="shared" si="22"/>
        <v>-1927</v>
      </c>
      <c r="AD41" s="69">
        <f t="shared" si="23"/>
        <v>-0.30802429667519182</v>
      </c>
      <c r="AE41" s="70">
        <f t="shared" si="12"/>
        <v>295</v>
      </c>
      <c r="AF41" s="69">
        <f t="shared" si="13"/>
        <v>6.8145068145068155E-2</v>
      </c>
      <c r="AG41" s="70">
        <f t="shared" si="14"/>
        <v>1457</v>
      </c>
      <c r="AH41" s="69">
        <f t="shared" si="15"/>
        <v>0.31509515570934266</v>
      </c>
      <c r="AI41" s="70">
        <f t="shared" si="16"/>
        <v>-464</v>
      </c>
      <c r="AJ41" s="69">
        <f t="shared" si="17"/>
        <v>-7.6303239598750183E-2</v>
      </c>
      <c r="AK41" s="70">
        <f t="shared" si="18"/>
        <v>-622</v>
      </c>
      <c r="AL41" s="69">
        <f t="shared" si="19"/>
        <v>-0.11073526793662092</v>
      </c>
      <c r="AM41" s="70">
        <f t="shared" si="20"/>
        <v>-325</v>
      </c>
      <c r="AN41" s="69">
        <f t="shared" si="21"/>
        <v>-6.5065065065065042E-2</v>
      </c>
    </row>
    <row r="42" spans="2:40" s="34" customFormat="1" x14ac:dyDescent="0.2">
      <c r="B42" s="64" t="s">
        <v>71</v>
      </c>
      <c r="C42" s="43">
        <f>'2002'!C42</f>
        <v>3976</v>
      </c>
      <c r="D42" s="43">
        <f>'2003'!C42</f>
        <v>3788</v>
      </c>
      <c r="E42" s="43">
        <f>'2003'!C42</f>
        <v>3788</v>
      </c>
      <c r="F42" s="43">
        <f>'2004'!C42</f>
        <v>4419</v>
      </c>
      <c r="G42" s="43">
        <f>'2005'!C42</f>
        <v>4634</v>
      </c>
      <c r="H42" s="43">
        <f>'2006'!C42</f>
        <v>5901</v>
      </c>
      <c r="I42" s="43">
        <f>'2007'!C42</f>
        <v>6369</v>
      </c>
      <c r="J42" s="43">
        <f>'2008'!C42</f>
        <v>8226</v>
      </c>
      <c r="K42" s="43">
        <f>'2009'!C42</f>
        <v>9553</v>
      </c>
      <c r="L42" s="43">
        <f>'2010'!C42</f>
        <v>10451</v>
      </c>
      <c r="M42" s="43">
        <f>'2011'!C42</f>
        <v>9837</v>
      </c>
      <c r="N42" s="43">
        <f>'2012'!C42</f>
        <v>10443</v>
      </c>
      <c r="O42" s="43">
        <f>'2013'!C42</f>
        <v>11105</v>
      </c>
      <c r="P42" s="43">
        <f>'2014'!C42</f>
        <v>10982</v>
      </c>
      <c r="Q42" s="80">
        <f t="shared" si="0"/>
        <v>-188</v>
      </c>
      <c r="R42" s="81">
        <f t="shared" si="1"/>
        <v>-4.728370221327971E-2</v>
      </c>
      <c r="S42" s="80">
        <f t="shared" si="2"/>
        <v>631</v>
      </c>
      <c r="T42" s="81">
        <f t="shared" si="3"/>
        <v>0.1665786694825766</v>
      </c>
      <c r="U42" s="80">
        <f t="shared" si="4"/>
        <v>215</v>
      </c>
      <c r="V42" s="81">
        <f t="shared" si="5"/>
        <v>4.8653541525232047E-2</v>
      </c>
      <c r="W42" s="80">
        <f t="shared" si="6"/>
        <v>1267</v>
      </c>
      <c r="X42" s="81">
        <f t="shared" si="7"/>
        <v>0.27341389728096677</v>
      </c>
      <c r="Y42" s="80">
        <f t="shared" si="8"/>
        <v>468</v>
      </c>
      <c r="Z42" s="81">
        <f t="shared" si="9"/>
        <v>7.9308591764107872E-2</v>
      </c>
      <c r="AA42" s="80">
        <f t="shared" si="10"/>
        <v>1857</v>
      </c>
      <c r="AB42" s="81">
        <f t="shared" si="11"/>
        <v>0.2915685350918511</v>
      </c>
      <c r="AC42" s="66">
        <f t="shared" si="22"/>
        <v>1327</v>
      </c>
      <c r="AD42" s="72">
        <f t="shared" si="23"/>
        <v>0.16131777291514715</v>
      </c>
      <c r="AE42" s="66">
        <f t="shared" si="12"/>
        <v>898</v>
      </c>
      <c r="AF42" s="72">
        <f t="shared" si="13"/>
        <v>9.4001884224850896E-2</v>
      </c>
      <c r="AG42" s="66">
        <f t="shared" si="14"/>
        <v>-614</v>
      </c>
      <c r="AH42" s="72">
        <f t="shared" si="15"/>
        <v>-5.8750358817338033E-2</v>
      </c>
      <c r="AI42" s="66">
        <f t="shared" si="16"/>
        <v>606</v>
      </c>
      <c r="AJ42" s="72">
        <f t="shared" si="17"/>
        <v>6.1604147605977433E-2</v>
      </c>
      <c r="AK42" s="66">
        <f t="shared" si="18"/>
        <v>662</v>
      </c>
      <c r="AL42" s="72">
        <f t="shared" si="19"/>
        <v>6.3391745666953936E-2</v>
      </c>
      <c r="AM42" s="66">
        <f t="shared" si="20"/>
        <v>-123</v>
      </c>
      <c r="AN42" s="72">
        <f t="shared" si="21"/>
        <v>-1.1076091850517833E-2</v>
      </c>
    </row>
    <row r="43" spans="2:40" s="33" customFormat="1" x14ac:dyDescent="0.2">
      <c r="B43" s="74" t="s">
        <v>4</v>
      </c>
      <c r="C43" s="23">
        <f>'2002'!C43</f>
        <v>4286</v>
      </c>
      <c r="D43" s="23">
        <f>'2003'!C43</f>
        <v>3643</v>
      </c>
      <c r="E43" s="23">
        <f>'2003'!C43</f>
        <v>3643</v>
      </c>
      <c r="F43" s="23">
        <f>'2004'!C43</f>
        <v>4377</v>
      </c>
      <c r="G43" s="23">
        <f>'2005'!C43</f>
        <v>5166</v>
      </c>
      <c r="H43" s="23">
        <f>'2006'!C43</f>
        <v>8410</v>
      </c>
      <c r="I43" s="23">
        <f>'2007'!C43</f>
        <v>6906</v>
      </c>
      <c r="J43" s="23">
        <f>'2008'!C43</f>
        <v>5687</v>
      </c>
      <c r="K43" s="23">
        <f>'2009'!C43</f>
        <v>5742</v>
      </c>
      <c r="L43" s="23">
        <f>'2010'!C43</f>
        <v>5773</v>
      </c>
      <c r="M43" s="23">
        <f>'2011'!C43</f>
        <v>5326</v>
      </c>
      <c r="N43" s="23">
        <f>'2012'!C43</f>
        <v>5122</v>
      </c>
      <c r="O43" s="23">
        <f>'2013'!C43</f>
        <v>6508</v>
      </c>
      <c r="P43" s="23">
        <f>'2014'!C43</f>
        <v>7179</v>
      </c>
      <c r="Q43" s="70">
        <f t="shared" si="0"/>
        <v>-643</v>
      </c>
      <c r="R43" s="69">
        <f t="shared" si="1"/>
        <v>-0.15002333177788152</v>
      </c>
      <c r="S43" s="70">
        <f t="shared" si="2"/>
        <v>734</v>
      </c>
      <c r="T43" s="69">
        <f t="shared" si="3"/>
        <v>0.20148229481196811</v>
      </c>
      <c r="U43" s="70">
        <f t="shared" si="4"/>
        <v>789</v>
      </c>
      <c r="V43" s="69">
        <f t="shared" si="5"/>
        <v>0.18026045236463339</v>
      </c>
      <c r="W43" s="70">
        <f t="shared" si="6"/>
        <v>3244</v>
      </c>
      <c r="X43" s="69">
        <f t="shared" si="7"/>
        <v>0.62795199380565236</v>
      </c>
      <c r="Y43" s="70">
        <f t="shared" si="8"/>
        <v>-1504</v>
      </c>
      <c r="Z43" s="69">
        <f t="shared" si="9"/>
        <v>-0.17883472057074912</v>
      </c>
      <c r="AA43" s="70">
        <f t="shared" si="10"/>
        <v>-1219</v>
      </c>
      <c r="AB43" s="69">
        <f t="shared" si="11"/>
        <v>-0.17651317694758184</v>
      </c>
      <c r="AC43" s="70">
        <f t="shared" si="22"/>
        <v>55</v>
      </c>
      <c r="AD43" s="69">
        <f t="shared" si="23"/>
        <v>9.6711798839459462E-3</v>
      </c>
      <c r="AE43" s="70">
        <f t="shared" si="12"/>
        <v>31</v>
      </c>
      <c r="AF43" s="69">
        <f t="shared" si="13"/>
        <v>5.3988157436433148E-3</v>
      </c>
      <c r="AG43" s="70">
        <f t="shared" si="14"/>
        <v>-447</v>
      </c>
      <c r="AH43" s="69">
        <f t="shared" si="15"/>
        <v>-7.7429412783648011E-2</v>
      </c>
      <c r="AI43" s="70">
        <f t="shared" si="16"/>
        <v>-204</v>
      </c>
      <c r="AJ43" s="69">
        <f t="shared" si="17"/>
        <v>-3.8302666165978216E-2</v>
      </c>
      <c r="AK43" s="70">
        <f t="shared" si="18"/>
        <v>1386</v>
      </c>
      <c r="AL43" s="69">
        <f t="shared" si="19"/>
        <v>0.27059742288168676</v>
      </c>
      <c r="AM43" s="70">
        <f t="shared" si="20"/>
        <v>671</v>
      </c>
      <c r="AN43" s="69">
        <f t="shared" si="21"/>
        <v>0.10310387215734473</v>
      </c>
    </row>
    <row r="44" spans="2:40" s="34" customFormat="1" x14ac:dyDescent="0.2">
      <c r="B44" s="64" t="s">
        <v>103</v>
      </c>
      <c r="C44" s="43">
        <f>'2002'!C44</f>
        <v>1367</v>
      </c>
      <c r="D44" s="43">
        <f>'2003'!C44</f>
        <v>2114</v>
      </c>
      <c r="E44" s="43">
        <f>'2003'!C44</f>
        <v>2114</v>
      </c>
      <c r="F44" s="43">
        <f>'2004'!C44</f>
        <v>1612</v>
      </c>
      <c r="G44" s="43">
        <f>'2005'!C44</f>
        <v>2247</v>
      </c>
      <c r="H44" s="43">
        <f>'2006'!C44</f>
        <v>2612</v>
      </c>
      <c r="I44" s="43">
        <f>'2007'!C44</f>
        <v>3461</v>
      </c>
      <c r="J44" s="43">
        <f>'2008'!C44</f>
        <v>3146</v>
      </c>
      <c r="K44" s="43">
        <f>'2009'!C44</f>
        <v>3221</v>
      </c>
      <c r="L44" s="43">
        <f>'2010'!C44</f>
        <v>3740</v>
      </c>
      <c r="M44" s="43">
        <f>'2011'!C44</f>
        <v>4691</v>
      </c>
      <c r="N44" s="43">
        <f>'2012'!C44</f>
        <v>5813</v>
      </c>
      <c r="O44" s="43">
        <f>'2013'!C44</f>
        <v>4791</v>
      </c>
      <c r="P44" s="43">
        <f>'2014'!C44</f>
        <v>4102</v>
      </c>
      <c r="Q44" s="80">
        <f t="shared" si="0"/>
        <v>747</v>
      </c>
      <c r="R44" s="81">
        <f t="shared" si="1"/>
        <v>0.54645208485735197</v>
      </c>
      <c r="S44" s="80">
        <f t="shared" si="2"/>
        <v>-502</v>
      </c>
      <c r="T44" s="81">
        <f t="shared" si="3"/>
        <v>-0.23746452223273418</v>
      </c>
      <c r="U44" s="80">
        <f t="shared" si="4"/>
        <v>635</v>
      </c>
      <c r="V44" s="81">
        <f t="shared" si="5"/>
        <v>0.39392059553349879</v>
      </c>
      <c r="W44" s="80">
        <f t="shared" si="6"/>
        <v>365</v>
      </c>
      <c r="X44" s="81">
        <f t="shared" si="7"/>
        <v>0.16243880729862048</v>
      </c>
      <c r="Y44" s="80">
        <f t="shared" si="8"/>
        <v>849</v>
      </c>
      <c r="Z44" s="81">
        <f t="shared" si="9"/>
        <v>0.32503828483920372</v>
      </c>
      <c r="AA44" s="80">
        <f t="shared" si="10"/>
        <v>-315</v>
      </c>
      <c r="AB44" s="81">
        <f t="shared" si="11"/>
        <v>-9.1014157757873471E-2</v>
      </c>
      <c r="AC44" s="66">
        <f t="shared" si="22"/>
        <v>75</v>
      </c>
      <c r="AD44" s="72">
        <f t="shared" si="23"/>
        <v>2.383979656706936E-2</v>
      </c>
      <c r="AE44" s="66">
        <f t="shared" si="12"/>
        <v>519</v>
      </c>
      <c r="AF44" s="72">
        <f t="shared" si="13"/>
        <v>0.16113008382489902</v>
      </c>
      <c r="AG44" s="66">
        <f t="shared" si="14"/>
        <v>951</v>
      </c>
      <c r="AH44" s="72">
        <f t="shared" si="15"/>
        <v>0.25427807486631027</v>
      </c>
      <c r="AI44" s="66">
        <f t="shared" si="16"/>
        <v>1122</v>
      </c>
      <c r="AJ44" s="72">
        <f t="shared" si="17"/>
        <v>0.23918141121296088</v>
      </c>
      <c r="AK44" s="66">
        <f t="shared" si="18"/>
        <v>-1022</v>
      </c>
      <c r="AL44" s="72">
        <f t="shared" si="19"/>
        <v>-0.17581283330466202</v>
      </c>
      <c r="AM44" s="66">
        <f t="shared" si="20"/>
        <v>-689</v>
      </c>
      <c r="AN44" s="72">
        <f t="shared" si="21"/>
        <v>-0.1438113128783135</v>
      </c>
    </row>
    <row r="45" spans="2:40" s="33" customFormat="1" x14ac:dyDescent="0.2">
      <c r="B45" s="74" t="s">
        <v>76</v>
      </c>
      <c r="C45" s="23">
        <f>'2002'!C45</f>
        <v>2140</v>
      </c>
      <c r="D45" s="23">
        <f>'2003'!C45</f>
        <v>2071</v>
      </c>
      <c r="E45" s="23">
        <f>'2003'!C45</f>
        <v>2071</v>
      </c>
      <c r="F45" s="23">
        <f>'2004'!C45</f>
        <v>1836</v>
      </c>
      <c r="G45" s="23">
        <f>'2005'!C45</f>
        <v>2464</v>
      </c>
      <c r="H45" s="23">
        <f>'2006'!C45</f>
        <v>2391</v>
      </c>
      <c r="I45" s="23">
        <f>'2007'!C45</f>
        <v>2272</v>
      </c>
      <c r="J45" s="23">
        <f>'2008'!C45</f>
        <v>2414</v>
      </c>
      <c r="K45" s="23">
        <f>'2009'!C45</f>
        <v>1569</v>
      </c>
      <c r="L45" s="23">
        <f>'2010'!C45</f>
        <v>2024</v>
      </c>
      <c r="M45" s="23">
        <f>'2011'!C45</f>
        <v>2183</v>
      </c>
      <c r="N45" s="23">
        <f>'2012'!C45</f>
        <v>2485</v>
      </c>
      <c r="O45" s="23">
        <f>'2013'!C45</f>
        <v>2384</v>
      </c>
      <c r="P45" s="23">
        <f>'2014'!C45</f>
        <v>2717</v>
      </c>
      <c r="Q45" s="70">
        <f t="shared" si="0"/>
        <v>-69</v>
      </c>
      <c r="R45" s="69">
        <f t="shared" si="1"/>
        <v>-3.2242990654205661E-2</v>
      </c>
      <c r="S45" s="70">
        <f t="shared" si="2"/>
        <v>-235</v>
      </c>
      <c r="T45" s="69">
        <f t="shared" si="3"/>
        <v>-0.11347175277643651</v>
      </c>
      <c r="U45" s="70">
        <f t="shared" si="4"/>
        <v>628</v>
      </c>
      <c r="V45" s="69">
        <f t="shared" si="5"/>
        <v>0.34204793028322444</v>
      </c>
      <c r="W45" s="70">
        <f t="shared" si="6"/>
        <v>-73</v>
      </c>
      <c r="X45" s="69">
        <f t="shared" si="7"/>
        <v>-2.9626623376623362E-2</v>
      </c>
      <c r="Y45" s="70">
        <f t="shared" si="8"/>
        <v>-119</v>
      </c>
      <c r="Z45" s="69">
        <f t="shared" si="9"/>
        <v>-4.9769970723546608E-2</v>
      </c>
      <c r="AA45" s="70">
        <f t="shared" si="10"/>
        <v>142</v>
      </c>
      <c r="AB45" s="69">
        <f t="shared" si="11"/>
        <v>6.25E-2</v>
      </c>
      <c r="AC45" s="70">
        <f t="shared" si="22"/>
        <v>-845</v>
      </c>
      <c r="AD45" s="69">
        <f t="shared" si="23"/>
        <v>-0.35004142502071256</v>
      </c>
      <c r="AE45" s="70">
        <f t="shared" si="12"/>
        <v>455</v>
      </c>
      <c r="AF45" s="69">
        <f t="shared" si="13"/>
        <v>0.28999362651370308</v>
      </c>
      <c r="AG45" s="70">
        <f t="shared" si="14"/>
        <v>159</v>
      </c>
      <c r="AH45" s="69">
        <f t="shared" si="15"/>
        <v>7.8557312252964362E-2</v>
      </c>
      <c r="AI45" s="70">
        <f t="shared" si="16"/>
        <v>302</v>
      </c>
      <c r="AJ45" s="69">
        <f t="shared" si="17"/>
        <v>0.13834173156207052</v>
      </c>
      <c r="AK45" s="70">
        <f t="shared" si="18"/>
        <v>-101</v>
      </c>
      <c r="AL45" s="69">
        <f t="shared" si="19"/>
        <v>-4.0643863179074424E-2</v>
      </c>
      <c r="AM45" s="70">
        <f t="shared" si="20"/>
        <v>333</v>
      </c>
      <c r="AN45" s="69">
        <f t="shared" si="21"/>
        <v>0.13968120805369133</v>
      </c>
    </row>
    <row r="46" spans="2:40" s="34" customFormat="1" x14ac:dyDescent="0.2">
      <c r="B46" s="64" t="s">
        <v>5</v>
      </c>
      <c r="C46" s="43">
        <f>'2002'!C46</f>
        <v>2999</v>
      </c>
      <c r="D46" s="43">
        <f>'2003'!C46</f>
        <v>1809</v>
      </c>
      <c r="E46" s="43">
        <f>'2003'!C46</f>
        <v>1809</v>
      </c>
      <c r="F46" s="43">
        <f>'2004'!C46</f>
        <v>2366</v>
      </c>
      <c r="G46" s="43">
        <f>'2005'!C46</f>
        <v>3929</v>
      </c>
      <c r="H46" s="43">
        <f>'2006'!C46</f>
        <v>3460</v>
      </c>
      <c r="I46" s="43">
        <f>'2007'!C46</f>
        <v>3601</v>
      </c>
      <c r="J46" s="43">
        <f>'2008'!C46</f>
        <v>3356</v>
      </c>
      <c r="K46" s="43">
        <f>'2009'!C46</f>
        <v>3480</v>
      </c>
      <c r="L46" s="43">
        <f>'2010'!C46</f>
        <v>3979</v>
      </c>
      <c r="M46" s="43">
        <f>'2011'!C46</f>
        <v>4501</v>
      </c>
      <c r="N46" s="43">
        <f>'2012'!C46</f>
        <v>4924</v>
      </c>
      <c r="O46" s="43">
        <f>'2013'!C46</f>
        <v>5722</v>
      </c>
      <c r="P46" s="43">
        <f>'2014'!C46</f>
        <v>6598</v>
      </c>
      <c r="Q46" s="80">
        <f t="shared" si="0"/>
        <v>-1190</v>
      </c>
      <c r="R46" s="81">
        <f t="shared" si="1"/>
        <v>-0.39679893297765922</v>
      </c>
      <c r="S46" s="80">
        <f t="shared" si="2"/>
        <v>557</v>
      </c>
      <c r="T46" s="81">
        <f t="shared" si="3"/>
        <v>0.30790491984521839</v>
      </c>
      <c r="U46" s="80">
        <f t="shared" si="4"/>
        <v>1563</v>
      </c>
      <c r="V46" s="81">
        <f t="shared" si="5"/>
        <v>0.66060862214708371</v>
      </c>
      <c r="W46" s="80">
        <f t="shared" si="6"/>
        <v>-469</v>
      </c>
      <c r="X46" s="81">
        <f t="shared" si="7"/>
        <v>-0.11936879613133111</v>
      </c>
      <c r="Y46" s="80">
        <f t="shared" si="8"/>
        <v>141</v>
      </c>
      <c r="Z46" s="81">
        <f t="shared" si="9"/>
        <v>4.0751445086705251E-2</v>
      </c>
      <c r="AA46" s="80">
        <f t="shared" si="10"/>
        <v>-245</v>
      </c>
      <c r="AB46" s="81">
        <f t="shared" si="11"/>
        <v>-6.8036656484309899E-2</v>
      </c>
      <c r="AC46" s="66">
        <f t="shared" si="22"/>
        <v>124</v>
      </c>
      <c r="AD46" s="72">
        <f t="shared" si="23"/>
        <v>3.6948748510131191E-2</v>
      </c>
      <c r="AE46" s="66">
        <f t="shared" si="12"/>
        <v>499</v>
      </c>
      <c r="AF46" s="72">
        <f t="shared" si="13"/>
        <v>0.14339080459770126</v>
      </c>
      <c r="AG46" s="66">
        <f t="shared" si="14"/>
        <v>522</v>
      </c>
      <c r="AH46" s="72">
        <f t="shared" si="15"/>
        <v>0.13118874088967081</v>
      </c>
      <c r="AI46" s="66">
        <f t="shared" si="16"/>
        <v>423</v>
      </c>
      <c r="AJ46" s="72">
        <f t="shared" si="17"/>
        <v>9.3979115752055087E-2</v>
      </c>
      <c r="AK46" s="66">
        <f t="shared" si="18"/>
        <v>798</v>
      </c>
      <c r="AL46" s="72">
        <f t="shared" si="19"/>
        <v>0.16206336311941505</v>
      </c>
      <c r="AM46" s="66">
        <f t="shared" si="20"/>
        <v>876</v>
      </c>
      <c r="AN46" s="72">
        <f t="shared" si="21"/>
        <v>0.15309332401258291</v>
      </c>
    </row>
    <row r="47" spans="2:40" s="33" customFormat="1" hidden="1" x14ac:dyDescent="0.2">
      <c r="B47" s="8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70"/>
      <c r="R47" s="69"/>
      <c r="S47" s="70"/>
      <c r="T47" s="69"/>
      <c r="U47" s="70"/>
      <c r="V47" s="69"/>
      <c r="W47" s="70"/>
      <c r="X47" s="69"/>
      <c r="Y47" s="70"/>
      <c r="Z47" s="69"/>
      <c r="AA47" s="70"/>
      <c r="AB47" s="69"/>
      <c r="AC47" s="70"/>
      <c r="AD47" s="69"/>
      <c r="AE47" s="70"/>
      <c r="AF47" s="69"/>
      <c r="AG47" s="70"/>
      <c r="AH47" s="69"/>
      <c r="AI47" s="70"/>
      <c r="AJ47" s="69"/>
      <c r="AK47" s="70"/>
      <c r="AL47" s="69"/>
      <c r="AM47" s="70"/>
      <c r="AN47" s="69"/>
    </row>
    <row r="48" spans="2:40" s="65" customFormat="1" x14ac:dyDescent="0.2">
      <c r="B48" s="75" t="s">
        <v>54</v>
      </c>
      <c r="C48" s="43">
        <f>'2002'!C48</f>
        <v>155673</v>
      </c>
      <c r="D48" s="43">
        <f>'2003'!C48</f>
        <v>148769</v>
      </c>
      <c r="E48" s="43">
        <f>'2003'!C48</f>
        <v>148769</v>
      </c>
      <c r="F48" s="43">
        <f>'2004'!C48</f>
        <v>131639</v>
      </c>
      <c r="G48" s="43">
        <f>'2005'!C48</f>
        <v>141501</v>
      </c>
      <c r="H48" s="43">
        <f>'2006'!C48</f>
        <v>169275</v>
      </c>
      <c r="I48" s="43">
        <f>'2007'!C48</f>
        <v>198238</v>
      </c>
      <c r="J48" s="43">
        <f>'2008'!C48</f>
        <v>188474</v>
      </c>
      <c r="K48" s="43">
        <f>'2009'!C48</f>
        <v>160009</v>
      </c>
      <c r="L48" s="43">
        <f>'2010'!C48</f>
        <v>148053</v>
      </c>
      <c r="M48" s="43">
        <f>'2011'!C48</f>
        <v>160479</v>
      </c>
      <c r="N48" s="43">
        <f>'2012'!C48</f>
        <v>196360</v>
      </c>
      <c r="O48" s="43">
        <f>'2013'!C48</f>
        <v>193698</v>
      </c>
      <c r="P48" s="43">
        <f>'2014'!C48</f>
        <v>210214</v>
      </c>
      <c r="Q48" s="66">
        <f>D48-C48</f>
        <v>-6904</v>
      </c>
      <c r="R48" s="72">
        <f>D48/C48-1</f>
        <v>-4.4349373365965894E-2</v>
      </c>
      <c r="S48" s="66">
        <f>F48-E48</f>
        <v>-17130</v>
      </c>
      <c r="T48" s="72">
        <f>F48/E48-1</f>
        <v>-0.11514495627449262</v>
      </c>
      <c r="U48" s="66">
        <f>G48-F48</f>
        <v>9862</v>
      </c>
      <c r="V48" s="72">
        <f>G48/F48-1</f>
        <v>7.4917007877604691E-2</v>
      </c>
      <c r="W48" s="66">
        <f>H48-G48</f>
        <v>27774</v>
      </c>
      <c r="X48" s="72">
        <f>H48/G48-1</f>
        <v>0.19628129836538255</v>
      </c>
      <c r="Y48" s="66">
        <f>I48-H48</f>
        <v>28963</v>
      </c>
      <c r="Z48" s="72">
        <f>I48/H48-1</f>
        <v>0.17110028060847737</v>
      </c>
      <c r="AA48" s="66">
        <f>J48-I48</f>
        <v>-9764</v>
      </c>
      <c r="AB48" s="72">
        <f>J48/I48-1</f>
        <v>-4.9253927097731021E-2</v>
      </c>
      <c r="AC48" s="66">
        <f t="shared" si="22"/>
        <v>-28465</v>
      </c>
      <c r="AD48" s="72">
        <f t="shared" si="23"/>
        <v>-0.15102878911680129</v>
      </c>
      <c r="AE48" s="66">
        <f>L48-K48</f>
        <v>-11956</v>
      </c>
      <c r="AF48" s="72">
        <f>L48/K48-1</f>
        <v>-7.4720796955171309E-2</v>
      </c>
      <c r="AG48" s="66">
        <f>M48-L48</f>
        <v>12426</v>
      </c>
      <c r="AH48" s="72">
        <f>M48/L48-1</f>
        <v>8.3929403659500412E-2</v>
      </c>
      <c r="AI48" s="66">
        <f>N48-M48</f>
        <v>35881</v>
      </c>
      <c r="AJ48" s="72">
        <f>N48/M48-1</f>
        <v>0.22358688675776883</v>
      </c>
      <c r="AK48" s="66">
        <f>O48-N48</f>
        <v>-2662</v>
      </c>
      <c r="AL48" s="72">
        <f>O48/N48-1</f>
        <v>-1.3556732532083893E-2</v>
      </c>
      <c r="AM48" s="66">
        <f>P48-O48</f>
        <v>16516</v>
      </c>
      <c r="AN48" s="72">
        <f>P48/O48-1</f>
        <v>8.5266755464692423E-2</v>
      </c>
    </row>
    <row r="49" spans="2:40" s="65" customFormat="1" x14ac:dyDescent="0.2">
      <c r="B49" s="64"/>
      <c r="C49" s="10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R49" s="72"/>
      <c r="T49" s="72"/>
      <c r="V49" s="72"/>
      <c r="X49" s="72"/>
      <c r="Z49" s="72"/>
      <c r="AB49" s="72"/>
      <c r="AD49" s="72"/>
      <c r="AF49" s="72"/>
      <c r="AH49" s="72"/>
      <c r="AJ49" s="72"/>
      <c r="AL49" s="72"/>
      <c r="AN49" s="72"/>
    </row>
    <row r="50" spans="2:40" s="65" customFormat="1" x14ac:dyDescent="0.2">
      <c r="B50" s="64"/>
      <c r="C50" s="10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R50" s="72"/>
      <c r="T50" s="72"/>
      <c r="V50" s="72"/>
      <c r="X50" s="72"/>
      <c r="Z50" s="72"/>
      <c r="AB50" s="72"/>
      <c r="AD50" s="72"/>
      <c r="AF50" s="72"/>
      <c r="AH50" s="72"/>
      <c r="AJ50" s="72"/>
      <c r="AL50" s="72"/>
      <c r="AN50" s="72"/>
    </row>
    <row r="51" spans="2:40" s="65" customFormat="1" x14ac:dyDescent="0.2">
      <c r="B51" s="64"/>
      <c r="C51" s="10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R51" s="72"/>
      <c r="T51" s="72"/>
      <c r="V51" s="72"/>
      <c r="X51" s="72"/>
      <c r="Z51" s="72"/>
      <c r="AB51" s="72"/>
      <c r="AD51" s="72"/>
      <c r="AF51" s="72"/>
      <c r="AH51" s="72"/>
      <c r="AJ51" s="72"/>
      <c r="AL51" s="72"/>
      <c r="AN51" s="72"/>
    </row>
    <row r="52" spans="2:40" s="65" customFormat="1" x14ac:dyDescent="0.2">
      <c r="B52" s="64"/>
      <c r="C52" s="10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R52" s="72"/>
      <c r="T52" s="72"/>
      <c r="V52" s="72"/>
      <c r="X52" s="72"/>
      <c r="Z52" s="72"/>
      <c r="AB52" s="72"/>
      <c r="AD52" s="72"/>
      <c r="AF52" s="72"/>
      <c r="AH52" s="72"/>
      <c r="AJ52" s="72"/>
      <c r="AL52" s="72"/>
      <c r="AN52" s="72"/>
    </row>
    <row r="53" spans="2:40" s="65" customFormat="1" x14ac:dyDescent="0.2">
      <c r="B53" s="64"/>
      <c r="C53" s="10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R53" s="72"/>
      <c r="T53" s="72"/>
      <c r="V53" s="72"/>
      <c r="X53" s="72"/>
      <c r="Z53" s="72"/>
      <c r="AB53" s="72"/>
      <c r="AD53" s="72"/>
      <c r="AF53" s="72"/>
      <c r="AH53" s="72"/>
      <c r="AJ53" s="72"/>
      <c r="AL53" s="72"/>
      <c r="AN53" s="72"/>
    </row>
    <row r="54" spans="2:40" s="65" customFormat="1" x14ac:dyDescent="0.2">
      <c r="B54" s="64"/>
      <c r="C54" s="10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R54" s="72"/>
      <c r="T54" s="72"/>
      <c r="V54" s="72"/>
      <c r="X54" s="72"/>
      <c r="Z54" s="72"/>
      <c r="AB54" s="72"/>
      <c r="AD54" s="72"/>
      <c r="AF54" s="72"/>
      <c r="AH54" s="72"/>
      <c r="AJ54" s="72"/>
      <c r="AL54" s="72"/>
      <c r="AN54" s="72"/>
    </row>
    <row r="55" spans="2:40" s="65" customFormat="1" x14ac:dyDescent="0.2">
      <c r="B55" s="64"/>
      <c r="C55" s="10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R55" s="72"/>
      <c r="T55" s="72"/>
      <c r="V55" s="72"/>
      <c r="X55" s="72"/>
      <c r="Z55" s="72"/>
      <c r="AB55" s="72"/>
      <c r="AD55" s="72"/>
      <c r="AF55" s="72"/>
      <c r="AH55" s="72"/>
      <c r="AJ55" s="72"/>
      <c r="AL55" s="72"/>
      <c r="AN55" s="72"/>
    </row>
    <row r="56" spans="2:40" s="65" customFormat="1" x14ac:dyDescent="0.2">
      <c r="B56" s="64"/>
      <c r="C56" s="10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R56" s="72"/>
      <c r="T56" s="72"/>
      <c r="V56" s="72"/>
      <c r="X56" s="72"/>
      <c r="Z56" s="72"/>
      <c r="AB56" s="72"/>
      <c r="AD56" s="72"/>
      <c r="AF56" s="72"/>
      <c r="AH56" s="72"/>
      <c r="AJ56" s="72"/>
      <c r="AL56" s="72"/>
      <c r="AN56" s="72"/>
    </row>
    <row r="57" spans="2:40" s="65" customFormat="1" x14ac:dyDescent="0.2">
      <c r="B57" s="76"/>
      <c r="C57" s="10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</row>
    <row r="58" spans="2:40" s="65" customFormat="1" x14ac:dyDescent="0.2">
      <c r="B58" s="64"/>
      <c r="C58" s="10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</row>
    <row r="59" spans="2:40" s="65" customFormat="1" x14ac:dyDescent="0.2">
      <c r="B59" s="64"/>
      <c r="C59" s="10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</row>
    <row r="60" spans="2:40" s="65" customFormat="1" x14ac:dyDescent="0.2">
      <c r="B60" s="64"/>
      <c r="C60" s="10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</row>
    <row r="61" spans="2:40" s="65" customFormat="1" x14ac:dyDescent="0.2">
      <c r="B61" s="64"/>
      <c r="C61" s="16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</row>
    <row r="62" spans="2:40" s="65" customFormat="1" x14ac:dyDescent="0.2">
      <c r="B62" s="64"/>
      <c r="C62" s="16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</row>
    <row r="63" spans="2:40" s="65" customFormat="1" x14ac:dyDescent="0.2">
      <c r="B63" s="64"/>
      <c r="C63" s="16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</row>
    <row r="64" spans="2:40" s="65" customFormat="1" x14ac:dyDescent="0.2">
      <c r="B64" s="64"/>
      <c r="C64" s="16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</row>
    <row r="65" spans="2:16" s="65" customFormat="1" x14ac:dyDescent="0.2">
      <c r="B65" s="64"/>
      <c r="C65" s="16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</row>
    <row r="66" spans="2:16" s="65" customFormat="1" x14ac:dyDescent="0.2">
      <c r="B66" s="64"/>
      <c r="C66" s="16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</row>
    <row r="67" spans="2:16" s="65" customFormat="1" x14ac:dyDescent="0.2">
      <c r="B67" s="64"/>
      <c r="C67" s="1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</row>
    <row r="68" spans="2:16" s="65" customFormat="1" x14ac:dyDescent="0.2">
      <c r="B68" s="64"/>
      <c r="C68" s="1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</row>
    <row r="69" spans="2:16" s="65" customFormat="1" x14ac:dyDescent="0.2">
      <c r="B69" s="64"/>
      <c r="C69" s="1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</row>
    <row r="70" spans="2:16" s="65" customFormat="1" x14ac:dyDescent="0.2">
      <c r="B70" s="64"/>
      <c r="C70" s="1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</row>
    <row r="71" spans="2:16" s="65" customFormat="1" x14ac:dyDescent="0.2">
      <c r="B71" s="64"/>
      <c r="C71" s="1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</row>
    <row r="72" spans="2:16" s="65" customFormat="1" x14ac:dyDescent="0.2">
      <c r="B72" s="64"/>
      <c r="C72" s="1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</row>
    <row r="73" spans="2:16" s="65" customFormat="1" x14ac:dyDescent="0.2">
      <c r="B73" s="64"/>
      <c r="C73" s="1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</row>
    <row r="74" spans="2:16" s="65" customFormat="1" x14ac:dyDescent="0.2">
      <c r="B74" s="64"/>
      <c r="C74" s="1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</row>
    <row r="75" spans="2:16" s="65" customFormat="1" x14ac:dyDescent="0.2">
      <c r="B75" s="64"/>
      <c r="C75" s="1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</row>
    <row r="76" spans="2:16" s="65" customFormat="1" x14ac:dyDescent="0.2">
      <c r="B76" s="64"/>
      <c r="C76" s="1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</row>
    <row r="77" spans="2:16" s="65" customFormat="1" x14ac:dyDescent="0.2">
      <c r="B77" s="64"/>
      <c r="C77" s="1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</row>
    <row r="78" spans="2:16" s="65" customFormat="1" x14ac:dyDescent="0.2">
      <c r="B78" s="64"/>
      <c r="C78" s="1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</row>
    <row r="79" spans="2:16" s="65" customFormat="1" x14ac:dyDescent="0.2">
      <c r="B79" s="64"/>
      <c r="C79" s="16"/>
    </row>
    <row r="80" spans="2:16" s="65" customFormat="1" x14ac:dyDescent="0.2">
      <c r="B80" s="64"/>
      <c r="C80" s="16"/>
    </row>
    <row r="81" spans="2:3" s="65" customFormat="1" x14ac:dyDescent="0.2">
      <c r="B81" s="64"/>
      <c r="C81" s="16"/>
    </row>
    <row r="82" spans="2:3" s="65" customFormat="1" x14ac:dyDescent="0.2">
      <c r="B82" s="64"/>
      <c r="C82" s="16"/>
    </row>
    <row r="83" spans="2:3" s="65" customFormat="1" x14ac:dyDescent="0.2">
      <c r="B83" s="64"/>
      <c r="C83" s="16"/>
    </row>
    <row r="84" spans="2:3" s="65" customFormat="1" x14ac:dyDescent="0.2">
      <c r="B84" s="64"/>
      <c r="C84" s="16"/>
    </row>
    <row r="85" spans="2:3" s="65" customFormat="1" x14ac:dyDescent="0.2">
      <c r="B85" s="64"/>
      <c r="C85" s="16"/>
    </row>
    <row r="86" spans="2:3" s="65" customFormat="1" x14ac:dyDescent="0.2">
      <c r="B86" s="64"/>
      <c r="C86" s="16"/>
    </row>
    <row r="87" spans="2:3" s="65" customFormat="1" x14ac:dyDescent="0.2">
      <c r="B87" s="64"/>
      <c r="C87" s="16"/>
    </row>
    <row r="88" spans="2:3" s="65" customFormat="1" x14ac:dyDescent="0.2">
      <c r="B88" s="64"/>
      <c r="C88" s="16"/>
    </row>
  </sheetData>
  <phoneticPr fontId="0" type="noConversion"/>
  <conditionalFormatting sqref="D1:F9 C1:C6 A1:B1048576 C8:C9 C10:F65536 G1:JB1048576">
    <cfRule type="cellIs" dxfId="1007" priority="1" stopIfTrue="1" operator="lessThan">
      <formula>0</formula>
    </cfRule>
  </conditionalFormatting>
  <pageMargins left="0.36" right="0.43" top="0.42" bottom="0.55000000000000004" header="0.2" footer="0.28999999999999998"/>
  <pageSetup scale="85" orientation="landscape" r:id="rId1"/>
  <headerFooter alignWithMargins="0">
    <oddFooter>&amp;LStatistics Finland / Art-Travel Oy&amp;C&amp;D&amp;RHelsinki City Tourist Office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9" sqref="C9"/>
    </sheetView>
  </sheetViews>
  <sheetFormatPr defaultRowHeight="12.75" x14ac:dyDescent="0.2"/>
  <cols>
    <col min="1" max="1" width="4.140625" customWidth="1"/>
    <col min="2" max="2" width="28.7109375" style="1" customWidth="1"/>
    <col min="3" max="11" width="9.7109375" customWidth="1"/>
    <col min="12" max="12" width="10.7109375" customWidth="1"/>
    <col min="13" max="13" width="9.7109375" customWidth="1"/>
    <col min="14" max="14" width="10.28515625" customWidth="1"/>
    <col min="15" max="15" width="10.85546875" customWidth="1"/>
  </cols>
  <sheetData>
    <row r="1" spans="1:16" x14ac:dyDescent="0.2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6" x14ac:dyDescent="0.2">
      <c r="B2" s="51" t="s">
        <v>72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x14ac:dyDescent="0.2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6" ht="15.75" x14ac:dyDescent="0.25">
      <c r="B4" s="3" t="s">
        <v>55</v>
      </c>
      <c r="C4" s="4"/>
      <c r="D4" s="4"/>
      <c r="E4" s="4"/>
      <c r="F4" s="2"/>
      <c r="G4" s="4"/>
      <c r="H4" s="2"/>
      <c r="I4" s="4"/>
      <c r="J4" s="2"/>
      <c r="K4" s="4"/>
      <c r="L4" s="4"/>
      <c r="M4" s="2"/>
      <c r="N4" s="2"/>
      <c r="O4" s="2"/>
    </row>
    <row r="5" spans="1:16" ht="15.75" thickBot="1" x14ac:dyDescent="0.3">
      <c r="B5" s="5" t="s">
        <v>0</v>
      </c>
    </row>
    <row r="6" spans="1:16" ht="13.5" thickBot="1" x14ac:dyDescent="0.25">
      <c r="B6" s="6" t="s">
        <v>129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  <c r="K6" s="7" t="s">
        <v>14</v>
      </c>
      <c r="L6" s="7" t="s">
        <v>15</v>
      </c>
      <c r="M6" s="7" t="s">
        <v>16</v>
      </c>
      <c r="N6" s="7" t="s">
        <v>17</v>
      </c>
      <c r="O6" s="7" t="s">
        <v>18</v>
      </c>
    </row>
    <row r="7" spans="1:16" x14ac:dyDescent="0.2">
      <c r="B7" s="9"/>
      <c r="C7" s="16" t="s">
        <v>56</v>
      </c>
      <c r="D7" s="16" t="s">
        <v>57</v>
      </c>
      <c r="E7" s="16" t="s">
        <v>58</v>
      </c>
      <c r="F7" s="16" t="s">
        <v>59</v>
      </c>
      <c r="G7" s="16" t="s">
        <v>60</v>
      </c>
      <c r="H7" s="16" t="s">
        <v>61</v>
      </c>
      <c r="I7" s="16" t="s">
        <v>62</v>
      </c>
      <c r="J7" s="16" t="s">
        <v>63</v>
      </c>
      <c r="K7" s="16" t="s">
        <v>64</v>
      </c>
      <c r="L7" s="16" t="s">
        <v>65</v>
      </c>
      <c r="M7" s="16" t="s">
        <v>66</v>
      </c>
      <c r="N7" s="16" t="s">
        <v>67</v>
      </c>
      <c r="O7" s="16" t="s">
        <v>68</v>
      </c>
    </row>
    <row r="8" spans="1:16" s="61" customFormat="1" x14ac:dyDescent="0.2">
      <c r="B8" s="59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</row>
    <row r="9" spans="1:16" s="21" customFormat="1" x14ac:dyDescent="0.2">
      <c r="B9" s="18" t="s">
        <v>23</v>
      </c>
      <c r="C9" s="19">
        <f>[16]Tammijoulu!C15</f>
        <v>3082217</v>
      </c>
      <c r="D9" s="19">
        <f>[16]Tammi!C15</f>
        <v>224094</v>
      </c>
      <c r="E9" s="19">
        <f>[16]Helmi!C15</f>
        <v>205404</v>
      </c>
      <c r="F9" s="19">
        <f>[16]Maalis!C15</f>
        <v>214374</v>
      </c>
      <c r="G9" s="19">
        <f>[16]Huhti!C15</f>
        <v>231894</v>
      </c>
      <c r="H9" s="19">
        <f>[16]Touko!C15</f>
        <v>264943</v>
      </c>
      <c r="I9" s="19">
        <f>[16]Kesä!C15</f>
        <v>294204</v>
      </c>
      <c r="J9" s="19">
        <f>[16]Heinä!C15</f>
        <v>337691</v>
      </c>
      <c r="K9" s="19">
        <f>[16]Elo!C15</f>
        <v>354083</v>
      </c>
      <c r="L9" s="19">
        <f>[16]Syys!C15</f>
        <v>273254</v>
      </c>
      <c r="M9" s="19">
        <f>[16]Loka!C15</f>
        <v>261292</v>
      </c>
      <c r="N9" s="19">
        <f>[16]Marras!C15</f>
        <v>235854</v>
      </c>
      <c r="O9" s="19">
        <f>[16]Joulu!C15</f>
        <v>185130</v>
      </c>
    </row>
    <row r="10" spans="1:16" x14ac:dyDescent="0.2">
      <c r="B10" s="11" t="s">
        <v>24</v>
      </c>
      <c r="C10" s="12">
        <f>[16]Tammijoulu!E15</f>
        <v>1814277</v>
      </c>
      <c r="D10" s="12">
        <f>[16]Tammi!E15</f>
        <v>134007</v>
      </c>
      <c r="E10" s="12">
        <f>[16]Helmi!E15</f>
        <v>108323</v>
      </c>
      <c r="F10" s="12">
        <f>[16]Maalis!E15</f>
        <v>126500</v>
      </c>
      <c r="G10" s="12">
        <f>[16]Huhti!E15</f>
        <v>129934</v>
      </c>
      <c r="H10" s="12">
        <f>[16]Touko!E15</f>
        <v>160047</v>
      </c>
      <c r="I10" s="12">
        <f>[16]Kesä!E15</f>
        <v>184086</v>
      </c>
      <c r="J10" s="12">
        <f>[16]Heinä!E15</f>
        <v>193331</v>
      </c>
      <c r="K10" s="12">
        <f>[16]Elo!E15</f>
        <v>240182</v>
      </c>
      <c r="L10" s="12">
        <f>[16]Syys!E15</f>
        <v>170106</v>
      </c>
      <c r="M10" s="12">
        <f>[16]Loka!E15</f>
        <v>141215</v>
      </c>
      <c r="N10" s="12">
        <f>[16]Marras!E15</f>
        <v>117647</v>
      </c>
      <c r="O10" s="12">
        <f>[16]Joulu!E15</f>
        <v>108899</v>
      </c>
    </row>
    <row r="11" spans="1:16" s="21" customFormat="1" x14ac:dyDescent="0.2">
      <c r="B11" s="22" t="s">
        <v>25</v>
      </c>
      <c r="C11" s="23">
        <f>[16]Tammijoulu!D15</f>
        <v>1267940</v>
      </c>
      <c r="D11" s="23">
        <f>[16]Tammi!D15</f>
        <v>90087</v>
      </c>
      <c r="E11" s="23">
        <f>[16]Helmi!D15</f>
        <v>97081</v>
      </c>
      <c r="F11" s="23">
        <f>[16]Maalis!D15</f>
        <v>87874</v>
      </c>
      <c r="G11" s="23">
        <f>[16]Huhti!D15</f>
        <v>101960</v>
      </c>
      <c r="H11" s="23">
        <f>[16]Touko!D15</f>
        <v>104896</v>
      </c>
      <c r="I11" s="23">
        <f>[16]Kesä!D15</f>
        <v>110118</v>
      </c>
      <c r="J11" s="23">
        <f>[16]Heinä!D15</f>
        <v>144360</v>
      </c>
      <c r="K11" s="23">
        <f>[16]Elo!D15</f>
        <v>113901</v>
      </c>
      <c r="L11" s="23">
        <f>[16]Syys!D15</f>
        <v>103148</v>
      </c>
      <c r="M11" s="23">
        <f>[16]Loka!D15</f>
        <v>120077</v>
      </c>
      <c r="N11" s="23">
        <f>[16]Marras!D15</f>
        <v>118207</v>
      </c>
      <c r="O11" s="23">
        <f>[16]Joulu!D15</f>
        <v>76231</v>
      </c>
    </row>
    <row r="12" spans="1:16" x14ac:dyDescent="0.2">
      <c r="B12" s="1" t="s">
        <v>26</v>
      </c>
      <c r="C12" s="12">
        <f>[16]Tammijoulu!P15</f>
        <v>154306</v>
      </c>
      <c r="D12" s="12">
        <f>[16]Tammi!P15</f>
        <v>10077</v>
      </c>
      <c r="E12" s="12">
        <f>[16]Helmi!P15</f>
        <v>10631</v>
      </c>
      <c r="F12" s="12">
        <f>[16]Maalis!P15</f>
        <v>11010</v>
      </c>
      <c r="G12" s="12">
        <f>[16]Huhti!P15</f>
        <v>12605</v>
      </c>
      <c r="H12" s="12">
        <f>[16]Touko!P15</f>
        <v>15282</v>
      </c>
      <c r="I12" s="12">
        <f>[16]Kesä!P15</f>
        <v>16601</v>
      </c>
      <c r="J12" s="12">
        <f>[16]Heinä!P15</f>
        <v>13776</v>
      </c>
      <c r="K12" s="12">
        <f>[16]Elo!P15</f>
        <v>18657</v>
      </c>
      <c r="L12" s="12">
        <f>[16]Syys!P15</f>
        <v>14633</v>
      </c>
      <c r="M12" s="12">
        <f>[16]Loka!P15</f>
        <v>11659</v>
      </c>
      <c r="N12" s="12">
        <f>[16]Marras!P15</f>
        <v>10068</v>
      </c>
      <c r="O12" s="12">
        <f>[16]Joulu!P15</f>
        <v>9307</v>
      </c>
    </row>
    <row r="13" spans="1:16" s="21" customFormat="1" x14ac:dyDescent="0.2">
      <c r="B13" s="24" t="s">
        <v>29</v>
      </c>
      <c r="C13" s="23">
        <f>[16]Tammijoulu!J15</f>
        <v>179197</v>
      </c>
      <c r="D13" s="23">
        <f>[16]Tammi!J15</f>
        <v>10489</v>
      </c>
      <c r="E13" s="23">
        <f>[16]Helmi!J15</f>
        <v>11015</v>
      </c>
      <c r="F13" s="23">
        <f>[16]Maalis!J15</f>
        <v>11295</v>
      </c>
      <c r="G13" s="23">
        <f>[16]Huhti!J15</f>
        <v>11964</v>
      </c>
      <c r="H13" s="23">
        <f>[16]Touko!J15</f>
        <v>17244</v>
      </c>
      <c r="I13" s="23">
        <f>[16]Kesä!J15</f>
        <v>19017</v>
      </c>
      <c r="J13" s="23">
        <f>[16]Heinä!J15</f>
        <v>21472</v>
      </c>
      <c r="K13" s="23">
        <f>[16]Elo!J15</f>
        <v>24875</v>
      </c>
      <c r="L13" s="23">
        <f>[16]Syys!J15</f>
        <v>18672</v>
      </c>
      <c r="M13" s="23">
        <f>[16]Loka!J15</f>
        <v>13809</v>
      </c>
      <c r="N13" s="23">
        <f>[16]Marras!J15</f>
        <v>9603</v>
      </c>
      <c r="O13" s="23">
        <f>[16]Joulu!J15</f>
        <v>9742</v>
      </c>
    </row>
    <row r="14" spans="1:16" x14ac:dyDescent="0.2">
      <c r="B14" s="1" t="s">
        <v>28</v>
      </c>
      <c r="C14" s="12">
        <f>[16]Tammijoulu!F15</f>
        <v>130306</v>
      </c>
      <c r="D14" s="12">
        <f>[16]Tammi!F15</f>
        <v>9864</v>
      </c>
      <c r="E14" s="12">
        <f>[16]Helmi!F15</f>
        <v>8992</v>
      </c>
      <c r="F14" s="12">
        <f>[16]Maalis!F15</f>
        <v>9646</v>
      </c>
      <c r="G14" s="12">
        <f>[16]Huhti!F15</f>
        <v>12035</v>
      </c>
      <c r="H14" s="12">
        <f>[16]Touko!F15</f>
        <v>12624</v>
      </c>
      <c r="I14" s="12">
        <f>[16]Kesä!F15</f>
        <v>11183</v>
      </c>
      <c r="J14" s="12">
        <f>[16]Heinä!F15</f>
        <v>10289</v>
      </c>
      <c r="K14" s="12">
        <f>[16]Elo!F15</f>
        <v>13565</v>
      </c>
      <c r="L14" s="12">
        <f>[16]Syys!F15</f>
        <v>13366</v>
      </c>
      <c r="M14" s="12">
        <f>[16]Loka!F15</f>
        <v>11709</v>
      </c>
      <c r="N14" s="12">
        <f>[16]Marras!F15</f>
        <v>10191</v>
      </c>
      <c r="O14" s="12">
        <f>[16]Joulu!F15</f>
        <v>6842</v>
      </c>
    </row>
    <row r="15" spans="1:16" s="21" customFormat="1" x14ac:dyDescent="0.2">
      <c r="B15" s="24" t="s">
        <v>27</v>
      </c>
      <c r="C15" s="23">
        <f>[16]Tammijoulu!AK15</f>
        <v>251874</v>
      </c>
      <c r="D15" s="23">
        <f>[16]Tammi!AK15</f>
        <v>40432</v>
      </c>
      <c r="E15" s="23">
        <f>[16]Helmi!AK15</f>
        <v>17861</v>
      </c>
      <c r="F15" s="23">
        <f>[16]Maalis!AK15</f>
        <v>17311</v>
      </c>
      <c r="G15" s="23">
        <f>[16]Huhti!AK15</f>
        <v>14328</v>
      </c>
      <c r="H15" s="23">
        <f>[16]Touko!AK15</f>
        <v>17362</v>
      </c>
      <c r="I15" s="23">
        <f>[16]Kesä!AK15</f>
        <v>16218</v>
      </c>
      <c r="J15" s="23">
        <f>[16]Heinä!AK15</f>
        <v>20413</v>
      </c>
      <c r="K15" s="23">
        <f>[16]Elo!AK15</f>
        <v>25327</v>
      </c>
      <c r="L15" s="23">
        <f>[16]Syys!AK15</f>
        <v>15280</v>
      </c>
      <c r="M15" s="23">
        <f>[16]Loka!AK15</f>
        <v>18577</v>
      </c>
      <c r="N15" s="23">
        <f>[16]Marras!AK15</f>
        <v>23307</v>
      </c>
      <c r="O15" s="23">
        <f>[16]Joulu!AK15</f>
        <v>25458</v>
      </c>
    </row>
    <row r="16" spans="1:16" x14ac:dyDescent="0.2">
      <c r="A16" s="46"/>
      <c r="B16" s="42" t="s">
        <v>1</v>
      </c>
      <c r="C16" s="43">
        <f>[16]Tammijoulu!AP15</f>
        <v>122417</v>
      </c>
      <c r="D16" s="43">
        <f>[16]Tammi!AP15</f>
        <v>5853</v>
      </c>
      <c r="E16" s="43">
        <f>[16]Helmi!AP15</f>
        <v>5462</v>
      </c>
      <c r="F16" s="43">
        <f>[16]Maalis!AP15</f>
        <v>6586</v>
      </c>
      <c r="G16" s="43">
        <f>[16]Huhti!AP15</f>
        <v>8191</v>
      </c>
      <c r="H16" s="43">
        <f>[16]Touko!AP15</f>
        <v>13262</v>
      </c>
      <c r="I16" s="43">
        <f>[16]Kesä!AP15</f>
        <v>17240</v>
      </c>
      <c r="J16" s="43">
        <f>[16]Heinä!AP15</f>
        <v>17708</v>
      </c>
      <c r="K16" s="43">
        <f>[16]Elo!AP15</f>
        <v>15461</v>
      </c>
      <c r="L16" s="43">
        <f>[16]Syys!AP15</f>
        <v>14125</v>
      </c>
      <c r="M16" s="43">
        <f>[16]Loka!AP15</f>
        <v>8205</v>
      </c>
      <c r="N16" s="43">
        <f>[16]Marras!AP15</f>
        <v>5910</v>
      </c>
      <c r="O16" s="43">
        <f>[16]Joulu!AP15</f>
        <v>4414</v>
      </c>
    </row>
    <row r="17" spans="1:15" s="21" customFormat="1" x14ac:dyDescent="0.2">
      <c r="B17" s="24" t="s">
        <v>30</v>
      </c>
      <c r="C17" s="23">
        <f>[16]Tammijoulu!AV15</f>
        <v>86133</v>
      </c>
      <c r="D17" s="23">
        <f>[16]Tammi!AV15</f>
        <v>3435</v>
      </c>
      <c r="E17" s="23">
        <f>[16]Helmi!AV15</f>
        <v>4298</v>
      </c>
      <c r="F17" s="23">
        <f>[16]Maalis!AV15</f>
        <v>5431</v>
      </c>
      <c r="G17" s="23">
        <f>[16]Huhti!AV15</f>
        <v>4342</v>
      </c>
      <c r="H17" s="23">
        <f>[16]Touko!AV15</f>
        <v>6439</v>
      </c>
      <c r="I17" s="23">
        <f>[16]Kesä!AV15</f>
        <v>9981</v>
      </c>
      <c r="J17" s="23">
        <f>[16]Heinä!AV15</f>
        <v>11484</v>
      </c>
      <c r="K17" s="23">
        <f>[16]Elo!AV15</f>
        <v>14462</v>
      </c>
      <c r="L17" s="23">
        <f>[16]Syys!AV15</f>
        <v>11143</v>
      </c>
      <c r="M17" s="23">
        <f>[16]Loka!AV15</f>
        <v>6602</v>
      </c>
      <c r="N17" s="23">
        <f>[16]Marras!AV15</f>
        <v>3899</v>
      </c>
      <c r="O17" s="23">
        <f>[16]Joulu!AV15</f>
        <v>4617</v>
      </c>
    </row>
    <row r="18" spans="1:15" x14ac:dyDescent="0.2">
      <c r="B18" s="1" t="s">
        <v>31</v>
      </c>
      <c r="C18" s="12">
        <f>[16]Tammijoulu!S15</f>
        <v>67144</v>
      </c>
      <c r="D18" s="12">
        <f>[16]Tammi!S15</f>
        <v>4015</v>
      </c>
      <c r="E18" s="12">
        <f>[16]Helmi!S15</f>
        <v>2984</v>
      </c>
      <c r="F18" s="12">
        <f>[16]Maalis!S15</f>
        <v>3916</v>
      </c>
      <c r="G18" s="12">
        <f>[16]Huhti!S15</f>
        <v>3341</v>
      </c>
      <c r="H18" s="12">
        <f>[16]Touko!S15</f>
        <v>4753</v>
      </c>
      <c r="I18" s="12">
        <f>[16]Kesä!S15</f>
        <v>6354</v>
      </c>
      <c r="J18" s="12">
        <f>[16]Heinä!S15</f>
        <v>7407</v>
      </c>
      <c r="K18" s="12">
        <f>[16]Elo!S15</f>
        <v>19249</v>
      </c>
      <c r="L18" s="12">
        <f>[16]Syys!S15</f>
        <v>4802</v>
      </c>
      <c r="M18" s="12">
        <f>[16]Loka!S15</f>
        <v>3125</v>
      </c>
      <c r="N18" s="12">
        <f>[16]Marras!S15</f>
        <v>3129</v>
      </c>
      <c r="O18" s="12">
        <f>[16]Joulu!S15</f>
        <v>4069</v>
      </c>
    </row>
    <row r="19" spans="1:15" s="21" customFormat="1" x14ac:dyDescent="0.2">
      <c r="B19" s="24" t="s">
        <v>34</v>
      </c>
      <c r="C19" s="23">
        <f>[16]Tammijoulu!G15</f>
        <v>45618</v>
      </c>
      <c r="D19" s="23">
        <f>[16]Tammi!G15</f>
        <v>2526</v>
      </c>
      <c r="E19" s="23">
        <f>[16]Helmi!G15</f>
        <v>2515</v>
      </c>
      <c r="F19" s="23">
        <f>[16]Maalis!G15</f>
        <v>3438</v>
      </c>
      <c r="G19" s="23">
        <f>[16]Huhti!G15</f>
        <v>3614</v>
      </c>
      <c r="H19" s="23">
        <f>[16]Touko!G15</f>
        <v>3860</v>
      </c>
      <c r="I19" s="23">
        <f>[16]Kesä!G15</f>
        <v>5257</v>
      </c>
      <c r="J19" s="23">
        <f>[16]Heinä!G15</f>
        <v>4826</v>
      </c>
      <c r="K19" s="23">
        <f>[16]Elo!G15</f>
        <v>4814</v>
      </c>
      <c r="L19" s="23">
        <f>[16]Syys!G15</f>
        <v>5268</v>
      </c>
      <c r="M19" s="23">
        <f>[16]Loka!G15</f>
        <v>4201</v>
      </c>
      <c r="N19" s="23">
        <f>[16]Marras!G15</f>
        <v>3419</v>
      </c>
      <c r="O19" s="23">
        <f>[16]Joulu!G15</f>
        <v>1880</v>
      </c>
    </row>
    <row r="20" spans="1:15" x14ac:dyDescent="0.2">
      <c r="B20" s="1" t="s">
        <v>33</v>
      </c>
      <c r="C20" s="12">
        <f>[16]Tammijoulu!M15</f>
        <v>48771</v>
      </c>
      <c r="D20" s="12">
        <f>[16]Tammi!M15</f>
        <v>2750</v>
      </c>
      <c r="E20" s="12">
        <f>[16]Helmi!M15</f>
        <v>3452</v>
      </c>
      <c r="F20" s="12">
        <f>[16]Maalis!M15</f>
        <v>3586</v>
      </c>
      <c r="G20" s="12">
        <f>[16]Huhti!M15</f>
        <v>4433</v>
      </c>
      <c r="H20" s="12">
        <f>[16]Touko!M15</f>
        <v>4536</v>
      </c>
      <c r="I20" s="12">
        <f>[16]Kesä!M15</f>
        <v>4938</v>
      </c>
      <c r="J20" s="12">
        <f>[16]Heinä!M15</f>
        <v>5330</v>
      </c>
      <c r="K20" s="12">
        <f>[16]Elo!M15</f>
        <v>5622</v>
      </c>
      <c r="L20" s="12">
        <f>[16]Syys!M15</f>
        <v>4515</v>
      </c>
      <c r="M20" s="12">
        <f>[16]Loka!M15</f>
        <v>3852</v>
      </c>
      <c r="N20" s="12">
        <f>[16]Marras!M15</f>
        <v>3144</v>
      </c>
      <c r="O20" s="12">
        <f>[16]Joulu!M15</f>
        <v>2613</v>
      </c>
    </row>
    <row r="21" spans="1:15" s="21" customFormat="1" x14ac:dyDescent="0.2">
      <c r="B21" s="24" t="s">
        <v>40</v>
      </c>
      <c r="C21" s="23">
        <f>[16]Tammijoulu!BK15</f>
        <v>39133</v>
      </c>
      <c r="D21" s="23">
        <f>[16]Tammi!BK15</f>
        <v>2037</v>
      </c>
      <c r="E21" s="23">
        <f>[16]Helmi!BK15</f>
        <v>1918</v>
      </c>
      <c r="F21" s="23">
        <f>[16]Maalis!BK15</f>
        <v>2620</v>
      </c>
      <c r="G21" s="23">
        <f>[16]Huhti!BK15</f>
        <v>3542</v>
      </c>
      <c r="H21" s="23">
        <f>[16]Touko!BK15</f>
        <v>4267</v>
      </c>
      <c r="I21" s="23">
        <f>[16]Kesä!BK15</f>
        <v>4523</v>
      </c>
      <c r="J21" s="23">
        <f>[16]Heinä!BK15</f>
        <v>3727</v>
      </c>
      <c r="K21" s="23">
        <f>[16]Elo!BK15</f>
        <v>4007</v>
      </c>
      <c r="L21" s="23">
        <f>[16]Syys!BK15</f>
        <v>3999</v>
      </c>
      <c r="M21" s="23">
        <f>[16]Loka!BK15</f>
        <v>3193</v>
      </c>
      <c r="N21" s="23">
        <f>[16]Marras!BK15</f>
        <v>2785</v>
      </c>
      <c r="O21" s="23">
        <f>[16]Joulu!BK15</f>
        <v>2515</v>
      </c>
    </row>
    <row r="22" spans="1:15" x14ac:dyDescent="0.2">
      <c r="A22" s="46"/>
      <c r="B22" s="42" t="s">
        <v>36</v>
      </c>
      <c r="C22" s="43">
        <f>[16]Tammijoulu!T15</f>
        <v>57270</v>
      </c>
      <c r="D22" s="43">
        <f>[16]Tammi!T15</f>
        <v>2184</v>
      </c>
      <c r="E22" s="43">
        <f>[16]Helmi!T15</f>
        <v>1999</v>
      </c>
      <c r="F22" s="43">
        <f>[16]Maalis!T15</f>
        <v>4680</v>
      </c>
      <c r="G22" s="43">
        <f>[16]Huhti!T15</f>
        <v>2946</v>
      </c>
      <c r="H22" s="43">
        <f>[16]Touko!T15</f>
        <v>4098</v>
      </c>
      <c r="I22" s="43">
        <f>[16]Kesä!T15</f>
        <v>5406</v>
      </c>
      <c r="J22" s="43">
        <f>[16]Heinä!T15</f>
        <v>9017</v>
      </c>
      <c r="K22" s="43">
        <f>[16]Elo!T15</f>
        <v>13939</v>
      </c>
      <c r="L22" s="43">
        <f>[16]Syys!T15</f>
        <v>5321</v>
      </c>
      <c r="M22" s="43">
        <f>[16]Loka!T15</f>
        <v>3407</v>
      </c>
      <c r="N22" s="43">
        <f>[16]Marras!T15</f>
        <v>2280</v>
      </c>
      <c r="O22" s="43">
        <f>[16]Joulu!T15</f>
        <v>1993</v>
      </c>
    </row>
    <row r="23" spans="1:15" s="21" customFormat="1" x14ac:dyDescent="0.2">
      <c r="B23" s="24" t="s">
        <v>32</v>
      </c>
      <c r="C23" s="23">
        <f>[16]Tammijoulu!R15</f>
        <v>59471</v>
      </c>
      <c r="D23" s="23">
        <f>[16]Tammi!R15</f>
        <v>3473</v>
      </c>
      <c r="E23" s="23">
        <f>[16]Helmi!R15</f>
        <v>3895</v>
      </c>
      <c r="F23" s="23">
        <f>[16]Maalis!R15</f>
        <v>4427</v>
      </c>
      <c r="G23" s="23">
        <f>[16]Huhti!R15</f>
        <v>4065</v>
      </c>
      <c r="H23" s="23">
        <f>[16]Touko!R15</f>
        <v>5705</v>
      </c>
      <c r="I23" s="23">
        <f>[16]Kesä!R15</f>
        <v>5694</v>
      </c>
      <c r="J23" s="23">
        <f>[16]Heinä!R15</f>
        <v>7345</v>
      </c>
      <c r="K23" s="23">
        <f>[16]Elo!R15</f>
        <v>8077</v>
      </c>
      <c r="L23" s="23">
        <f>[16]Syys!R15</f>
        <v>5201</v>
      </c>
      <c r="M23" s="23">
        <f>[16]Loka!R15</f>
        <v>4074</v>
      </c>
      <c r="N23" s="23">
        <f>[16]Marras!R15</f>
        <v>3299</v>
      </c>
      <c r="O23" s="23">
        <f>[16]Joulu!R15</f>
        <v>4216</v>
      </c>
    </row>
    <row r="24" spans="1:15" x14ac:dyDescent="0.2">
      <c r="B24" s="1" t="s">
        <v>35</v>
      </c>
      <c r="C24" s="12">
        <f>[16]Tammijoulu!H15</f>
        <v>49190</v>
      </c>
      <c r="D24" s="12">
        <f>[16]Tammi!H15</f>
        <v>3468</v>
      </c>
      <c r="E24" s="12">
        <f>[16]Helmi!H15</f>
        <v>3071</v>
      </c>
      <c r="F24" s="12">
        <f>[16]Maalis!H15</f>
        <v>5900</v>
      </c>
      <c r="G24" s="12">
        <f>[16]Huhti!H15</f>
        <v>5151</v>
      </c>
      <c r="H24" s="12">
        <f>[16]Touko!H15</f>
        <v>4341</v>
      </c>
      <c r="I24" s="12">
        <f>[16]Kesä!H15</f>
        <v>4966</v>
      </c>
      <c r="J24" s="12">
        <f>[16]Heinä!H15</f>
        <v>3401</v>
      </c>
      <c r="K24" s="12">
        <f>[16]Elo!H15</f>
        <v>5095</v>
      </c>
      <c r="L24" s="12">
        <f>[16]Syys!H15</f>
        <v>4878</v>
      </c>
      <c r="M24" s="12">
        <f>[16]Loka!H15</f>
        <v>4231</v>
      </c>
      <c r="N24" s="12">
        <f>[16]Marras!H15</f>
        <v>2862</v>
      </c>
      <c r="O24" s="12">
        <f>[16]Joulu!H15</f>
        <v>1826</v>
      </c>
    </row>
    <row r="25" spans="1:15" s="21" customFormat="1" x14ac:dyDescent="0.2">
      <c r="B25" s="24" t="s">
        <v>38</v>
      </c>
      <c r="C25" s="23">
        <f>[16]Tammijoulu!L15</f>
        <v>35833</v>
      </c>
      <c r="D25" s="23">
        <f>[16]Tammi!L15</f>
        <v>1869</v>
      </c>
      <c r="E25" s="23">
        <f>[16]Helmi!L15</f>
        <v>1661</v>
      </c>
      <c r="F25" s="23">
        <f>[16]Maalis!L15</f>
        <v>2031</v>
      </c>
      <c r="G25" s="23">
        <f>[16]Huhti!L15</f>
        <v>2026</v>
      </c>
      <c r="H25" s="23">
        <f>[16]Touko!L15</f>
        <v>2803</v>
      </c>
      <c r="I25" s="23">
        <f>[16]Kesä!L15</f>
        <v>3736</v>
      </c>
      <c r="J25" s="23">
        <f>[16]Heinä!L15</f>
        <v>7276</v>
      </c>
      <c r="K25" s="23">
        <f>[16]Elo!L15</f>
        <v>5668</v>
      </c>
      <c r="L25" s="23">
        <f>[16]Syys!L15</f>
        <v>3049</v>
      </c>
      <c r="M25" s="23">
        <f>[16]Loka!L15</f>
        <v>1974</v>
      </c>
      <c r="N25" s="23">
        <f>[16]Marras!L15</f>
        <v>1871</v>
      </c>
      <c r="O25" s="23">
        <f>[16]Joulu!L15</f>
        <v>1869</v>
      </c>
    </row>
    <row r="26" spans="1:15" x14ac:dyDescent="0.2">
      <c r="B26" s="1" t="s">
        <v>37</v>
      </c>
      <c r="C26" s="12">
        <f>[16]Tammijoulu!AH15</f>
        <v>47602</v>
      </c>
      <c r="D26" s="12">
        <f>[16]Tammi!AH15</f>
        <v>3997</v>
      </c>
      <c r="E26" s="12">
        <f>[16]Helmi!AH15</f>
        <v>3045</v>
      </c>
      <c r="F26" s="12">
        <f>[16]Maalis!AH15</f>
        <v>3356</v>
      </c>
      <c r="G26" s="12">
        <f>[16]Huhti!AH15</f>
        <v>4772</v>
      </c>
      <c r="H26" s="12">
        <f>[16]Touko!AH15</f>
        <v>4198</v>
      </c>
      <c r="I26" s="12">
        <f>[16]Kesä!AH15</f>
        <v>4572</v>
      </c>
      <c r="J26" s="12">
        <f>[16]Heinä!AH15</f>
        <v>4947</v>
      </c>
      <c r="K26" s="12">
        <f>[16]Elo!AH15</f>
        <v>4251</v>
      </c>
      <c r="L26" s="12">
        <f>[16]Syys!AH15</f>
        <v>3503</v>
      </c>
      <c r="M26" s="12">
        <f>[16]Loka!AH15</f>
        <v>3958</v>
      </c>
      <c r="N26" s="12">
        <f>[16]Marras!AH15</f>
        <v>3983</v>
      </c>
      <c r="O26" s="12">
        <f>[16]Joulu!AH15</f>
        <v>3020</v>
      </c>
    </row>
    <row r="27" spans="1:15" s="21" customFormat="1" x14ac:dyDescent="0.2">
      <c r="B27" s="24" t="s">
        <v>39</v>
      </c>
      <c r="C27" s="23">
        <f>[16]Tammijoulu!N15</f>
        <v>19559</v>
      </c>
      <c r="D27" s="23">
        <f>[16]Tammi!N15</f>
        <v>1210</v>
      </c>
      <c r="E27" s="23">
        <f>[16]Helmi!N15</f>
        <v>1646</v>
      </c>
      <c r="F27" s="23">
        <f>[16]Maalis!N15</f>
        <v>1429</v>
      </c>
      <c r="G27" s="23">
        <f>[16]Huhti!N15</f>
        <v>1497</v>
      </c>
      <c r="H27" s="23">
        <f>[16]Touko!N15</f>
        <v>1758</v>
      </c>
      <c r="I27" s="23">
        <f>[16]Kesä!N15</f>
        <v>1823</v>
      </c>
      <c r="J27" s="23">
        <f>[16]Heinä!N15</f>
        <v>1827</v>
      </c>
      <c r="K27" s="23">
        <f>[16]Elo!N15</f>
        <v>2221</v>
      </c>
      <c r="L27" s="23">
        <f>[16]Syys!N15</f>
        <v>2046</v>
      </c>
      <c r="M27" s="23">
        <f>[16]Loka!N15</f>
        <v>1647</v>
      </c>
      <c r="N27" s="23">
        <f>[16]Marras!N15</f>
        <v>1177</v>
      </c>
      <c r="O27" s="23">
        <f>[16]Joulu!N15</f>
        <v>1278</v>
      </c>
    </row>
    <row r="28" spans="1:15" x14ac:dyDescent="0.2">
      <c r="A28" s="46"/>
      <c r="B28" s="42" t="s">
        <v>42</v>
      </c>
      <c r="C28" s="43">
        <f>[16]Tammijoulu!AQ15</f>
        <v>16919</v>
      </c>
      <c r="D28" s="43">
        <f>[16]Tammi!AQ15</f>
        <v>677</v>
      </c>
      <c r="E28" s="43">
        <f>[16]Helmi!AQ15</f>
        <v>616</v>
      </c>
      <c r="F28" s="43">
        <f>[16]Maalis!AQ15</f>
        <v>900</v>
      </c>
      <c r="G28" s="43">
        <f>[16]Huhti!AQ15</f>
        <v>1256</v>
      </c>
      <c r="H28" s="43">
        <f>[16]Touko!AQ15</f>
        <v>1283</v>
      </c>
      <c r="I28" s="43">
        <f>[16]Kesä!AQ15</f>
        <v>2143</v>
      </c>
      <c r="J28" s="43">
        <f>[16]Heinä!AQ15</f>
        <v>2297</v>
      </c>
      <c r="K28" s="43">
        <f>[16]Elo!AQ15</f>
        <v>2434</v>
      </c>
      <c r="L28" s="43">
        <f>[16]Syys!AQ15</f>
        <v>2130</v>
      </c>
      <c r="M28" s="43">
        <f>[16]Loka!AQ15</f>
        <v>1617</v>
      </c>
      <c r="N28" s="43">
        <f>[16]Marras!AQ15</f>
        <v>679</v>
      </c>
      <c r="O28" s="43">
        <f>[16]Joulu!AQ15</f>
        <v>887</v>
      </c>
    </row>
    <row r="29" spans="1:15" s="21" customFormat="1" x14ac:dyDescent="0.2">
      <c r="B29" s="24" t="s">
        <v>43</v>
      </c>
      <c r="C29" s="23">
        <f>[16]Tammijoulu!K15</f>
        <v>17824</v>
      </c>
      <c r="D29" s="23">
        <f>[16]Tammi!K15</f>
        <v>599</v>
      </c>
      <c r="E29" s="23">
        <f>[16]Helmi!K15</f>
        <v>592</v>
      </c>
      <c r="F29" s="23">
        <f>[16]Maalis!K15</f>
        <v>1138</v>
      </c>
      <c r="G29" s="23">
        <f>[16]Huhti!K15</f>
        <v>800</v>
      </c>
      <c r="H29" s="23">
        <f>[16]Touko!K15</f>
        <v>1805</v>
      </c>
      <c r="I29" s="23">
        <f>[16]Kesä!K15</f>
        <v>1868</v>
      </c>
      <c r="J29" s="23">
        <f>[16]Heinä!K15</f>
        <v>3072</v>
      </c>
      <c r="K29" s="23">
        <f>[16]Elo!K15</f>
        <v>3026</v>
      </c>
      <c r="L29" s="23">
        <f>[16]Syys!K15</f>
        <v>1683</v>
      </c>
      <c r="M29" s="23">
        <f>[16]Loka!K15</f>
        <v>1300</v>
      </c>
      <c r="N29" s="23">
        <f>[16]Marras!K15</f>
        <v>969</v>
      </c>
      <c r="O29" s="23">
        <f>[16]Joulu!K15</f>
        <v>972</v>
      </c>
    </row>
    <row r="30" spans="1:15" x14ac:dyDescent="0.2">
      <c r="B30" s="1" t="s">
        <v>44</v>
      </c>
      <c r="C30" s="12">
        <f>[16]Tammijoulu!V15</f>
        <v>22627</v>
      </c>
      <c r="D30" s="12">
        <f>[16]Tammi!V15</f>
        <v>1916</v>
      </c>
      <c r="E30" s="12">
        <f>[16]Helmi!V15</f>
        <v>1957</v>
      </c>
      <c r="F30" s="12">
        <f>[16]Maalis!V15</f>
        <v>1985</v>
      </c>
      <c r="G30" s="12">
        <f>[16]Huhti!V15</f>
        <v>2108</v>
      </c>
      <c r="H30" s="12">
        <f>[16]Touko!V15</f>
        <v>2043</v>
      </c>
      <c r="I30" s="12">
        <f>[16]Kesä!V15</f>
        <v>2137</v>
      </c>
      <c r="J30" s="12">
        <f>[16]Heinä!V15</f>
        <v>1534</v>
      </c>
      <c r="K30" s="12">
        <f>[16]Elo!V15</f>
        <v>2323</v>
      </c>
      <c r="L30" s="12">
        <f>[16]Syys!V15</f>
        <v>2296</v>
      </c>
      <c r="M30" s="12">
        <f>[16]Loka!V15</f>
        <v>1789</v>
      </c>
      <c r="N30" s="12">
        <f>[16]Marras!V15</f>
        <v>1549</v>
      </c>
      <c r="O30" s="12">
        <f>[16]Joulu!V15</f>
        <v>990</v>
      </c>
    </row>
    <row r="31" spans="1:15" s="21" customFormat="1" x14ac:dyDescent="0.2">
      <c r="B31" s="24" t="s">
        <v>2</v>
      </c>
      <c r="C31" s="23">
        <f>[16]Tammijoulu!BG15</f>
        <v>27135</v>
      </c>
      <c r="D31" s="23">
        <f>[16]Tammi!BG15</f>
        <v>1130</v>
      </c>
      <c r="E31" s="23">
        <f>[16]Helmi!BG15</f>
        <v>792</v>
      </c>
      <c r="F31" s="23">
        <f>[16]Maalis!BG15</f>
        <v>845</v>
      </c>
      <c r="G31" s="23">
        <f>[16]Huhti!BG15</f>
        <v>1269</v>
      </c>
      <c r="H31" s="23">
        <f>[16]Touko!BG15</f>
        <v>2638</v>
      </c>
      <c r="I31" s="23">
        <f>[16]Kesä!BG15</f>
        <v>3920</v>
      </c>
      <c r="J31" s="23">
        <f>[16]Heinä!BG15</f>
        <v>4724</v>
      </c>
      <c r="K31" s="23">
        <f>[16]Elo!BG15</f>
        <v>3825</v>
      </c>
      <c r="L31" s="23">
        <f>[16]Syys!BG15</f>
        <v>3445</v>
      </c>
      <c r="M31" s="23">
        <f>[16]Loka!BG15</f>
        <v>1757</v>
      </c>
      <c r="N31" s="23">
        <f>[16]Marras!BG15</f>
        <v>919</v>
      </c>
      <c r="O31" s="23">
        <f>[16]Joulu!BG15</f>
        <v>1871</v>
      </c>
    </row>
    <row r="32" spans="1:15" x14ac:dyDescent="0.2">
      <c r="B32" s="1" t="s">
        <v>48</v>
      </c>
      <c r="C32" s="12">
        <f>[16]Tammijoulu!BA15</f>
        <v>12303</v>
      </c>
      <c r="D32" s="12">
        <f>[16]Tammi!BA15</f>
        <v>407</v>
      </c>
      <c r="E32" s="12">
        <f>[16]Helmi!BA15</f>
        <v>413</v>
      </c>
      <c r="F32" s="12">
        <f>[16]Maalis!BA15</f>
        <v>544</v>
      </c>
      <c r="G32" s="12">
        <f>[16]Huhti!BA15</f>
        <v>619</v>
      </c>
      <c r="H32" s="12">
        <f>[16]Touko!BA15</f>
        <v>751</v>
      </c>
      <c r="I32" s="12">
        <f>[16]Kesä!BA15</f>
        <v>1485</v>
      </c>
      <c r="J32" s="12">
        <f>[16]Heinä!BA15</f>
        <v>1119</v>
      </c>
      <c r="K32" s="12">
        <f>[16]Elo!BA15</f>
        <v>3576</v>
      </c>
      <c r="L32" s="12">
        <f>[16]Syys!BA15</f>
        <v>1268</v>
      </c>
      <c r="M32" s="12">
        <f>[16]Loka!BA15</f>
        <v>1059</v>
      </c>
      <c r="N32" s="12">
        <f>[16]Marras!BA15</f>
        <v>667</v>
      </c>
      <c r="O32" s="12">
        <f>[16]Joulu!BA15</f>
        <v>395</v>
      </c>
    </row>
    <row r="33" spans="1:15" s="21" customFormat="1" x14ac:dyDescent="0.2">
      <c r="B33" s="24" t="s">
        <v>41</v>
      </c>
      <c r="C33" s="23">
        <f>[16]Tammijoulu!AF15</f>
        <v>12325</v>
      </c>
      <c r="D33" s="23">
        <f>[16]Tammi!AF15</f>
        <v>957</v>
      </c>
      <c r="E33" s="23">
        <f>[16]Helmi!AF15</f>
        <v>527</v>
      </c>
      <c r="F33" s="23">
        <f>[16]Maalis!AF15</f>
        <v>638</v>
      </c>
      <c r="G33" s="23">
        <f>[16]Huhti!AF15</f>
        <v>511</v>
      </c>
      <c r="H33" s="23">
        <f>[16]Touko!AF15</f>
        <v>726</v>
      </c>
      <c r="I33" s="23">
        <f>[16]Kesä!AF15</f>
        <v>1202</v>
      </c>
      <c r="J33" s="23">
        <f>[16]Heinä!AF15</f>
        <v>1755</v>
      </c>
      <c r="K33" s="23">
        <f>[16]Elo!AF15</f>
        <v>2498</v>
      </c>
      <c r="L33" s="23">
        <f>[16]Syys!AF15</f>
        <v>927</v>
      </c>
      <c r="M33" s="23">
        <f>[16]Loka!AF15</f>
        <v>714</v>
      </c>
      <c r="N33" s="23">
        <f>[16]Marras!AF15</f>
        <v>502</v>
      </c>
      <c r="O33" s="23">
        <f>[16]Joulu!AF15</f>
        <v>1368</v>
      </c>
    </row>
    <row r="34" spans="1:15" x14ac:dyDescent="0.2">
      <c r="B34" s="1" t="s">
        <v>47</v>
      </c>
      <c r="C34" s="12">
        <f>[16]Tammijoulu!Q15</f>
        <v>11274</v>
      </c>
      <c r="D34" s="12">
        <f>[16]Tammi!Q15</f>
        <v>587</v>
      </c>
      <c r="E34" s="12">
        <f>[16]Helmi!Q15</f>
        <v>702</v>
      </c>
      <c r="F34" s="12">
        <f>[16]Maalis!Q15</f>
        <v>1390</v>
      </c>
      <c r="G34" s="12">
        <f>[16]Huhti!Q15</f>
        <v>715</v>
      </c>
      <c r="H34" s="12">
        <f>[16]Touko!Q15</f>
        <v>911</v>
      </c>
      <c r="I34" s="12">
        <f>[16]Kesä!Q15</f>
        <v>789</v>
      </c>
      <c r="J34" s="12">
        <f>[16]Heinä!Q15</f>
        <v>1228</v>
      </c>
      <c r="K34" s="12">
        <f>[16]Elo!Q15</f>
        <v>1426</v>
      </c>
      <c r="L34" s="12">
        <f>[16]Syys!Q15</f>
        <v>793</v>
      </c>
      <c r="M34" s="12">
        <f>[16]Loka!Q15</f>
        <v>1849</v>
      </c>
      <c r="N34" s="12">
        <f>[16]Marras!Q15</f>
        <v>453</v>
      </c>
      <c r="O34" s="12">
        <f>[16]Joulu!Q15</f>
        <v>431</v>
      </c>
    </row>
    <row r="35" spans="1:15" s="21" customFormat="1" x14ac:dyDescent="0.2">
      <c r="B35" s="24" t="s">
        <v>49</v>
      </c>
      <c r="C35" s="23">
        <f>[16]Tammijoulu!W15</f>
        <v>9077</v>
      </c>
      <c r="D35" s="23">
        <f>[16]Tammi!W15</f>
        <v>774</v>
      </c>
      <c r="E35" s="23">
        <f>[16]Helmi!W15</f>
        <v>415</v>
      </c>
      <c r="F35" s="23">
        <f>[16]Maalis!W15</f>
        <v>629</v>
      </c>
      <c r="G35" s="23">
        <f>[16]Huhti!W15</f>
        <v>568</v>
      </c>
      <c r="H35" s="23">
        <f>[16]Touko!W15</f>
        <v>874</v>
      </c>
      <c r="I35" s="23">
        <f>[16]Kesä!W15</f>
        <v>930</v>
      </c>
      <c r="J35" s="23">
        <f>[16]Heinä!W15</f>
        <v>848</v>
      </c>
      <c r="K35" s="23">
        <f>[16]Elo!W15</f>
        <v>1358</v>
      </c>
      <c r="L35" s="23">
        <f>[16]Syys!W15</f>
        <v>997</v>
      </c>
      <c r="M35" s="23">
        <f>[16]Loka!W15</f>
        <v>774</v>
      </c>
      <c r="N35" s="23">
        <f>[16]Marras!W15</f>
        <v>610</v>
      </c>
      <c r="O35" s="23">
        <f>[16]Joulu!W15</f>
        <v>300</v>
      </c>
    </row>
    <row r="36" spans="1:15" x14ac:dyDescent="0.2">
      <c r="A36" s="46"/>
      <c r="B36" s="42" t="s">
        <v>45</v>
      </c>
      <c r="C36" s="43">
        <f>[16]Tammijoulu!Y15</f>
        <v>10351</v>
      </c>
      <c r="D36" s="43">
        <f>[16]Tammi!Y15</f>
        <v>558</v>
      </c>
      <c r="E36" s="43">
        <f>[16]Helmi!Y15</f>
        <v>590</v>
      </c>
      <c r="F36" s="43">
        <f>[16]Maalis!Y15</f>
        <v>975</v>
      </c>
      <c r="G36" s="43">
        <f>[16]Huhti!Y15</f>
        <v>792</v>
      </c>
      <c r="H36" s="43">
        <f>[16]Touko!Y15</f>
        <v>1030</v>
      </c>
      <c r="I36" s="43">
        <f>[16]Kesä!Y15</f>
        <v>1189</v>
      </c>
      <c r="J36" s="43">
        <f>[16]Heinä!Y15</f>
        <v>956</v>
      </c>
      <c r="K36" s="43">
        <f>[16]Elo!Y15</f>
        <v>948</v>
      </c>
      <c r="L36" s="43">
        <f>[16]Syys!Y15</f>
        <v>1029</v>
      </c>
      <c r="M36" s="43">
        <f>[16]Loka!Y15</f>
        <v>1143</v>
      </c>
      <c r="N36" s="43">
        <f>[16]Marras!Y15</f>
        <v>794</v>
      </c>
      <c r="O36" s="43">
        <f>[16]Joulu!Y15</f>
        <v>347</v>
      </c>
    </row>
    <row r="37" spans="1:15" s="21" customFormat="1" x14ac:dyDescent="0.2">
      <c r="B37" s="24" t="s">
        <v>51</v>
      </c>
      <c r="C37" s="23">
        <f>[16]Tammijoulu!AW15</f>
        <v>35859</v>
      </c>
      <c r="D37" s="23">
        <f>[16]Tammi!AW15</f>
        <v>2572</v>
      </c>
      <c r="E37" s="23">
        <f>[16]Helmi!AW15</f>
        <v>3204</v>
      </c>
      <c r="F37" s="23">
        <f>[16]Maalis!AW15</f>
        <v>3500</v>
      </c>
      <c r="G37" s="23">
        <f>[16]Huhti!AW15</f>
        <v>3433</v>
      </c>
      <c r="H37" s="23">
        <f>[16]Touko!AW15</f>
        <v>3990</v>
      </c>
      <c r="I37" s="23">
        <f>[16]Kesä!AW15</f>
        <v>4262</v>
      </c>
      <c r="J37" s="23">
        <f>[16]Heinä!AW15</f>
        <v>1850</v>
      </c>
      <c r="K37" s="23">
        <f>[16]Elo!AW15</f>
        <v>2066</v>
      </c>
      <c r="L37" s="23">
        <f>[16]Syys!AW15</f>
        <v>2897</v>
      </c>
      <c r="M37" s="23">
        <f>[16]Loka!AW15</f>
        <v>3185</v>
      </c>
      <c r="N37" s="23">
        <f>[16]Marras!AW15</f>
        <v>2757</v>
      </c>
      <c r="O37" s="23">
        <f>[16]Joulu!AW15</f>
        <v>2143</v>
      </c>
    </row>
    <row r="38" spans="1:15" x14ac:dyDescent="0.2">
      <c r="B38" s="1" t="s">
        <v>3</v>
      </c>
      <c r="C38" s="12">
        <f>[16]Tammijoulu!AI15</f>
        <v>10037</v>
      </c>
      <c r="D38" s="12">
        <f>[16]Tammi!AI15</f>
        <v>801</v>
      </c>
      <c r="E38" s="12">
        <f>[16]Helmi!AI15</f>
        <v>805</v>
      </c>
      <c r="F38" s="12">
        <f>[16]Maalis!AI15</f>
        <v>825</v>
      </c>
      <c r="G38" s="12">
        <f>[16]Huhti!AI15</f>
        <v>1119</v>
      </c>
      <c r="H38" s="12">
        <f>[16]Touko!AI15</f>
        <v>1112</v>
      </c>
      <c r="I38" s="12">
        <f>[16]Kesä!AI15</f>
        <v>970</v>
      </c>
      <c r="J38" s="12">
        <f>[16]Heinä!AI15</f>
        <v>593</v>
      </c>
      <c r="K38" s="12">
        <f>[16]Elo!AI15</f>
        <v>722</v>
      </c>
      <c r="L38" s="12">
        <f>[16]Syys!AI15</f>
        <v>994</v>
      </c>
      <c r="M38" s="12">
        <f>[16]Loka!AI15</f>
        <v>887</v>
      </c>
      <c r="N38" s="12">
        <f>[16]Marras!AI15</f>
        <v>630</v>
      </c>
      <c r="O38" s="12">
        <f>[16]Joulu!AI15</f>
        <v>579</v>
      </c>
    </row>
    <row r="39" spans="1:15" s="21" customFormat="1" x14ac:dyDescent="0.2">
      <c r="B39" s="24" t="s">
        <v>46</v>
      </c>
      <c r="C39" s="23">
        <f>[16]Tammijoulu!U15</f>
        <v>9041</v>
      </c>
      <c r="D39" s="23">
        <f>[16]Tammi!U15</f>
        <v>462</v>
      </c>
      <c r="E39" s="23">
        <f>[16]Helmi!U15</f>
        <v>450</v>
      </c>
      <c r="F39" s="23">
        <f>[16]Maalis!U15</f>
        <v>706</v>
      </c>
      <c r="G39" s="23">
        <f>[16]Huhti!U15</f>
        <v>832</v>
      </c>
      <c r="H39" s="23">
        <f>[16]Touko!U15</f>
        <v>645</v>
      </c>
      <c r="I39" s="23">
        <f>[16]Kesä!U15</f>
        <v>1047</v>
      </c>
      <c r="J39" s="23">
        <f>[16]Heinä!U15</f>
        <v>926</v>
      </c>
      <c r="K39" s="23">
        <f>[16]Elo!U15</f>
        <v>2141</v>
      </c>
      <c r="L39" s="23">
        <f>[16]Syys!U15</f>
        <v>685</v>
      </c>
      <c r="M39" s="23">
        <f>[16]Loka!U15</f>
        <v>507</v>
      </c>
      <c r="N39" s="23">
        <f>[16]Marras!U15</f>
        <v>284</v>
      </c>
      <c r="O39" s="23">
        <f>[16]Joulu!U15</f>
        <v>356</v>
      </c>
    </row>
    <row r="40" spans="1:15" x14ac:dyDescent="0.2">
      <c r="B40" s="1" t="s">
        <v>50</v>
      </c>
      <c r="C40" s="12">
        <f>[16]Tammijoulu!AJ15</f>
        <v>8122</v>
      </c>
      <c r="D40" s="12">
        <f>[16]Tammi!AJ15</f>
        <v>982</v>
      </c>
      <c r="E40" s="12">
        <f>[16]Helmi!AJ15</f>
        <v>611</v>
      </c>
      <c r="F40" s="12">
        <f>[16]Maalis!AJ15</f>
        <v>734</v>
      </c>
      <c r="G40" s="12">
        <f>[16]Huhti!AJ15</f>
        <v>597</v>
      </c>
      <c r="H40" s="12">
        <f>[16]Touko!AJ15</f>
        <v>982</v>
      </c>
      <c r="I40" s="12">
        <f>[16]Kesä!AJ15</f>
        <v>634</v>
      </c>
      <c r="J40" s="12">
        <f>[16]Heinä!AJ15</f>
        <v>456</v>
      </c>
      <c r="K40" s="12">
        <f>[16]Elo!AJ15</f>
        <v>788</v>
      </c>
      <c r="L40" s="12">
        <f>[16]Syys!AJ15</f>
        <v>672</v>
      </c>
      <c r="M40" s="12">
        <f>[16]Loka!AJ15</f>
        <v>590</v>
      </c>
      <c r="N40" s="12">
        <f>[16]Marras!AJ15</f>
        <v>496</v>
      </c>
      <c r="O40" s="12">
        <f>[16]Joulu!AJ15</f>
        <v>580</v>
      </c>
    </row>
    <row r="41" spans="1:15" s="21" customFormat="1" x14ac:dyDescent="0.2">
      <c r="B41" s="24" t="s">
        <v>52</v>
      </c>
      <c r="C41" s="23">
        <f>[16]Tammijoulu!I15</f>
        <v>6256</v>
      </c>
      <c r="D41" s="23">
        <f>[16]Tammi!I15</f>
        <v>355</v>
      </c>
      <c r="E41" s="23">
        <f>[16]Helmi!I15</f>
        <v>231</v>
      </c>
      <c r="F41" s="23">
        <f>[16]Maalis!I15</f>
        <v>394</v>
      </c>
      <c r="G41" s="23">
        <f>[16]Huhti!I15</f>
        <v>685</v>
      </c>
      <c r="H41" s="23">
        <f>[16]Touko!I15</f>
        <v>958</v>
      </c>
      <c r="I41" s="23">
        <f>[16]Kesä!I15</f>
        <v>903</v>
      </c>
      <c r="J41" s="23">
        <f>[16]Heinä!I15</f>
        <v>321</v>
      </c>
      <c r="K41" s="23">
        <f>[16]Elo!I15</f>
        <v>862</v>
      </c>
      <c r="L41" s="23">
        <f>[16]Syys!I15</f>
        <v>611</v>
      </c>
      <c r="M41" s="23">
        <f>[16]Loka!I15</f>
        <v>625</v>
      </c>
      <c r="N41" s="23">
        <f>[16]Marras!I15</f>
        <v>191</v>
      </c>
      <c r="O41" s="23">
        <f>[16]Joulu!I15</f>
        <v>120</v>
      </c>
    </row>
    <row r="42" spans="1:15" x14ac:dyDescent="0.2">
      <c r="A42" s="46"/>
      <c r="B42" s="42" t="s">
        <v>71</v>
      </c>
      <c r="C42" s="43">
        <f>[16]Tammijoulu!AG15</f>
        <v>8226</v>
      </c>
      <c r="D42" s="43">
        <f>[16]Tammi!AG15</f>
        <v>388</v>
      </c>
      <c r="E42" s="43">
        <f>[16]Helmi!AG15</f>
        <v>481</v>
      </c>
      <c r="F42" s="43">
        <f>[16]Maalis!AG15</f>
        <v>656</v>
      </c>
      <c r="G42" s="43">
        <f>[16]Huhti!AG15</f>
        <v>637</v>
      </c>
      <c r="H42" s="43">
        <f>[16]Touko!AG15</f>
        <v>1301</v>
      </c>
      <c r="I42" s="43">
        <f>[16]Kesä!AG15</f>
        <v>971</v>
      </c>
      <c r="J42" s="43">
        <f>[16]Heinä!AG15</f>
        <v>682</v>
      </c>
      <c r="K42" s="43">
        <f>[16]Elo!AG15</f>
        <v>816</v>
      </c>
      <c r="L42" s="43">
        <f>[16]Syys!AG15</f>
        <v>528</v>
      </c>
      <c r="M42" s="43">
        <f>[16]Loka!AG15</f>
        <v>897</v>
      </c>
      <c r="N42" s="43">
        <f>[16]Marras!AG15</f>
        <v>381</v>
      </c>
      <c r="O42" s="43">
        <f>[16]Joulu!AG15</f>
        <v>488</v>
      </c>
    </row>
    <row r="43" spans="1:15" s="21" customFormat="1" x14ac:dyDescent="0.2">
      <c r="B43" s="24" t="s">
        <v>4</v>
      </c>
      <c r="C43" s="23">
        <f>[16]Tammijoulu!AN15</f>
        <v>5687</v>
      </c>
      <c r="D43" s="23">
        <f>[16]Tammi!AN15</f>
        <v>247</v>
      </c>
      <c r="E43" s="23">
        <f>[16]Helmi!AN15</f>
        <v>318</v>
      </c>
      <c r="F43" s="23">
        <f>[16]Maalis!AN15</f>
        <v>753</v>
      </c>
      <c r="G43" s="23">
        <f>[16]Huhti!AN15</f>
        <v>322</v>
      </c>
      <c r="H43" s="23">
        <f>[16]Touko!AN15</f>
        <v>291</v>
      </c>
      <c r="I43" s="23">
        <f>[16]Kesä!AN15</f>
        <v>430</v>
      </c>
      <c r="J43" s="23">
        <f>[16]Heinä!AN15</f>
        <v>716</v>
      </c>
      <c r="K43" s="23">
        <f>[16]Elo!AN15</f>
        <v>937</v>
      </c>
      <c r="L43" s="23">
        <f>[16]Syys!AN15</f>
        <v>628</v>
      </c>
      <c r="M43" s="23">
        <f>[16]Loka!AN15</f>
        <v>429</v>
      </c>
      <c r="N43" s="23">
        <f>[16]Marras!AN15</f>
        <v>347</v>
      </c>
      <c r="O43" s="23">
        <f>[16]Joulu!AN15</f>
        <v>269</v>
      </c>
    </row>
    <row r="44" spans="1:15" x14ac:dyDescent="0.2">
      <c r="B44" s="1" t="s">
        <v>103</v>
      </c>
      <c r="C44" s="12">
        <f>[16]Tammijoulu!AL15</f>
        <v>3146</v>
      </c>
      <c r="D44" s="12">
        <f>[16]Tammi!AL15</f>
        <v>176</v>
      </c>
      <c r="E44" s="12">
        <f>[16]Helmi!AL15</f>
        <v>195</v>
      </c>
      <c r="F44" s="12">
        <f>[16]Maalis!AL15</f>
        <v>255</v>
      </c>
      <c r="G44" s="12">
        <f>[16]Huhti!AL15</f>
        <v>333</v>
      </c>
      <c r="H44" s="12">
        <f>[16]Touko!AL15</f>
        <v>260</v>
      </c>
      <c r="I44" s="12">
        <f>[16]Kesä!AL15</f>
        <v>288</v>
      </c>
      <c r="J44" s="12">
        <f>[16]Heinä!AL15</f>
        <v>210</v>
      </c>
      <c r="K44" s="12">
        <f>[16]Elo!AL15</f>
        <v>247</v>
      </c>
      <c r="L44" s="12">
        <f>[16]Syys!AL15</f>
        <v>334</v>
      </c>
      <c r="M44" s="12">
        <f>[16]Loka!AL15</f>
        <v>331</v>
      </c>
      <c r="N44" s="12">
        <f>[16]Marras!AL15</f>
        <v>297</v>
      </c>
      <c r="O44" s="12">
        <f>[16]Joulu!AL15</f>
        <v>220</v>
      </c>
    </row>
    <row r="45" spans="1:15" s="21" customFormat="1" x14ac:dyDescent="0.2">
      <c r="B45" s="24" t="s">
        <v>53</v>
      </c>
      <c r="C45" s="23">
        <f>[16]Tammijoulu!BH15</f>
        <v>2414</v>
      </c>
      <c r="D45" s="23">
        <f>[16]Tammi!BH15</f>
        <v>98</v>
      </c>
      <c r="E45" s="23">
        <f>[16]Helmi!BH15</f>
        <v>74</v>
      </c>
      <c r="F45" s="23">
        <f>[16]Maalis!BH15</f>
        <v>155</v>
      </c>
      <c r="G45" s="23">
        <f>[16]Huhti!BH15</f>
        <v>74</v>
      </c>
      <c r="H45" s="23">
        <f>[16]Touko!BH15</f>
        <v>183</v>
      </c>
      <c r="I45" s="23">
        <f>[16]Kesä!BH15</f>
        <v>437</v>
      </c>
      <c r="J45" s="23">
        <f>[16]Heinä!BH15</f>
        <v>386</v>
      </c>
      <c r="K45" s="23">
        <f>[16]Elo!BH15</f>
        <v>289</v>
      </c>
      <c r="L45" s="23">
        <f>[16]Syys!BH15</f>
        <v>308</v>
      </c>
      <c r="M45" s="23">
        <f>[16]Loka!BH15</f>
        <v>166</v>
      </c>
      <c r="N45" s="23">
        <f>[16]Marras!BH15</f>
        <v>130</v>
      </c>
      <c r="O45" s="23">
        <f>[16]Joulu!BH15</f>
        <v>114</v>
      </c>
    </row>
    <row r="46" spans="1:15" x14ac:dyDescent="0.2">
      <c r="A46" s="46"/>
      <c r="B46" s="42" t="s">
        <v>5</v>
      </c>
      <c r="C46" s="43">
        <f>[16]Tammijoulu!BC15</f>
        <v>3356</v>
      </c>
      <c r="D46" s="43">
        <f>[16]Tammi!BC15</f>
        <v>159</v>
      </c>
      <c r="E46" s="43">
        <f>[16]Helmi!BC15</f>
        <v>117</v>
      </c>
      <c r="F46" s="43">
        <f>[16]Maalis!BC15</f>
        <v>204</v>
      </c>
      <c r="G46" s="43">
        <f>[16]Huhti!BC15</f>
        <v>316</v>
      </c>
      <c r="H46" s="43">
        <f>[16]Touko!BC15</f>
        <v>253</v>
      </c>
      <c r="I46" s="43">
        <f>[16]Kesä!BC15</f>
        <v>490</v>
      </c>
      <c r="J46" s="43">
        <f>[16]Heinä!BC15</f>
        <v>601</v>
      </c>
      <c r="K46" s="43">
        <f>[16]Elo!BC15</f>
        <v>395</v>
      </c>
      <c r="L46" s="43">
        <f>[16]Syys!BC15</f>
        <v>351</v>
      </c>
      <c r="M46" s="43">
        <f>[16]Loka!BC15</f>
        <v>178</v>
      </c>
      <c r="N46" s="43">
        <f>[16]Marras!BC15</f>
        <v>143</v>
      </c>
      <c r="O46" s="43">
        <f>[16]Joulu!BC15</f>
        <v>149</v>
      </c>
    </row>
    <row r="47" spans="1:15" s="21" customFormat="1" x14ac:dyDescent="0.2">
      <c r="B47" s="25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x14ac:dyDescent="0.2">
      <c r="B48" s="1" t="s">
        <v>54</v>
      </c>
      <c r="C48" s="8">
        <f t="shared" ref="C48:O48" si="0">C10-SUM(C12:C46)</f>
        <v>188474</v>
      </c>
      <c r="D48" s="8">
        <f t="shared" si="0"/>
        <v>12483</v>
      </c>
      <c r="E48" s="8">
        <f t="shared" si="0"/>
        <v>10788</v>
      </c>
      <c r="F48" s="8">
        <f t="shared" si="0"/>
        <v>12612</v>
      </c>
      <c r="G48" s="8">
        <f t="shared" si="0"/>
        <v>14096</v>
      </c>
      <c r="H48" s="8">
        <f t="shared" si="0"/>
        <v>15479</v>
      </c>
      <c r="I48" s="8">
        <f t="shared" si="0"/>
        <v>20482</v>
      </c>
      <c r="J48" s="8">
        <f t="shared" si="0"/>
        <v>18812</v>
      </c>
      <c r="K48" s="8">
        <f t="shared" si="0"/>
        <v>24215</v>
      </c>
      <c r="L48" s="8">
        <f t="shared" si="0"/>
        <v>17729</v>
      </c>
      <c r="M48" s="8">
        <f t="shared" si="0"/>
        <v>17195</v>
      </c>
      <c r="N48" s="8">
        <f t="shared" si="0"/>
        <v>13922</v>
      </c>
      <c r="O48" s="8">
        <f t="shared" si="0"/>
        <v>10661</v>
      </c>
    </row>
    <row r="49" spans="2:15" x14ac:dyDescent="0.2"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2:15" x14ac:dyDescent="0.2"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2:15" x14ac:dyDescent="0.2"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2:15" x14ac:dyDescent="0.2"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</row>
    <row r="53" spans="2:15" x14ac:dyDescent="0.2"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</row>
    <row r="54" spans="2:15" x14ac:dyDescent="0.2"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2:15" x14ac:dyDescent="0.2"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</row>
    <row r="56" spans="2:15" x14ac:dyDescent="0.2"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2:15" x14ac:dyDescent="0.2">
      <c r="B57" s="13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2:15" x14ac:dyDescent="0.2"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2:15" x14ac:dyDescent="0.2"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2:15" x14ac:dyDescent="0.2"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</row>
  </sheetData>
  <phoneticPr fontId="0" type="noConversion"/>
  <conditionalFormatting sqref="P1:IV1048576 A1:B1048576 C1:O6 C8:O65536">
    <cfRule type="cellIs" dxfId="489" priority="1" stopIfTrue="1" operator="lessThan">
      <formula>0</formula>
    </cfRule>
  </conditionalFormatting>
  <pageMargins left="0.48" right="0.42" top="0.24" bottom="0.42" header="0.18" footer="0.2"/>
  <pageSetup paperSize="9" scale="85" orientation="landscape" r:id="rId1"/>
  <headerFooter alignWithMargins="0">
    <oddFooter>&amp;LStatistics Finland&amp;C&amp;D&amp;RHelsinki City Tourist office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workbookViewId="0"/>
  </sheetViews>
  <sheetFormatPr defaultRowHeight="12.75" x14ac:dyDescent="0.2"/>
  <cols>
    <col min="1" max="1" width="4.140625" customWidth="1"/>
    <col min="2" max="2" width="28.7109375" style="1" customWidth="1"/>
    <col min="3" max="11" width="9.7109375" customWidth="1"/>
    <col min="12" max="12" width="10.7109375" customWidth="1"/>
    <col min="13" max="13" width="9.7109375" customWidth="1"/>
    <col min="14" max="14" width="10.28515625" customWidth="1"/>
    <col min="15" max="15" width="10.85546875" customWidth="1"/>
  </cols>
  <sheetData>
    <row r="1" spans="1:16" x14ac:dyDescent="0.2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6" x14ac:dyDescent="0.2">
      <c r="B2" s="51" t="s">
        <v>72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x14ac:dyDescent="0.2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6" ht="15.75" x14ac:dyDescent="0.25">
      <c r="B4" s="3" t="s">
        <v>55</v>
      </c>
      <c r="C4" s="4"/>
      <c r="D4" s="4"/>
      <c r="E4" s="4"/>
      <c r="F4" s="2"/>
      <c r="G4" s="4"/>
      <c r="H4" s="2"/>
      <c r="I4" s="4"/>
      <c r="J4" s="2"/>
      <c r="K4" s="4"/>
      <c r="L4" s="4"/>
      <c r="M4" s="2"/>
      <c r="N4" s="2"/>
      <c r="O4" s="2"/>
    </row>
    <row r="5" spans="1:16" ht="15.75" thickBot="1" x14ac:dyDescent="0.3">
      <c r="B5" s="5" t="s">
        <v>0</v>
      </c>
    </row>
    <row r="6" spans="1:16" ht="13.5" thickBot="1" x14ac:dyDescent="0.25">
      <c r="B6" s="6" t="s">
        <v>119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  <c r="K6" s="7" t="s">
        <v>14</v>
      </c>
      <c r="L6" s="7" t="s">
        <v>15</v>
      </c>
      <c r="M6" s="7" t="s">
        <v>16</v>
      </c>
      <c r="N6" s="7" t="s">
        <v>17</v>
      </c>
      <c r="O6" s="7" t="s">
        <v>18</v>
      </c>
    </row>
    <row r="7" spans="1:16" x14ac:dyDescent="0.2">
      <c r="B7" s="9"/>
      <c r="C7" s="16" t="s">
        <v>56</v>
      </c>
      <c r="D7" s="16" t="s">
        <v>57</v>
      </c>
      <c r="E7" s="16" t="s">
        <v>58</v>
      </c>
      <c r="F7" s="16" t="s">
        <v>59</v>
      </c>
      <c r="G7" s="16" t="s">
        <v>60</v>
      </c>
      <c r="H7" s="16" t="s">
        <v>61</v>
      </c>
      <c r="I7" s="16" t="s">
        <v>62</v>
      </c>
      <c r="J7" s="16" t="s">
        <v>63</v>
      </c>
      <c r="K7" s="16" t="s">
        <v>64</v>
      </c>
      <c r="L7" s="16" t="s">
        <v>65</v>
      </c>
      <c r="M7" s="16" t="s">
        <v>66</v>
      </c>
      <c r="N7" s="16" t="s">
        <v>67</v>
      </c>
      <c r="O7" s="16" t="s">
        <v>68</v>
      </c>
    </row>
    <row r="8" spans="1:16" s="61" customFormat="1" x14ac:dyDescent="0.2">
      <c r="B8" s="59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</row>
    <row r="9" spans="1:16" s="21" customFormat="1" x14ac:dyDescent="0.2">
      <c r="B9" s="18" t="s">
        <v>23</v>
      </c>
      <c r="C9" s="19">
        <f>[17]Tammijoulu!C13</f>
        <v>2984115</v>
      </c>
      <c r="D9" s="19">
        <f>[17]Tammi!C13</f>
        <v>200141</v>
      </c>
      <c r="E9" s="19">
        <f>[17]Helmi!C13</f>
        <v>172044</v>
      </c>
      <c r="F9" s="19">
        <f>[17]Maalis!C13</f>
        <v>213624</v>
      </c>
      <c r="G9" s="19">
        <f>[17]Huhti!C13</f>
        <v>187944</v>
      </c>
      <c r="H9" s="19">
        <f>[17]Touko!C13</f>
        <v>258878</v>
      </c>
      <c r="I9" s="19">
        <f>[17]Kesä!C13</f>
        <v>300242</v>
      </c>
      <c r="J9" s="19">
        <f>[17]Heinä!C13</f>
        <v>330398</v>
      </c>
      <c r="K9" s="19">
        <f>[17]Elo!C13</f>
        <v>361788</v>
      </c>
      <c r="L9" s="19">
        <f>[17]Syys!C13</f>
        <v>269031</v>
      </c>
      <c r="M9" s="19">
        <f>[17]Loka!C13</f>
        <v>255426</v>
      </c>
      <c r="N9" s="19">
        <f>[17]Marras!C13</f>
        <v>247875</v>
      </c>
      <c r="O9" s="19">
        <f>[17]Joulu!C13</f>
        <v>186724</v>
      </c>
    </row>
    <row r="10" spans="1:16" x14ac:dyDescent="0.2">
      <c r="B10" s="11" t="s">
        <v>24</v>
      </c>
      <c r="C10" s="12">
        <f>[17]Tammijoulu!E13</f>
        <v>1798764</v>
      </c>
      <c r="D10" s="12">
        <f>[17]Tammi!E13</f>
        <v>120826</v>
      </c>
      <c r="E10" s="12">
        <f>[17]Helmi!E13</f>
        <v>91505</v>
      </c>
      <c r="F10" s="12">
        <f>[17]Maalis!E13</f>
        <v>121511</v>
      </c>
      <c r="G10" s="12">
        <f>[17]Huhti!E13</f>
        <v>111951</v>
      </c>
      <c r="H10" s="12">
        <f>[17]Touko!E13</f>
        <v>166654</v>
      </c>
      <c r="I10" s="12">
        <f>[17]Kesä!E13</f>
        <v>197631</v>
      </c>
      <c r="J10" s="12">
        <f>[17]Heinä!E13</f>
        <v>198302</v>
      </c>
      <c r="K10" s="12">
        <f>[17]Elo!E13</f>
        <v>247769</v>
      </c>
      <c r="L10" s="12">
        <f>[17]Syys!E13</f>
        <v>167827</v>
      </c>
      <c r="M10" s="12">
        <f>[17]Loka!E13</f>
        <v>139881</v>
      </c>
      <c r="N10" s="12">
        <f>[17]Marras!E13</f>
        <v>125274</v>
      </c>
      <c r="O10" s="12">
        <f>[17]Joulu!E13</f>
        <v>109633</v>
      </c>
    </row>
    <row r="11" spans="1:16" s="21" customFormat="1" x14ac:dyDescent="0.2">
      <c r="B11" s="22" t="s">
        <v>25</v>
      </c>
      <c r="C11" s="23">
        <f>[17]Tammijoulu!D13</f>
        <v>1185351</v>
      </c>
      <c r="D11" s="23">
        <f>[17]Tammi!D13</f>
        <v>79315</v>
      </c>
      <c r="E11" s="23">
        <f>[17]Helmi!D13</f>
        <v>80539</v>
      </c>
      <c r="F11" s="23">
        <f>[17]Maalis!D13</f>
        <v>92113</v>
      </c>
      <c r="G11" s="23">
        <f>[17]Huhti!D13</f>
        <v>75993</v>
      </c>
      <c r="H11" s="23">
        <f>[17]Touko!D13</f>
        <v>92224</v>
      </c>
      <c r="I11" s="23">
        <f>[17]Kesä!D13</f>
        <v>102611</v>
      </c>
      <c r="J11" s="23">
        <f>[17]Heinä!D13</f>
        <v>132096</v>
      </c>
      <c r="K11" s="23">
        <f>[17]Elo!D13</f>
        <v>114019</v>
      </c>
      <c r="L11" s="23">
        <f>[17]Syys!D13</f>
        <v>101204</v>
      </c>
      <c r="M11" s="23">
        <f>[17]Loka!D13</f>
        <v>115545</v>
      </c>
      <c r="N11" s="23">
        <f>[17]Marras!D13</f>
        <v>122601</v>
      </c>
      <c r="O11" s="23">
        <f>[17]Joulu!D13</f>
        <v>77091</v>
      </c>
    </row>
    <row r="12" spans="1:16" x14ac:dyDescent="0.2">
      <c r="B12" s="1" t="s">
        <v>26</v>
      </c>
      <c r="C12" s="12">
        <f>[17]Tammijoulu!P13</f>
        <v>163383</v>
      </c>
      <c r="D12" s="12">
        <f>[17]Tammi!P13</f>
        <v>9313</v>
      </c>
      <c r="E12" s="12">
        <f>[17]Helmi!P13</f>
        <v>9003</v>
      </c>
      <c r="F12" s="12">
        <f>[17]Maalis!P13</f>
        <v>12466</v>
      </c>
      <c r="G12" s="12">
        <f>[17]Huhti!P13</f>
        <v>9772</v>
      </c>
      <c r="H12" s="12">
        <f>[17]Touko!P13</f>
        <v>16607</v>
      </c>
      <c r="I12" s="12">
        <f>[17]Kesä!P13</f>
        <v>21192</v>
      </c>
      <c r="J12" s="12">
        <f>[17]Heinä!P13</f>
        <v>15994</v>
      </c>
      <c r="K12" s="12">
        <f>[17]Elo!P13</f>
        <v>19342</v>
      </c>
      <c r="L12" s="12">
        <f>[17]Syys!P13</f>
        <v>15110</v>
      </c>
      <c r="M12" s="12">
        <f>[17]Loka!P13</f>
        <v>12918</v>
      </c>
      <c r="N12" s="12">
        <f>[17]Marras!P13</f>
        <v>11823</v>
      </c>
      <c r="O12" s="12">
        <f>[17]Joulu!P13</f>
        <v>9843</v>
      </c>
    </row>
    <row r="13" spans="1:16" s="21" customFormat="1" x14ac:dyDescent="0.2">
      <c r="B13" s="24" t="s">
        <v>29</v>
      </c>
      <c r="C13" s="23">
        <f>[17]Tammijoulu!J13</f>
        <v>186574</v>
      </c>
      <c r="D13" s="23">
        <f>[17]Tammi!J13</f>
        <v>10769</v>
      </c>
      <c r="E13" s="23">
        <f>[17]Helmi!J13</f>
        <v>9612</v>
      </c>
      <c r="F13" s="23">
        <f>[17]Maalis!J13</f>
        <v>13866</v>
      </c>
      <c r="G13" s="23">
        <f>[17]Huhti!J13</f>
        <v>12022</v>
      </c>
      <c r="H13" s="23">
        <f>[17]Touko!J13</f>
        <v>17909</v>
      </c>
      <c r="I13" s="23">
        <f>[17]Kesä!J13</f>
        <v>21964</v>
      </c>
      <c r="J13" s="23">
        <f>[17]Heinä!J13</f>
        <v>23037</v>
      </c>
      <c r="K13" s="23">
        <f>[17]Elo!J13</f>
        <v>26249</v>
      </c>
      <c r="L13" s="23">
        <f>[17]Syys!J13</f>
        <v>15812</v>
      </c>
      <c r="M13" s="23">
        <f>[17]Loka!J13</f>
        <v>14130</v>
      </c>
      <c r="N13" s="23">
        <f>[17]Marras!J13</f>
        <v>10636</v>
      </c>
      <c r="O13" s="23">
        <f>[17]Joulu!J13</f>
        <v>10568</v>
      </c>
    </row>
    <row r="14" spans="1:16" x14ac:dyDescent="0.2">
      <c r="B14" s="1" t="s">
        <v>28</v>
      </c>
      <c r="C14" s="12">
        <f>[17]Tammijoulu!F13</f>
        <v>134139</v>
      </c>
      <c r="D14" s="12">
        <f>[17]Tammi!F13</f>
        <v>8650</v>
      </c>
      <c r="E14" s="12">
        <f>[17]Helmi!F13</f>
        <v>8107</v>
      </c>
      <c r="F14" s="12">
        <f>[17]Maalis!F13</f>
        <v>10981</v>
      </c>
      <c r="G14" s="12">
        <f>[17]Huhti!F13</f>
        <v>9961</v>
      </c>
      <c r="H14" s="12">
        <f>[17]Touko!F13</f>
        <v>13929</v>
      </c>
      <c r="I14" s="12">
        <f>[17]Kesä!F13</f>
        <v>12383</v>
      </c>
      <c r="J14" s="12">
        <f>[17]Heinä!F13</f>
        <v>10997</v>
      </c>
      <c r="K14" s="12">
        <f>[17]Elo!F13</f>
        <v>14056</v>
      </c>
      <c r="L14" s="12">
        <f>[17]Syys!F13</f>
        <v>13113</v>
      </c>
      <c r="M14" s="12">
        <f>[17]Loka!F13</f>
        <v>12621</v>
      </c>
      <c r="N14" s="12">
        <f>[17]Marras!F13</f>
        <v>12481</v>
      </c>
      <c r="O14" s="12">
        <f>[17]Joulu!F13</f>
        <v>6860</v>
      </c>
    </row>
    <row r="15" spans="1:16" s="21" customFormat="1" x14ac:dyDescent="0.2">
      <c r="B15" s="24" t="s">
        <v>27</v>
      </c>
      <c r="C15" s="23">
        <f>[17]Tammijoulu!AK13</f>
        <v>197383</v>
      </c>
      <c r="D15" s="23">
        <f>[17]Tammi!AK13</f>
        <v>32282</v>
      </c>
      <c r="E15" s="23">
        <f>[17]Helmi!AK13</f>
        <v>12370</v>
      </c>
      <c r="F15" s="23">
        <f>[17]Maalis!AK13</f>
        <v>13635</v>
      </c>
      <c r="G15" s="23">
        <f>[17]Huhti!AK13</f>
        <v>12588</v>
      </c>
      <c r="H15" s="23">
        <f>[17]Touko!AK13</f>
        <v>10704</v>
      </c>
      <c r="I15" s="23">
        <f>[17]Kesä!AK13</f>
        <v>12416</v>
      </c>
      <c r="J15" s="23">
        <f>[17]Heinä!AK13</f>
        <v>15949</v>
      </c>
      <c r="K15" s="23">
        <f>[17]Elo!AK13</f>
        <v>18395</v>
      </c>
      <c r="L15" s="23">
        <f>[17]Syys!AK13</f>
        <v>13250</v>
      </c>
      <c r="M15" s="23">
        <f>[17]Loka!AK13</f>
        <v>14483</v>
      </c>
      <c r="N15" s="23">
        <f>[17]Marras!AK13</f>
        <v>18702</v>
      </c>
      <c r="O15" s="23">
        <f>[17]Joulu!AK13</f>
        <v>22609</v>
      </c>
    </row>
    <row r="16" spans="1:16" x14ac:dyDescent="0.2">
      <c r="A16" s="46"/>
      <c r="B16" s="42" t="s">
        <v>1</v>
      </c>
      <c r="C16" s="43">
        <f>[17]Tammijoulu!AP13</f>
        <v>128372</v>
      </c>
      <c r="D16" s="43">
        <f>[17]Tammi!AP13</f>
        <v>6227</v>
      </c>
      <c r="E16" s="43">
        <f>[17]Helmi!AP13</f>
        <v>5011</v>
      </c>
      <c r="F16" s="43">
        <f>[17]Maalis!AP13</f>
        <v>6513</v>
      </c>
      <c r="G16" s="43">
        <f>[17]Huhti!AP13</f>
        <v>7119</v>
      </c>
      <c r="H16" s="43">
        <f>[17]Touko!AP13</f>
        <v>12308</v>
      </c>
      <c r="I16" s="43">
        <f>[17]Kesä!AP13</f>
        <v>18341</v>
      </c>
      <c r="J16" s="43">
        <f>[17]Heinä!AP13</f>
        <v>17435</v>
      </c>
      <c r="K16" s="43">
        <f>[17]Elo!AP13</f>
        <v>18977</v>
      </c>
      <c r="L16" s="43">
        <f>[17]Syys!AP13</f>
        <v>15014</v>
      </c>
      <c r="M16" s="43">
        <f>[17]Loka!AP13</f>
        <v>9447</v>
      </c>
      <c r="N16" s="43">
        <f>[17]Marras!AP13</f>
        <v>6747</v>
      </c>
      <c r="O16" s="43">
        <f>[17]Joulu!AP13</f>
        <v>5233</v>
      </c>
    </row>
    <row r="17" spans="1:15" s="21" customFormat="1" x14ac:dyDescent="0.2">
      <c r="B17" s="24" t="s">
        <v>30</v>
      </c>
      <c r="C17" s="23">
        <f>[17]Tammijoulu!AV13</f>
        <v>90422</v>
      </c>
      <c r="D17" s="23">
        <f>[17]Tammi!AV13</f>
        <v>3418</v>
      </c>
      <c r="E17" s="23">
        <f>[17]Helmi!AV13</f>
        <v>4329</v>
      </c>
      <c r="F17" s="23">
        <f>[17]Maalis!AV13</f>
        <v>5003</v>
      </c>
      <c r="G17" s="23">
        <f>[17]Huhti!AV13</f>
        <v>3762</v>
      </c>
      <c r="H17" s="23">
        <f>[17]Touko!AV13</f>
        <v>6537</v>
      </c>
      <c r="I17" s="23">
        <f>[17]Kesä!AV13</f>
        <v>10831</v>
      </c>
      <c r="J17" s="23">
        <f>[17]Heinä!AV13</f>
        <v>11222</v>
      </c>
      <c r="K17" s="23">
        <f>[17]Elo!AV13</f>
        <v>14815</v>
      </c>
      <c r="L17" s="23">
        <f>[17]Syys!AV13</f>
        <v>11904</v>
      </c>
      <c r="M17" s="23">
        <f>[17]Loka!AV13</f>
        <v>8367</v>
      </c>
      <c r="N17" s="23">
        <f>[17]Marras!AV13</f>
        <v>5567</v>
      </c>
      <c r="O17" s="23">
        <f>[17]Joulu!AV13</f>
        <v>4667</v>
      </c>
    </row>
    <row r="18" spans="1:15" x14ac:dyDescent="0.2">
      <c r="B18" s="1" t="s">
        <v>31</v>
      </c>
      <c r="C18" s="12">
        <f>[17]Tammijoulu!S13</f>
        <v>68161</v>
      </c>
      <c r="D18" s="12">
        <f>[17]Tammi!S13</f>
        <v>3327</v>
      </c>
      <c r="E18" s="12">
        <f>[17]Helmi!S13</f>
        <v>2154</v>
      </c>
      <c r="F18" s="12">
        <f>[17]Maalis!S13</f>
        <v>4058</v>
      </c>
      <c r="G18" s="12">
        <f>[17]Huhti!S13</f>
        <v>3874</v>
      </c>
      <c r="H18" s="12">
        <f>[17]Touko!S13</f>
        <v>3940</v>
      </c>
      <c r="I18" s="12">
        <f>[17]Kesä!S13</f>
        <v>6568</v>
      </c>
      <c r="J18" s="12">
        <f>[17]Heinä!S13</f>
        <v>8858</v>
      </c>
      <c r="K18" s="12">
        <f>[17]Elo!S13</f>
        <v>19300</v>
      </c>
      <c r="L18" s="12">
        <f>[17]Syys!S13</f>
        <v>4050</v>
      </c>
      <c r="M18" s="12">
        <f>[17]Loka!S13</f>
        <v>3358</v>
      </c>
      <c r="N18" s="12">
        <f>[17]Marras!S13</f>
        <v>3958</v>
      </c>
      <c r="O18" s="12">
        <f>[17]Joulu!S13</f>
        <v>4716</v>
      </c>
    </row>
    <row r="19" spans="1:15" s="21" customFormat="1" x14ac:dyDescent="0.2">
      <c r="B19" s="24" t="s">
        <v>34</v>
      </c>
      <c r="C19" s="23">
        <f>[17]Tammijoulu!G13</f>
        <v>47585</v>
      </c>
      <c r="D19" s="23">
        <f>[17]Tammi!G13</f>
        <v>2506</v>
      </c>
      <c r="E19" s="23">
        <f>[17]Helmi!G13</f>
        <v>2627</v>
      </c>
      <c r="F19" s="23">
        <f>[17]Maalis!G13</f>
        <v>3446</v>
      </c>
      <c r="G19" s="23">
        <f>[17]Huhti!G13</f>
        <v>3409</v>
      </c>
      <c r="H19" s="23">
        <f>[17]Touko!G13</f>
        <v>4595</v>
      </c>
      <c r="I19" s="23">
        <f>[17]Kesä!G13</f>
        <v>4384</v>
      </c>
      <c r="J19" s="23">
        <f>[17]Heinä!G13</f>
        <v>5246</v>
      </c>
      <c r="K19" s="23">
        <f>[17]Elo!G13</f>
        <v>5557</v>
      </c>
      <c r="L19" s="23">
        <f>[17]Syys!G13</f>
        <v>4985</v>
      </c>
      <c r="M19" s="23">
        <f>[17]Loka!G13</f>
        <v>5145</v>
      </c>
      <c r="N19" s="23">
        <f>[17]Marras!G13</f>
        <v>3611</v>
      </c>
      <c r="O19" s="23">
        <f>[17]Joulu!G13</f>
        <v>2074</v>
      </c>
    </row>
    <row r="20" spans="1:15" x14ac:dyDescent="0.2">
      <c r="B20" s="1" t="s">
        <v>33</v>
      </c>
      <c r="C20" s="12">
        <f>[17]Tammijoulu!M13</f>
        <v>52493</v>
      </c>
      <c r="D20" s="12">
        <f>[17]Tammi!M13</f>
        <v>2857</v>
      </c>
      <c r="E20" s="12">
        <f>[17]Helmi!M13</f>
        <v>3611</v>
      </c>
      <c r="F20" s="12">
        <f>[17]Maalis!M13</f>
        <v>4348</v>
      </c>
      <c r="G20" s="12">
        <f>[17]Huhti!M13</f>
        <v>4022</v>
      </c>
      <c r="H20" s="12">
        <f>[17]Touko!M13</f>
        <v>5322</v>
      </c>
      <c r="I20" s="12">
        <f>[17]Kesä!M13</f>
        <v>6588</v>
      </c>
      <c r="J20" s="12">
        <f>[17]Heinä!M13</f>
        <v>5825</v>
      </c>
      <c r="K20" s="12">
        <f>[17]Elo!M13</f>
        <v>5794</v>
      </c>
      <c r="L20" s="12">
        <f>[17]Syys!M13</f>
        <v>3916</v>
      </c>
      <c r="M20" s="12">
        <f>[17]Loka!M13</f>
        <v>4275</v>
      </c>
      <c r="N20" s="12">
        <f>[17]Marras!M13</f>
        <v>3294</v>
      </c>
      <c r="O20" s="12">
        <f>[17]Joulu!M13</f>
        <v>2641</v>
      </c>
    </row>
    <row r="21" spans="1:15" s="21" customFormat="1" x14ac:dyDescent="0.2">
      <c r="B21" s="24" t="s">
        <v>40</v>
      </c>
      <c r="C21" s="23">
        <f>[17]Tammijoulu!BK13</f>
        <v>46499</v>
      </c>
      <c r="D21" s="23">
        <f>[17]Tammi!BK13</f>
        <v>1816</v>
      </c>
      <c r="E21" s="23">
        <f>[17]Helmi!BK13</f>
        <v>1563</v>
      </c>
      <c r="F21" s="23">
        <f>[17]Maalis!BK13</f>
        <v>2428</v>
      </c>
      <c r="G21" s="23">
        <f>[17]Huhti!BK13</f>
        <v>1916</v>
      </c>
      <c r="H21" s="23">
        <f>[17]Touko!BK13</f>
        <v>3508</v>
      </c>
      <c r="I21" s="23">
        <f>[17]Kesä!BK13</f>
        <v>5085</v>
      </c>
      <c r="J21" s="23">
        <f>[17]Heinä!BK13</f>
        <v>4905</v>
      </c>
      <c r="K21" s="23">
        <f>[17]Elo!BK13</f>
        <v>7043</v>
      </c>
      <c r="L21" s="23">
        <f>[17]Syys!BK13</f>
        <v>5737</v>
      </c>
      <c r="M21" s="23">
        <f>[17]Loka!BK13</f>
        <v>4431</v>
      </c>
      <c r="N21" s="23">
        <f>[17]Marras!BK13</f>
        <v>4721</v>
      </c>
      <c r="O21" s="23">
        <f>[17]Joulu!BK13</f>
        <v>3346</v>
      </c>
    </row>
    <row r="22" spans="1:15" x14ac:dyDescent="0.2">
      <c r="A22" s="46"/>
      <c r="B22" s="42" t="s">
        <v>36</v>
      </c>
      <c r="C22" s="43">
        <f>[17]Tammijoulu!T13</f>
        <v>64957</v>
      </c>
      <c r="D22" s="43">
        <f>[17]Tammi!T13</f>
        <v>1800</v>
      </c>
      <c r="E22" s="43">
        <f>[17]Helmi!T13</f>
        <v>1751</v>
      </c>
      <c r="F22" s="43">
        <f>[17]Maalis!T13</f>
        <v>3523</v>
      </c>
      <c r="G22" s="43">
        <f>[17]Huhti!T13</f>
        <v>4181</v>
      </c>
      <c r="H22" s="43">
        <f>[17]Touko!T13</f>
        <v>4334</v>
      </c>
      <c r="I22" s="43">
        <f>[17]Kesä!T13</f>
        <v>7255</v>
      </c>
      <c r="J22" s="43">
        <f>[17]Heinä!T13</f>
        <v>10610</v>
      </c>
      <c r="K22" s="43">
        <f>[17]Elo!T13</f>
        <v>17348</v>
      </c>
      <c r="L22" s="43">
        <f>[17]Syys!T13</f>
        <v>5576</v>
      </c>
      <c r="M22" s="43">
        <f>[17]Loka!T13</f>
        <v>3608</v>
      </c>
      <c r="N22" s="43">
        <f>[17]Marras!T13</f>
        <v>2531</v>
      </c>
      <c r="O22" s="43">
        <f>[17]Joulu!T13</f>
        <v>2440</v>
      </c>
    </row>
    <row r="23" spans="1:15" s="21" customFormat="1" x14ac:dyDescent="0.2">
      <c r="B23" s="24" t="s">
        <v>32</v>
      </c>
      <c r="C23" s="23">
        <f>[17]Tammijoulu!R13</f>
        <v>55891</v>
      </c>
      <c r="D23" s="23">
        <f>[17]Tammi!R13</f>
        <v>3292</v>
      </c>
      <c r="E23" s="23">
        <f>[17]Helmi!R13</f>
        <v>3252</v>
      </c>
      <c r="F23" s="23">
        <f>[17]Maalis!R13</f>
        <v>4141</v>
      </c>
      <c r="G23" s="23">
        <f>[17]Huhti!R13</f>
        <v>4244</v>
      </c>
      <c r="H23" s="23">
        <f>[17]Touko!R13</f>
        <v>6224</v>
      </c>
      <c r="I23" s="23">
        <f>[17]Kesä!R13</f>
        <v>6257</v>
      </c>
      <c r="J23" s="23">
        <f>[17]Heinä!R13</f>
        <v>6394</v>
      </c>
      <c r="K23" s="23">
        <f>[17]Elo!R13</f>
        <v>7475</v>
      </c>
      <c r="L23" s="23">
        <f>[17]Syys!R13</f>
        <v>4518</v>
      </c>
      <c r="M23" s="23">
        <f>[17]Loka!R13</f>
        <v>3658</v>
      </c>
      <c r="N23" s="23">
        <f>[17]Marras!R13</f>
        <v>3313</v>
      </c>
      <c r="O23" s="23">
        <f>[17]Joulu!R13</f>
        <v>3123</v>
      </c>
    </row>
    <row r="24" spans="1:15" x14ac:dyDescent="0.2">
      <c r="B24" s="1" t="s">
        <v>35</v>
      </c>
      <c r="C24" s="12">
        <f>[17]Tammijoulu!H13</f>
        <v>43961</v>
      </c>
      <c r="D24" s="12">
        <f>[17]Tammi!H13</f>
        <v>3092</v>
      </c>
      <c r="E24" s="12">
        <f>[17]Helmi!H13</f>
        <v>2803</v>
      </c>
      <c r="F24" s="12">
        <f>[17]Maalis!H13</f>
        <v>3994</v>
      </c>
      <c r="G24" s="12">
        <f>[17]Huhti!H13</f>
        <v>2397</v>
      </c>
      <c r="H24" s="12">
        <f>[17]Touko!H13</f>
        <v>3795</v>
      </c>
      <c r="I24" s="12">
        <f>[17]Kesä!H13</f>
        <v>4253</v>
      </c>
      <c r="J24" s="12">
        <f>[17]Heinä!H13</f>
        <v>3727</v>
      </c>
      <c r="K24" s="12">
        <f>[17]Elo!H13</f>
        <v>5038</v>
      </c>
      <c r="L24" s="12">
        <f>[17]Syys!H13</f>
        <v>4582</v>
      </c>
      <c r="M24" s="12">
        <f>[17]Loka!H13</f>
        <v>4383</v>
      </c>
      <c r="N24" s="12">
        <f>[17]Marras!H13</f>
        <v>3850</v>
      </c>
      <c r="O24" s="12">
        <f>[17]Joulu!H13</f>
        <v>2047</v>
      </c>
    </row>
    <row r="25" spans="1:15" s="21" customFormat="1" x14ac:dyDescent="0.2">
      <c r="B25" s="24" t="s">
        <v>38</v>
      </c>
      <c r="C25" s="23">
        <f>[17]Tammijoulu!L13</f>
        <v>36453</v>
      </c>
      <c r="D25" s="23">
        <f>[17]Tammi!L13</f>
        <v>1566</v>
      </c>
      <c r="E25" s="23">
        <f>[17]Helmi!L13</f>
        <v>1518</v>
      </c>
      <c r="F25" s="23">
        <f>[17]Maalis!L13</f>
        <v>1885</v>
      </c>
      <c r="G25" s="23">
        <f>[17]Huhti!L13</f>
        <v>1814</v>
      </c>
      <c r="H25" s="23">
        <f>[17]Touko!L13</f>
        <v>3235</v>
      </c>
      <c r="I25" s="23">
        <f>[17]Kesä!L13</f>
        <v>4219</v>
      </c>
      <c r="J25" s="23">
        <f>[17]Heinä!L13</f>
        <v>7630</v>
      </c>
      <c r="K25" s="23">
        <f>[17]Elo!L13</f>
        <v>5526</v>
      </c>
      <c r="L25" s="23">
        <f>[17]Syys!L13</f>
        <v>3056</v>
      </c>
      <c r="M25" s="23">
        <f>[17]Loka!L13</f>
        <v>2119</v>
      </c>
      <c r="N25" s="23">
        <f>[17]Marras!L13</f>
        <v>1713</v>
      </c>
      <c r="O25" s="23">
        <f>[17]Joulu!L13</f>
        <v>2172</v>
      </c>
    </row>
    <row r="26" spans="1:15" x14ac:dyDescent="0.2">
      <c r="B26" s="1" t="s">
        <v>37</v>
      </c>
      <c r="C26" s="12">
        <f>[17]Tammijoulu!AH13</f>
        <v>53371</v>
      </c>
      <c r="D26" s="12">
        <f>[17]Tammi!AH13</f>
        <v>4593</v>
      </c>
      <c r="E26" s="12">
        <f>[17]Helmi!AH13</f>
        <v>3307</v>
      </c>
      <c r="F26" s="12">
        <f>[17]Maalis!AH13</f>
        <v>3789</v>
      </c>
      <c r="G26" s="12">
        <f>[17]Huhti!AH13</f>
        <v>4630</v>
      </c>
      <c r="H26" s="12">
        <f>[17]Touko!AH13</f>
        <v>4718</v>
      </c>
      <c r="I26" s="12">
        <f>[17]Kesä!AH13</f>
        <v>3930</v>
      </c>
      <c r="J26" s="12">
        <f>[17]Heinä!AH13</f>
        <v>4665</v>
      </c>
      <c r="K26" s="12">
        <f>[17]Elo!AH13</f>
        <v>5307</v>
      </c>
      <c r="L26" s="12">
        <f>[17]Syys!AH13</f>
        <v>4718</v>
      </c>
      <c r="M26" s="12">
        <f>[17]Loka!AH13</f>
        <v>4566</v>
      </c>
      <c r="N26" s="12">
        <f>[17]Marras!AH13</f>
        <v>5573</v>
      </c>
      <c r="O26" s="12">
        <f>[17]Joulu!AH13</f>
        <v>3575</v>
      </c>
    </row>
    <row r="27" spans="1:15" s="21" customFormat="1" x14ac:dyDescent="0.2">
      <c r="B27" s="24" t="s">
        <v>39</v>
      </c>
      <c r="C27" s="23">
        <f>[17]Tammijoulu!N13</f>
        <v>22185</v>
      </c>
      <c r="D27" s="23">
        <f>[17]Tammi!N13</f>
        <v>1454</v>
      </c>
      <c r="E27" s="23">
        <f>[17]Helmi!N13</f>
        <v>1674</v>
      </c>
      <c r="F27" s="23">
        <f>[17]Maalis!N13</f>
        <v>1936</v>
      </c>
      <c r="G27" s="23">
        <f>[17]Huhti!N13</f>
        <v>1522</v>
      </c>
      <c r="H27" s="23">
        <f>[17]Touko!N13</f>
        <v>3352</v>
      </c>
      <c r="I27" s="23">
        <f>[17]Kesä!N13</f>
        <v>2456</v>
      </c>
      <c r="J27" s="23">
        <f>[17]Heinä!N13</f>
        <v>2121</v>
      </c>
      <c r="K27" s="23">
        <f>[17]Elo!N13</f>
        <v>2258</v>
      </c>
      <c r="L27" s="23">
        <f>[17]Syys!N13</f>
        <v>1430</v>
      </c>
      <c r="M27" s="23">
        <f>[17]Loka!N13</f>
        <v>1374</v>
      </c>
      <c r="N27" s="23">
        <f>[17]Marras!N13</f>
        <v>1544</v>
      </c>
      <c r="O27" s="23">
        <f>[17]Joulu!N13</f>
        <v>1064</v>
      </c>
    </row>
    <row r="28" spans="1:15" x14ac:dyDescent="0.2">
      <c r="A28" s="46"/>
      <c r="B28" s="42" t="s">
        <v>42</v>
      </c>
      <c r="C28" s="43">
        <f>[17]Tammijoulu!AQ13</f>
        <v>14926</v>
      </c>
      <c r="D28" s="43">
        <f>[17]Tammi!AQ13</f>
        <v>766</v>
      </c>
      <c r="E28" s="43">
        <f>[17]Helmi!AQ13</f>
        <v>551</v>
      </c>
      <c r="F28" s="43">
        <f>[17]Maalis!AQ13</f>
        <v>801</v>
      </c>
      <c r="G28" s="43">
        <f>[17]Huhti!AQ13</f>
        <v>903</v>
      </c>
      <c r="H28" s="43">
        <f>[17]Touko!AQ13</f>
        <v>1665</v>
      </c>
      <c r="I28" s="43">
        <f>[17]Kesä!AQ13</f>
        <v>2139</v>
      </c>
      <c r="J28" s="43">
        <f>[17]Heinä!AQ13</f>
        <v>1699</v>
      </c>
      <c r="K28" s="43">
        <f>[17]Elo!AQ13</f>
        <v>1731</v>
      </c>
      <c r="L28" s="43">
        <f>[17]Syys!AQ13</f>
        <v>1743</v>
      </c>
      <c r="M28" s="43">
        <f>[17]Loka!AQ13</f>
        <v>983</v>
      </c>
      <c r="N28" s="43">
        <f>[17]Marras!AQ13</f>
        <v>1015</v>
      </c>
      <c r="O28" s="43">
        <f>[17]Joulu!AQ13</f>
        <v>930</v>
      </c>
    </row>
    <row r="29" spans="1:15" s="21" customFormat="1" x14ac:dyDescent="0.2">
      <c r="B29" s="24" t="s">
        <v>43</v>
      </c>
      <c r="C29" s="23">
        <f>[17]Tammijoulu!K13</f>
        <v>16965</v>
      </c>
      <c r="D29" s="23">
        <f>[17]Tammi!K13</f>
        <v>840</v>
      </c>
      <c r="E29" s="23">
        <f>[17]Helmi!K13</f>
        <v>673</v>
      </c>
      <c r="F29" s="23">
        <f>[17]Maalis!K13</f>
        <v>851</v>
      </c>
      <c r="G29" s="23">
        <f>[17]Huhti!K13</f>
        <v>1320</v>
      </c>
      <c r="H29" s="23">
        <f>[17]Touko!K13</f>
        <v>2044</v>
      </c>
      <c r="I29" s="23">
        <f>[17]Kesä!K13</f>
        <v>1908</v>
      </c>
      <c r="J29" s="23">
        <f>[17]Heinä!K13</f>
        <v>2790</v>
      </c>
      <c r="K29" s="23">
        <f>[17]Elo!K13</f>
        <v>2338</v>
      </c>
      <c r="L29" s="23">
        <f>[17]Syys!K13</f>
        <v>1361</v>
      </c>
      <c r="M29" s="23">
        <f>[17]Loka!K13</f>
        <v>1197</v>
      </c>
      <c r="N29" s="23">
        <f>[17]Marras!K13</f>
        <v>954</v>
      </c>
      <c r="O29" s="23">
        <f>[17]Joulu!K13</f>
        <v>689</v>
      </c>
    </row>
    <row r="30" spans="1:15" x14ac:dyDescent="0.2">
      <c r="B30" s="1" t="s">
        <v>44</v>
      </c>
      <c r="C30" s="12">
        <f>[17]Tammijoulu!V13</f>
        <v>21373</v>
      </c>
      <c r="D30" s="12">
        <f>[17]Tammi!V13</f>
        <v>1604</v>
      </c>
      <c r="E30" s="12">
        <f>[17]Helmi!V13</f>
        <v>1220</v>
      </c>
      <c r="F30" s="12">
        <f>[17]Maalis!V13</f>
        <v>1940</v>
      </c>
      <c r="G30" s="12">
        <f>[17]Huhti!V13</f>
        <v>1058</v>
      </c>
      <c r="H30" s="12">
        <f>[17]Touko!V13</f>
        <v>2007</v>
      </c>
      <c r="I30" s="12">
        <f>[17]Kesä!V13</f>
        <v>2248</v>
      </c>
      <c r="J30" s="12">
        <f>[17]Heinä!V13</f>
        <v>1472</v>
      </c>
      <c r="K30" s="12">
        <f>[17]Elo!V13</f>
        <v>1709</v>
      </c>
      <c r="L30" s="12">
        <f>[17]Syys!V13</f>
        <v>2810</v>
      </c>
      <c r="M30" s="12">
        <f>[17]Loka!V13</f>
        <v>2036</v>
      </c>
      <c r="N30" s="12">
        <f>[17]Marras!V13</f>
        <v>1623</v>
      </c>
      <c r="O30" s="12">
        <f>[17]Joulu!V13</f>
        <v>1646</v>
      </c>
    </row>
    <row r="31" spans="1:15" s="21" customFormat="1" x14ac:dyDescent="0.2">
      <c r="B31" s="24" t="s">
        <v>2</v>
      </c>
      <c r="C31" s="23">
        <f>[17]Tammijoulu!BG13</f>
        <v>22627</v>
      </c>
      <c r="D31" s="23">
        <f>[17]Tammi!BG13</f>
        <v>1259</v>
      </c>
      <c r="E31" s="23">
        <f>[17]Helmi!BG13</f>
        <v>526</v>
      </c>
      <c r="F31" s="23">
        <f>[17]Maalis!BG13</f>
        <v>737</v>
      </c>
      <c r="G31" s="23">
        <f>[17]Huhti!BG13</f>
        <v>908</v>
      </c>
      <c r="H31" s="23">
        <f>[17]Touko!BG13</f>
        <v>1908</v>
      </c>
      <c r="I31" s="23">
        <f>[17]Kesä!BG13</f>
        <v>3113</v>
      </c>
      <c r="J31" s="23">
        <f>[17]Heinä!BG13</f>
        <v>3574</v>
      </c>
      <c r="K31" s="23">
        <f>[17]Elo!BG13</f>
        <v>3302</v>
      </c>
      <c r="L31" s="23">
        <f>[17]Syys!BG13</f>
        <v>2919</v>
      </c>
      <c r="M31" s="23">
        <f>[17]Loka!BG13</f>
        <v>1794</v>
      </c>
      <c r="N31" s="23">
        <f>[17]Marras!BG13</f>
        <v>1098</v>
      </c>
      <c r="O31" s="23">
        <f>[17]Joulu!BG13</f>
        <v>1489</v>
      </c>
    </row>
    <row r="32" spans="1:15" x14ac:dyDescent="0.2">
      <c r="B32" s="1" t="s">
        <v>48</v>
      </c>
      <c r="C32" s="12">
        <f>[17]Tammijoulu!BA13</f>
        <v>11213</v>
      </c>
      <c r="D32" s="12">
        <f>[17]Tammi!BA13</f>
        <v>400</v>
      </c>
      <c r="E32" s="12">
        <f>[17]Helmi!BA13</f>
        <v>376</v>
      </c>
      <c r="F32" s="12">
        <f>[17]Maalis!BA13</f>
        <v>676</v>
      </c>
      <c r="G32" s="12">
        <f>[17]Huhti!BA13</f>
        <v>413</v>
      </c>
      <c r="H32" s="12">
        <f>[17]Touko!BA13</f>
        <v>796</v>
      </c>
      <c r="I32" s="12">
        <f>[17]Kesä!BA13</f>
        <v>1308</v>
      </c>
      <c r="J32" s="12">
        <f>[17]Heinä!BA13</f>
        <v>1038</v>
      </c>
      <c r="K32" s="12">
        <f>[17]Elo!BA13</f>
        <v>3889</v>
      </c>
      <c r="L32" s="12">
        <f>[17]Syys!BA13</f>
        <v>915</v>
      </c>
      <c r="M32" s="12">
        <f>[17]Loka!BA13</f>
        <v>517</v>
      </c>
      <c r="N32" s="12">
        <f>[17]Marras!BA13</f>
        <v>444</v>
      </c>
      <c r="O32" s="12">
        <f>[17]Joulu!BA13</f>
        <v>441</v>
      </c>
    </row>
    <row r="33" spans="1:15" s="21" customFormat="1" x14ac:dyDescent="0.2">
      <c r="B33" s="24" t="s">
        <v>41</v>
      </c>
      <c r="C33" s="23">
        <f>[17]Tammijoulu!AF13</f>
        <v>13125</v>
      </c>
      <c r="D33" s="23">
        <f>[17]Tammi!AF13</f>
        <v>871</v>
      </c>
      <c r="E33" s="23">
        <f>[17]Helmi!AF13</f>
        <v>598</v>
      </c>
      <c r="F33" s="23">
        <f>[17]Maalis!AF13</f>
        <v>702</v>
      </c>
      <c r="G33" s="23">
        <f>[17]Huhti!AF13</f>
        <v>523</v>
      </c>
      <c r="H33" s="23">
        <f>[17]Touko!AF13</f>
        <v>1450</v>
      </c>
      <c r="I33" s="23">
        <f>[17]Kesä!AF13</f>
        <v>2083</v>
      </c>
      <c r="J33" s="23">
        <f>[17]Heinä!AF13</f>
        <v>1554</v>
      </c>
      <c r="K33" s="23">
        <f>[17]Elo!AF13</f>
        <v>2167</v>
      </c>
      <c r="L33" s="23">
        <f>[17]Syys!AF13</f>
        <v>812</v>
      </c>
      <c r="M33" s="23">
        <f>[17]Loka!AF13</f>
        <v>559</v>
      </c>
      <c r="N33" s="23">
        <f>[17]Marras!AF13</f>
        <v>591</v>
      </c>
      <c r="O33" s="23">
        <f>[17]Joulu!AF13</f>
        <v>1215</v>
      </c>
    </row>
    <row r="34" spans="1:15" x14ac:dyDescent="0.2">
      <c r="B34" s="1" t="s">
        <v>47</v>
      </c>
      <c r="C34" s="12">
        <f>[17]Tammijoulu!Q13</f>
        <v>9900</v>
      </c>
      <c r="D34" s="12">
        <f>[17]Tammi!Q13</f>
        <v>512</v>
      </c>
      <c r="E34" s="12">
        <f>[17]Helmi!Q13</f>
        <v>467</v>
      </c>
      <c r="F34" s="12">
        <f>[17]Maalis!Q13</f>
        <v>670</v>
      </c>
      <c r="G34" s="12">
        <f>[17]Huhti!Q13</f>
        <v>567</v>
      </c>
      <c r="H34" s="12">
        <f>[17]Touko!Q13</f>
        <v>1048</v>
      </c>
      <c r="I34" s="12">
        <f>[17]Kesä!Q13</f>
        <v>925</v>
      </c>
      <c r="J34" s="12">
        <f>[17]Heinä!Q13</f>
        <v>1061</v>
      </c>
      <c r="K34" s="12">
        <f>[17]Elo!Q13</f>
        <v>1621</v>
      </c>
      <c r="L34" s="12">
        <f>[17]Syys!Q13</f>
        <v>812</v>
      </c>
      <c r="M34" s="12">
        <f>[17]Loka!Q13</f>
        <v>721</v>
      </c>
      <c r="N34" s="12">
        <f>[17]Marras!Q13</f>
        <v>808</v>
      </c>
      <c r="O34" s="12">
        <f>[17]Joulu!Q13</f>
        <v>688</v>
      </c>
    </row>
    <row r="35" spans="1:15" s="21" customFormat="1" x14ac:dyDescent="0.2">
      <c r="B35" s="24" t="s">
        <v>49</v>
      </c>
      <c r="C35" s="23">
        <f>[17]Tammijoulu!W13</f>
        <v>8647</v>
      </c>
      <c r="D35" s="23">
        <f>[17]Tammi!W13</f>
        <v>372</v>
      </c>
      <c r="E35" s="23">
        <f>[17]Helmi!W13</f>
        <v>455</v>
      </c>
      <c r="F35" s="23">
        <f>[17]Maalis!W13</f>
        <v>578</v>
      </c>
      <c r="G35" s="23">
        <f>[17]Huhti!W13</f>
        <v>553</v>
      </c>
      <c r="H35" s="23">
        <f>[17]Touko!W13</f>
        <v>968</v>
      </c>
      <c r="I35" s="23">
        <f>[17]Kesä!W13</f>
        <v>873</v>
      </c>
      <c r="J35" s="23">
        <f>[17]Heinä!W13</f>
        <v>1161</v>
      </c>
      <c r="K35" s="23">
        <f>[17]Elo!W13</f>
        <v>1109</v>
      </c>
      <c r="L35" s="23">
        <f>[17]Syys!W13</f>
        <v>680</v>
      </c>
      <c r="M35" s="23">
        <f>[17]Loka!W13</f>
        <v>720</v>
      </c>
      <c r="N35" s="23">
        <f>[17]Marras!W13</f>
        <v>826</v>
      </c>
      <c r="O35" s="23">
        <f>[17]Joulu!W13</f>
        <v>352</v>
      </c>
    </row>
    <row r="36" spans="1:15" x14ac:dyDescent="0.2">
      <c r="A36" s="46"/>
      <c r="B36" s="42" t="s">
        <v>45</v>
      </c>
      <c r="C36" s="43">
        <f>[17]Tammijoulu!Y13</f>
        <v>9757</v>
      </c>
      <c r="D36" s="43">
        <f>[17]Tammi!Y13</f>
        <v>520</v>
      </c>
      <c r="E36" s="43">
        <f>[17]Helmi!Y13</f>
        <v>593</v>
      </c>
      <c r="F36" s="43">
        <f>[17]Maalis!Y13</f>
        <v>885</v>
      </c>
      <c r="G36" s="43">
        <f>[17]Huhti!Y13</f>
        <v>858</v>
      </c>
      <c r="H36" s="43">
        <f>[17]Touko!Y13</f>
        <v>937</v>
      </c>
      <c r="I36" s="43">
        <f>[17]Kesä!Y13</f>
        <v>1066</v>
      </c>
      <c r="J36" s="43">
        <f>[17]Heinä!Y13</f>
        <v>863</v>
      </c>
      <c r="K36" s="43">
        <f>[17]Elo!Y13</f>
        <v>1073</v>
      </c>
      <c r="L36" s="43">
        <f>[17]Syys!Y13</f>
        <v>701</v>
      </c>
      <c r="M36" s="43">
        <f>[17]Loka!Y13</f>
        <v>1010</v>
      </c>
      <c r="N36" s="43">
        <f>[17]Marras!Y13</f>
        <v>748</v>
      </c>
      <c r="O36" s="43">
        <f>[17]Joulu!Y13</f>
        <v>503</v>
      </c>
    </row>
    <row r="37" spans="1:15" s="21" customFormat="1" x14ac:dyDescent="0.2">
      <c r="B37" s="24" t="s">
        <v>51</v>
      </c>
      <c r="C37" s="23">
        <f>[17]Tammijoulu!AW13</f>
        <v>24320</v>
      </c>
      <c r="D37" s="23">
        <f>[17]Tammi!AW13</f>
        <v>1928</v>
      </c>
      <c r="E37" s="23">
        <f>[17]Helmi!AW13</f>
        <v>1614</v>
      </c>
      <c r="F37" s="23">
        <f>[17]Maalis!AW13</f>
        <v>2134</v>
      </c>
      <c r="G37" s="23">
        <f>[17]Huhti!AW13</f>
        <v>1648</v>
      </c>
      <c r="H37" s="23">
        <f>[17]Touko!AW13</f>
        <v>2146</v>
      </c>
      <c r="I37" s="23">
        <f>[17]Kesä!AW13</f>
        <v>2659</v>
      </c>
      <c r="J37" s="23">
        <f>[17]Heinä!AW13</f>
        <v>1536</v>
      </c>
      <c r="K37" s="23">
        <f>[17]Elo!AW13</f>
        <v>2406</v>
      </c>
      <c r="L37" s="23">
        <f>[17]Syys!AW13</f>
        <v>2489</v>
      </c>
      <c r="M37" s="23">
        <f>[17]Loka!AW13</f>
        <v>2350</v>
      </c>
      <c r="N37" s="23">
        <f>[17]Marras!AW13</f>
        <v>1870</v>
      </c>
      <c r="O37" s="23">
        <f>[17]Joulu!AW13</f>
        <v>1540</v>
      </c>
    </row>
    <row r="38" spans="1:15" x14ac:dyDescent="0.2">
      <c r="B38" s="1" t="s">
        <v>3</v>
      </c>
      <c r="C38" s="12">
        <f>[17]Tammijoulu!AI13</f>
        <v>9196</v>
      </c>
      <c r="D38" s="12">
        <f>[17]Tammi!AI13</f>
        <v>763</v>
      </c>
      <c r="E38" s="12">
        <f>[17]Helmi!AI13</f>
        <v>633</v>
      </c>
      <c r="F38" s="12">
        <f>[17]Maalis!AI13</f>
        <v>818</v>
      </c>
      <c r="G38" s="12">
        <f>[17]Huhti!AI13</f>
        <v>618</v>
      </c>
      <c r="H38" s="12">
        <f>[17]Touko!AI13</f>
        <v>778</v>
      </c>
      <c r="I38" s="12">
        <f>[17]Kesä!AI13</f>
        <v>614</v>
      </c>
      <c r="J38" s="12">
        <f>[17]Heinä!AI13</f>
        <v>802</v>
      </c>
      <c r="K38" s="12">
        <f>[17]Elo!AI13</f>
        <v>1067</v>
      </c>
      <c r="L38" s="12">
        <f>[17]Syys!AI13</f>
        <v>1088</v>
      </c>
      <c r="M38" s="12">
        <f>[17]Loka!AI13</f>
        <v>601</v>
      </c>
      <c r="N38" s="12">
        <f>[17]Marras!AI13</f>
        <v>768</v>
      </c>
      <c r="O38" s="12">
        <f>[17]Joulu!AI13</f>
        <v>646</v>
      </c>
    </row>
    <row r="39" spans="1:15" s="21" customFormat="1" x14ac:dyDescent="0.2">
      <c r="B39" s="24" t="s">
        <v>46</v>
      </c>
      <c r="C39" s="23">
        <f>[17]Tammijoulu!U13</f>
        <v>8485</v>
      </c>
      <c r="D39" s="23">
        <f>[17]Tammi!U13</f>
        <v>378</v>
      </c>
      <c r="E39" s="23">
        <f>[17]Helmi!U13</f>
        <v>491</v>
      </c>
      <c r="F39" s="23">
        <f>[17]Maalis!U13</f>
        <v>455</v>
      </c>
      <c r="G39" s="23">
        <f>[17]Huhti!U13</f>
        <v>658</v>
      </c>
      <c r="H39" s="23">
        <f>[17]Touko!U13</f>
        <v>830</v>
      </c>
      <c r="I39" s="23">
        <f>[17]Kesä!U13</f>
        <v>779</v>
      </c>
      <c r="J39" s="23">
        <f>[17]Heinä!U13</f>
        <v>1104</v>
      </c>
      <c r="K39" s="23">
        <f>[17]Elo!U13</f>
        <v>1646</v>
      </c>
      <c r="L39" s="23">
        <f>[17]Syys!U13</f>
        <v>937</v>
      </c>
      <c r="M39" s="23">
        <f>[17]Loka!U13</f>
        <v>501</v>
      </c>
      <c r="N39" s="23">
        <f>[17]Marras!U13</f>
        <v>354</v>
      </c>
      <c r="O39" s="23">
        <f>[17]Joulu!U13</f>
        <v>352</v>
      </c>
    </row>
    <row r="40" spans="1:15" x14ac:dyDescent="0.2">
      <c r="B40" s="1" t="s">
        <v>50</v>
      </c>
      <c r="C40" s="12">
        <f>[17]Tammijoulu!AJ13</f>
        <v>9202</v>
      </c>
      <c r="D40" s="12">
        <f>[17]Tammi!AJ13</f>
        <v>988</v>
      </c>
      <c r="E40" s="12">
        <f>[17]Helmi!AJ13</f>
        <v>683</v>
      </c>
      <c r="F40" s="12">
        <f>[17]Maalis!AJ13</f>
        <v>598</v>
      </c>
      <c r="G40" s="12">
        <f>[17]Huhti!AJ13</f>
        <v>679</v>
      </c>
      <c r="H40" s="12">
        <f>[17]Touko!AJ13</f>
        <v>846</v>
      </c>
      <c r="I40" s="12">
        <f>[17]Kesä!AJ13</f>
        <v>647</v>
      </c>
      <c r="J40" s="12">
        <f>[17]Heinä!AJ13</f>
        <v>648</v>
      </c>
      <c r="K40" s="12">
        <f>[17]Elo!AJ13</f>
        <v>881</v>
      </c>
      <c r="L40" s="12">
        <f>[17]Syys!AJ13</f>
        <v>978</v>
      </c>
      <c r="M40" s="12">
        <f>[17]Loka!AJ13</f>
        <v>858</v>
      </c>
      <c r="N40" s="12">
        <f>[17]Marras!AJ13</f>
        <v>705</v>
      </c>
      <c r="O40" s="12">
        <f>[17]Joulu!AJ13</f>
        <v>691</v>
      </c>
    </row>
    <row r="41" spans="1:15" s="21" customFormat="1" x14ac:dyDescent="0.2">
      <c r="B41" s="24" t="s">
        <v>52</v>
      </c>
      <c r="C41" s="23">
        <f>[17]Tammijoulu!I13</f>
        <v>6352</v>
      </c>
      <c r="D41" s="23">
        <f>[17]Tammi!I13</f>
        <v>417</v>
      </c>
      <c r="E41" s="23">
        <f>[17]Helmi!I13</f>
        <v>240</v>
      </c>
      <c r="F41" s="23">
        <f>[17]Maalis!I13</f>
        <v>445</v>
      </c>
      <c r="G41" s="23">
        <f>[17]Huhti!I13</f>
        <v>534</v>
      </c>
      <c r="H41" s="23">
        <f>[17]Touko!I13</f>
        <v>1161</v>
      </c>
      <c r="I41" s="23">
        <f>[17]Kesä!I13</f>
        <v>726</v>
      </c>
      <c r="J41" s="23">
        <f>[17]Heinä!I13</f>
        <v>338</v>
      </c>
      <c r="K41" s="23">
        <f>[17]Elo!I13</f>
        <v>606</v>
      </c>
      <c r="L41" s="23">
        <f>[17]Syys!I13</f>
        <v>515</v>
      </c>
      <c r="M41" s="23">
        <f>[17]Loka!I13</f>
        <v>764</v>
      </c>
      <c r="N41" s="23">
        <f>[17]Marras!I13</f>
        <v>391</v>
      </c>
      <c r="O41" s="23">
        <f>[17]Joulu!I13</f>
        <v>215</v>
      </c>
    </row>
    <row r="42" spans="1:15" x14ac:dyDescent="0.2">
      <c r="A42" s="46"/>
      <c r="B42" s="42" t="s">
        <v>71</v>
      </c>
      <c r="C42" s="43">
        <f>[17]Tammijoulu!AG13</f>
        <v>6369</v>
      </c>
      <c r="D42" s="43">
        <f>[17]Tammi!AG13</f>
        <v>435</v>
      </c>
      <c r="E42" s="43">
        <f>[17]Helmi!AG13</f>
        <v>353</v>
      </c>
      <c r="F42" s="43">
        <f>[17]Maalis!AG13</f>
        <v>409</v>
      </c>
      <c r="G42" s="43">
        <f>[17]Huhti!AG13</f>
        <v>475</v>
      </c>
      <c r="H42" s="43">
        <f>[17]Touko!AG13</f>
        <v>950</v>
      </c>
      <c r="I42" s="43">
        <f>[17]Kesä!AG13</f>
        <v>718</v>
      </c>
      <c r="J42" s="43">
        <f>[17]Heinä!AG13</f>
        <v>442</v>
      </c>
      <c r="K42" s="43">
        <f>[17]Elo!AG13</f>
        <v>556</v>
      </c>
      <c r="L42" s="43">
        <f>[17]Syys!AG13</f>
        <v>484</v>
      </c>
      <c r="M42" s="43">
        <f>[17]Loka!AG13</f>
        <v>476</v>
      </c>
      <c r="N42" s="43">
        <f>[17]Marras!AG13</f>
        <v>741</v>
      </c>
      <c r="O42" s="43">
        <f>[17]Joulu!AG13</f>
        <v>330</v>
      </c>
    </row>
    <row r="43" spans="1:15" s="21" customFormat="1" x14ac:dyDescent="0.2">
      <c r="B43" s="24" t="s">
        <v>4</v>
      </c>
      <c r="C43" s="23">
        <f>[17]Tammijoulu!AN13</f>
        <v>6906</v>
      </c>
      <c r="D43" s="23">
        <f>[17]Tammi!AN13</f>
        <v>527</v>
      </c>
      <c r="E43" s="23">
        <f>[17]Helmi!AN13</f>
        <v>538</v>
      </c>
      <c r="F43" s="23">
        <f>[17]Maalis!AN13</f>
        <v>798</v>
      </c>
      <c r="G43" s="23">
        <f>[17]Huhti!AN13</f>
        <v>217</v>
      </c>
      <c r="H43" s="23">
        <f>[17]Touko!AN13</f>
        <v>964</v>
      </c>
      <c r="I43" s="23">
        <f>[17]Kesä!AN13</f>
        <v>795</v>
      </c>
      <c r="J43" s="23">
        <f>[17]Heinä!AN13</f>
        <v>495</v>
      </c>
      <c r="K43" s="23">
        <f>[17]Elo!AN13</f>
        <v>802</v>
      </c>
      <c r="L43" s="23">
        <f>[17]Syys!AN13</f>
        <v>613</v>
      </c>
      <c r="M43" s="23">
        <f>[17]Loka!AN13</f>
        <v>349</v>
      </c>
      <c r="N43" s="23">
        <f>[17]Marras!AN13</f>
        <v>399</v>
      </c>
      <c r="O43" s="23">
        <f>[17]Joulu!AN13</f>
        <v>409</v>
      </c>
    </row>
    <row r="44" spans="1:15" x14ac:dyDescent="0.2">
      <c r="B44" s="1" t="s">
        <v>103</v>
      </c>
      <c r="C44" s="12">
        <f>[17]Tammijoulu!AL13</f>
        <v>3461</v>
      </c>
      <c r="D44" s="12">
        <f>[17]Tammi!AL13</f>
        <v>278</v>
      </c>
      <c r="E44" s="12">
        <f>[17]Helmi!AL13</f>
        <v>135</v>
      </c>
      <c r="F44" s="12">
        <f>[17]Maalis!AL13</f>
        <v>340</v>
      </c>
      <c r="G44" s="12">
        <f>[17]Huhti!AL13</f>
        <v>158</v>
      </c>
      <c r="H44" s="12">
        <f>[17]Touko!AL13</f>
        <v>663</v>
      </c>
      <c r="I44" s="12">
        <f>[17]Kesä!AL13</f>
        <v>249</v>
      </c>
      <c r="J44" s="12">
        <f>[17]Heinä!AL13</f>
        <v>363</v>
      </c>
      <c r="K44" s="12">
        <f>[17]Elo!AL13</f>
        <v>336</v>
      </c>
      <c r="L44" s="12">
        <f>[17]Syys!AL13</f>
        <v>206</v>
      </c>
      <c r="M44" s="12">
        <f>[17]Loka!AL13</f>
        <v>279</v>
      </c>
      <c r="N44" s="12">
        <f>[17]Marras!AL13</f>
        <v>305</v>
      </c>
      <c r="O44" s="12">
        <f>[17]Joulu!AL13</f>
        <v>149</v>
      </c>
    </row>
    <row r="45" spans="1:15" s="21" customFormat="1" x14ac:dyDescent="0.2">
      <c r="B45" s="24" t="s">
        <v>53</v>
      </c>
      <c r="C45" s="23">
        <f>[17]Tammijoulu!BH13</f>
        <v>2272</v>
      </c>
      <c r="D45" s="23">
        <f>[17]Tammi!BH13</f>
        <v>134</v>
      </c>
      <c r="E45" s="23">
        <f>[17]Helmi!BH13</f>
        <v>101</v>
      </c>
      <c r="F45" s="23">
        <f>[17]Maalis!BH13</f>
        <v>118</v>
      </c>
      <c r="G45" s="23">
        <f>[17]Huhti!BH13</f>
        <v>79</v>
      </c>
      <c r="H45" s="23">
        <f>[17]Touko!BH13</f>
        <v>180</v>
      </c>
      <c r="I45" s="23">
        <f>[17]Kesä!BH13</f>
        <v>335</v>
      </c>
      <c r="J45" s="23">
        <f>[17]Heinä!BH13</f>
        <v>279</v>
      </c>
      <c r="K45" s="23">
        <f>[17]Elo!BH13</f>
        <v>348</v>
      </c>
      <c r="L45" s="23">
        <f>[17]Syys!BH13</f>
        <v>226</v>
      </c>
      <c r="M45" s="23">
        <f>[17]Loka!BH13</f>
        <v>213</v>
      </c>
      <c r="N45" s="23">
        <f>[17]Marras!BH13</f>
        <v>147</v>
      </c>
      <c r="O45" s="23">
        <f>[17]Joulu!BH13</f>
        <v>112</v>
      </c>
    </row>
    <row r="46" spans="1:15" x14ac:dyDescent="0.2">
      <c r="A46" s="46"/>
      <c r="B46" s="42" t="s">
        <v>5</v>
      </c>
      <c r="C46" s="43">
        <f>[17]Tammijoulu!BC13</f>
        <v>3601</v>
      </c>
      <c r="D46" s="43">
        <f>[17]Tammi!BC13</f>
        <v>153</v>
      </c>
      <c r="E46" s="43">
        <f>[17]Helmi!BC13</f>
        <v>114</v>
      </c>
      <c r="F46" s="43">
        <f>[17]Maalis!BC13</f>
        <v>306</v>
      </c>
      <c r="G46" s="43">
        <f>[17]Huhti!BC13</f>
        <v>252</v>
      </c>
      <c r="H46" s="43">
        <f>[17]Touko!BC13</f>
        <v>161</v>
      </c>
      <c r="I46" s="43">
        <f>[17]Kesä!BC13</f>
        <v>676</v>
      </c>
      <c r="J46" s="43">
        <f>[17]Heinä!BC13</f>
        <v>600</v>
      </c>
      <c r="K46" s="43">
        <f>[17]Elo!BC13</f>
        <v>531</v>
      </c>
      <c r="L46" s="43">
        <f>[17]Syys!BC13</f>
        <v>296</v>
      </c>
      <c r="M46" s="43">
        <f>[17]Loka!BC13</f>
        <v>310</v>
      </c>
      <c r="N46" s="43">
        <f>[17]Marras!BC13</f>
        <v>132</v>
      </c>
      <c r="O46" s="43">
        <f>[17]Joulu!BC13</f>
        <v>70</v>
      </c>
    </row>
    <row r="47" spans="1:15" s="21" customFormat="1" x14ac:dyDescent="0.2">
      <c r="B47" s="25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x14ac:dyDescent="0.2">
      <c r="B48" s="1" t="s">
        <v>54</v>
      </c>
      <c r="C48" s="8">
        <f t="shared" ref="C48:O48" si="0">C10-SUM(C12:C46)</f>
        <v>198238</v>
      </c>
      <c r="D48" s="8">
        <f t="shared" si="0"/>
        <v>10719</v>
      </c>
      <c r="E48" s="8">
        <f t="shared" si="0"/>
        <v>8452</v>
      </c>
      <c r="F48" s="8">
        <f t="shared" si="0"/>
        <v>11238</v>
      </c>
      <c r="G48" s="8">
        <f t="shared" si="0"/>
        <v>12297</v>
      </c>
      <c r="H48" s="8">
        <f t="shared" si="0"/>
        <v>24135</v>
      </c>
      <c r="I48" s="8">
        <f t="shared" si="0"/>
        <v>25648</v>
      </c>
      <c r="J48" s="8">
        <f t="shared" si="0"/>
        <v>21868</v>
      </c>
      <c r="K48" s="8">
        <f t="shared" si="0"/>
        <v>27171</v>
      </c>
      <c r="L48" s="8">
        <f t="shared" si="0"/>
        <v>20471</v>
      </c>
      <c r="M48" s="8">
        <f t="shared" si="0"/>
        <v>14760</v>
      </c>
      <c r="N48" s="8">
        <f t="shared" si="0"/>
        <v>11291</v>
      </c>
      <c r="O48" s="8">
        <f t="shared" si="0"/>
        <v>10188</v>
      </c>
    </row>
    <row r="49" spans="2:15" x14ac:dyDescent="0.2"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2:15" x14ac:dyDescent="0.2"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2:15" x14ac:dyDescent="0.2"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2:15" x14ac:dyDescent="0.2"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</row>
    <row r="53" spans="2:15" x14ac:dyDescent="0.2"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</row>
    <row r="54" spans="2:15" x14ac:dyDescent="0.2"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2:15" x14ac:dyDescent="0.2"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</row>
    <row r="56" spans="2:15" x14ac:dyDescent="0.2"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2:15" x14ac:dyDescent="0.2">
      <c r="B57" s="13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2:15" x14ac:dyDescent="0.2"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2:15" x14ac:dyDescent="0.2"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2:15" x14ac:dyDescent="0.2"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</row>
  </sheetData>
  <phoneticPr fontId="10" type="noConversion"/>
  <conditionalFormatting sqref="P1:IV1048576 A1:B1048576 C1:O6 C8:O65536">
    <cfRule type="cellIs" dxfId="488" priority="1" stopIfTrue="1" operator="lessThan">
      <formula>0</formula>
    </cfRule>
  </conditionalFormatting>
  <pageMargins left="0.35" right="0.37" top="0.3" bottom="0.36" header="0.28000000000000003" footer="0.23"/>
  <pageSetup paperSize="9" scale="85" orientation="landscape" r:id="rId1"/>
  <headerFooter alignWithMargins="0">
    <oddFooter>&amp;LStatistics Finland / Art-Travel Oy&amp;C&amp;D&amp;RHelsinki City  Touristi office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topLeftCell="A3" workbookViewId="0">
      <selection activeCell="C9" sqref="C9"/>
    </sheetView>
  </sheetViews>
  <sheetFormatPr defaultRowHeight="12.75" x14ac:dyDescent="0.2"/>
  <cols>
    <col min="1" max="1" width="4.140625" customWidth="1"/>
    <col min="2" max="2" width="28.7109375" style="1" customWidth="1"/>
    <col min="3" max="11" width="9.7109375" customWidth="1"/>
    <col min="12" max="12" width="10.7109375" customWidth="1"/>
    <col min="13" max="13" width="9.7109375" customWidth="1"/>
    <col min="14" max="14" width="10.28515625" customWidth="1"/>
    <col min="15" max="15" width="10.85546875" customWidth="1"/>
  </cols>
  <sheetData>
    <row r="1" spans="1:16" x14ac:dyDescent="0.2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6" x14ac:dyDescent="0.2">
      <c r="B2" s="51" t="s">
        <v>72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x14ac:dyDescent="0.2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6" ht="15.75" x14ac:dyDescent="0.25">
      <c r="B4" s="3" t="s">
        <v>55</v>
      </c>
      <c r="C4" s="4"/>
      <c r="D4" s="4"/>
      <c r="E4" s="4"/>
      <c r="F4" s="2"/>
      <c r="G4" s="4"/>
      <c r="H4" s="2"/>
      <c r="I4" s="4"/>
      <c r="J4" s="2"/>
      <c r="K4" s="4"/>
      <c r="L4" s="4"/>
      <c r="M4" s="2"/>
      <c r="N4" s="2"/>
      <c r="O4" s="2"/>
    </row>
    <row r="5" spans="1:16" ht="15.75" thickBot="1" x14ac:dyDescent="0.3">
      <c r="B5" s="5" t="s">
        <v>0</v>
      </c>
    </row>
    <row r="6" spans="1:16" ht="13.5" thickBot="1" x14ac:dyDescent="0.25">
      <c r="B6" s="6" t="s">
        <v>105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  <c r="K6" s="7" t="s">
        <v>14</v>
      </c>
      <c r="L6" s="7" t="s">
        <v>15</v>
      </c>
      <c r="M6" s="7" t="s">
        <v>16</v>
      </c>
      <c r="N6" s="7" t="s">
        <v>17</v>
      </c>
      <c r="O6" s="7" t="s">
        <v>18</v>
      </c>
    </row>
    <row r="7" spans="1:16" x14ac:dyDescent="0.2">
      <c r="B7" s="9"/>
      <c r="C7" s="16" t="s">
        <v>56</v>
      </c>
      <c r="D7" s="16" t="s">
        <v>57</v>
      </c>
      <c r="E7" s="16" t="s">
        <v>58</v>
      </c>
      <c r="F7" s="16" t="s">
        <v>59</v>
      </c>
      <c r="G7" s="16" t="s">
        <v>60</v>
      </c>
      <c r="H7" s="16" t="s">
        <v>61</v>
      </c>
      <c r="I7" s="16" t="s">
        <v>62</v>
      </c>
      <c r="J7" s="16" t="s">
        <v>63</v>
      </c>
      <c r="K7" s="16" t="s">
        <v>64</v>
      </c>
      <c r="L7" s="16" t="s">
        <v>65</v>
      </c>
      <c r="M7" s="16" t="s">
        <v>66</v>
      </c>
      <c r="N7" s="16" t="s">
        <v>67</v>
      </c>
      <c r="O7" s="16" t="s">
        <v>68</v>
      </c>
    </row>
    <row r="8" spans="1:16" s="61" customFormat="1" x14ac:dyDescent="0.2">
      <c r="B8" s="59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</row>
    <row r="9" spans="1:16" s="21" customFormat="1" x14ac:dyDescent="0.2">
      <c r="B9" s="18" t="s">
        <v>23</v>
      </c>
      <c r="C9" s="19">
        <f>[18]Tammijoulu!C13</f>
        <v>2757769</v>
      </c>
      <c r="D9" s="19">
        <f>[18]Tammi!C13</f>
        <v>178120</v>
      </c>
      <c r="E9" s="19">
        <f>[18]Helmi!C13</f>
        <v>160394</v>
      </c>
      <c r="F9" s="19">
        <f>[18]Maalis!C13</f>
        <v>192009</v>
      </c>
      <c r="G9" s="19">
        <f>[18]Huhti!C13</f>
        <v>180077</v>
      </c>
      <c r="H9" s="19">
        <f>[18]Touko!C13</f>
        <v>236753</v>
      </c>
      <c r="I9" s="19">
        <f>[18]Kesä!C13</f>
        <v>268973</v>
      </c>
      <c r="J9" s="19">
        <f>[18]Heinä!C13</f>
        <v>305687</v>
      </c>
      <c r="K9" s="19">
        <f>[18]Elo!C13</f>
        <v>335860</v>
      </c>
      <c r="L9" s="19">
        <f>[18]Syys!C13</f>
        <v>252823</v>
      </c>
      <c r="M9" s="19">
        <f>[18]Loka!C13</f>
        <v>235937</v>
      </c>
      <c r="N9" s="19">
        <f>[18]Marras!C13</f>
        <v>234837</v>
      </c>
      <c r="O9" s="19">
        <f>[18]Joulu!C13</f>
        <v>176299</v>
      </c>
    </row>
    <row r="10" spans="1:16" x14ac:dyDescent="0.2">
      <c r="B10" s="11" t="s">
        <v>24</v>
      </c>
      <c r="C10" s="12">
        <f>[18]Tammijoulu!E13</f>
        <v>1707829</v>
      </c>
      <c r="D10" s="12">
        <f>[18]Tammi!E13</f>
        <v>104497</v>
      </c>
      <c r="E10" s="12">
        <f>[18]Helmi!E13</f>
        <v>85492</v>
      </c>
      <c r="F10" s="12">
        <f>[18]Maalis!E13</f>
        <v>106844</v>
      </c>
      <c r="G10" s="12">
        <f>[18]Huhti!E13</f>
        <v>103537</v>
      </c>
      <c r="H10" s="12">
        <f>[18]Touko!E13</f>
        <v>142148</v>
      </c>
      <c r="I10" s="12">
        <f>[18]Kesä!E13</f>
        <v>191916</v>
      </c>
      <c r="J10" s="12">
        <f>[18]Heinä!E13</f>
        <v>196054</v>
      </c>
      <c r="K10" s="12">
        <f>[18]Elo!E13</f>
        <v>237688</v>
      </c>
      <c r="L10" s="12">
        <f>[18]Syys!E13</f>
        <v>170399</v>
      </c>
      <c r="M10" s="12">
        <f>[18]Loka!E13</f>
        <v>134569</v>
      </c>
      <c r="N10" s="12">
        <f>[18]Marras!E13</f>
        <v>128912</v>
      </c>
      <c r="O10" s="12">
        <f>[18]Joulu!E13</f>
        <v>105773</v>
      </c>
    </row>
    <row r="11" spans="1:16" s="21" customFormat="1" x14ac:dyDescent="0.2">
      <c r="B11" s="22" t="s">
        <v>25</v>
      </c>
      <c r="C11" s="23">
        <f>[18]Tammijoulu!D13</f>
        <v>1049940</v>
      </c>
      <c r="D11" s="23">
        <f>[18]Tammi!D13</f>
        <v>73623</v>
      </c>
      <c r="E11" s="23">
        <f>[18]Helmi!D13</f>
        <v>74902</v>
      </c>
      <c r="F11" s="23">
        <f>[18]Maalis!D13</f>
        <v>85165</v>
      </c>
      <c r="G11" s="23">
        <f>[18]Huhti!D13</f>
        <v>76540</v>
      </c>
      <c r="H11" s="23">
        <f>[18]Touko!D13</f>
        <v>94605</v>
      </c>
      <c r="I11" s="23">
        <f>[18]Kesä!D13</f>
        <v>77057</v>
      </c>
      <c r="J11" s="23">
        <f>[18]Heinä!D13</f>
        <v>109633</v>
      </c>
      <c r="K11" s="23">
        <f>[18]Elo!D13</f>
        <v>98172</v>
      </c>
      <c r="L11" s="23">
        <f>[18]Syys!D13</f>
        <v>82424</v>
      </c>
      <c r="M11" s="23">
        <f>[18]Loka!D13</f>
        <v>101368</v>
      </c>
      <c r="N11" s="23">
        <f>[18]Marras!D13</f>
        <v>105925</v>
      </c>
      <c r="O11" s="23">
        <f>[18]Joulu!D13</f>
        <v>70526</v>
      </c>
    </row>
    <row r="12" spans="1:16" x14ac:dyDescent="0.2">
      <c r="B12" s="1" t="s">
        <v>26</v>
      </c>
      <c r="C12" s="12">
        <f>[18]Tammijoulu!P13</f>
        <v>165708</v>
      </c>
      <c r="D12" s="12">
        <f>[18]Tammi!P13</f>
        <v>9158</v>
      </c>
      <c r="E12" s="12">
        <f>[18]Helmi!P13</f>
        <v>9145</v>
      </c>
      <c r="F12" s="12">
        <f>[18]Maalis!P13</f>
        <v>11782</v>
      </c>
      <c r="G12" s="12">
        <f>[18]Huhti!P13</f>
        <v>9932</v>
      </c>
      <c r="H12" s="12">
        <f>[18]Touko!P13</f>
        <v>13521</v>
      </c>
      <c r="I12" s="12">
        <f>[18]Kesä!P13</f>
        <v>19518</v>
      </c>
      <c r="J12" s="12">
        <f>[18]Heinä!P13</f>
        <v>18058</v>
      </c>
      <c r="K12" s="12">
        <f>[18]Elo!P13</f>
        <v>21319</v>
      </c>
      <c r="L12" s="12">
        <f>[18]Syys!P13</f>
        <v>17054</v>
      </c>
      <c r="M12" s="12">
        <f>[18]Loka!P13</f>
        <v>13541</v>
      </c>
      <c r="N12" s="12">
        <f>[18]Marras!P13</f>
        <v>12957</v>
      </c>
      <c r="O12" s="12">
        <f>[18]Joulu!P13</f>
        <v>9723</v>
      </c>
    </row>
    <row r="13" spans="1:16" s="21" customFormat="1" x14ac:dyDescent="0.2">
      <c r="B13" s="24" t="s">
        <v>29</v>
      </c>
      <c r="C13" s="23">
        <f>[18]Tammijoulu!J13</f>
        <v>168344</v>
      </c>
      <c r="D13" s="23">
        <f>[18]Tammi!J13</f>
        <v>8345</v>
      </c>
      <c r="E13" s="23">
        <f>[18]Helmi!J13</f>
        <v>8416</v>
      </c>
      <c r="F13" s="23">
        <f>[18]Maalis!J13</f>
        <v>10658</v>
      </c>
      <c r="G13" s="23">
        <f>[18]Huhti!J13</f>
        <v>9780</v>
      </c>
      <c r="H13" s="23">
        <f>[18]Touko!J13</f>
        <v>13785</v>
      </c>
      <c r="I13" s="23">
        <f>[18]Kesä!J13</f>
        <v>19460</v>
      </c>
      <c r="J13" s="23">
        <f>[18]Heinä!J13</f>
        <v>21867</v>
      </c>
      <c r="K13" s="23">
        <f>[18]Elo!J13</f>
        <v>25738</v>
      </c>
      <c r="L13" s="23">
        <f>[18]Syys!J13</f>
        <v>15491</v>
      </c>
      <c r="M13" s="23">
        <f>[18]Loka!J13</f>
        <v>12532</v>
      </c>
      <c r="N13" s="23">
        <f>[18]Marras!J13</f>
        <v>11544</v>
      </c>
      <c r="O13" s="23">
        <f>[18]Joulu!J13</f>
        <v>10728</v>
      </c>
    </row>
    <row r="14" spans="1:16" x14ac:dyDescent="0.2">
      <c r="B14" s="1" t="s">
        <v>28</v>
      </c>
      <c r="C14" s="12">
        <f>[18]Tammijoulu!F13</f>
        <v>128816</v>
      </c>
      <c r="D14" s="12">
        <f>[18]Tammi!F13</f>
        <v>7769</v>
      </c>
      <c r="E14" s="12">
        <f>[18]Helmi!F13</f>
        <v>8372</v>
      </c>
      <c r="F14" s="12">
        <f>[18]Maalis!F13</f>
        <v>10134</v>
      </c>
      <c r="G14" s="12">
        <f>[18]Huhti!F13</f>
        <v>9283</v>
      </c>
      <c r="H14" s="12">
        <f>[18]Touko!F13</f>
        <v>13799</v>
      </c>
      <c r="I14" s="12">
        <f>[18]Kesä!F13</f>
        <v>10961</v>
      </c>
      <c r="J14" s="12">
        <f>[18]Heinä!F13</f>
        <v>11230</v>
      </c>
      <c r="K14" s="12">
        <f>[18]Elo!F13</f>
        <v>15529</v>
      </c>
      <c r="L14" s="12">
        <f>[18]Syys!F13</f>
        <v>11662</v>
      </c>
      <c r="M14" s="12">
        <f>[18]Loka!F13</f>
        <v>11986</v>
      </c>
      <c r="N14" s="12">
        <f>[18]Marras!F13</f>
        <v>10870</v>
      </c>
      <c r="O14" s="12">
        <f>[18]Joulu!F13</f>
        <v>7221</v>
      </c>
    </row>
    <row r="15" spans="1:16" s="21" customFormat="1" x14ac:dyDescent="0.2">
      <c r="B15" s="24" t="s">
        <v>27</v>
      </c>
      <c r="C15" s="23">
        <f>[18]Tammijoulu!AK13</f>
        <v>161620</v>
      </c>
      <c r="D15" s="23">
        <f>[18]Tammi!AK13</f>
        <v>24785</v>
      </c>
      <c r="E15" s="23">
        <f>[18]Helmi!AK13</f>
        <v>9964</v>
      </c>
      <c r="F15" s="23">
        <f>[18]Maalis!AK13</f>
        <v>9564</v>
      </c>
      <c r="G15" s="23">
        <f>[18]Huhti!AK13</f>
        <v>11524</v>
      </c>
      <c r="H15" s="23">
        <f>[18]Touko!AK13</f>
        <v>9245</v>
      </c>
      <c r="I15" s="23">
        <f>[18]Kesä!AK13</f>
        <v>11166</v>
      </c>
      <c r="J15" s="23">
        <f>[18]Heinä!AK13</f>
        <v>11898</v>
      </c>
      <c r="K15" s="23">
        <f>[18]Elo!AK13</f>
        <v>14351</v>
      </c>
      <c r="L15" s="23">
        <f>[18]Syys!AK13</f>
        <v>10987</v>
      </c>
      <c r="M15" s="23">
        <f>[18]Loka!AK13</f>
        <v>13316</v>
      </c>
      <c r="N15" s="23">
        <f>[18]Marras!AK13</f>
        <v>16421</v>
      </c>
      <c r="O15" s="23">
        <f>[18]Joulu!AK13</f>
        <v>18399</v>
      </c>
    </row>
    <row r="16" spans="1:16" x14ac:dyDescent="0.2">
      <c r="A16" s="46"/>
      <c r="B16" s="42" t="s">
        <v>1</v>
      </c>
      <c r="C16" s="43">
        <f>[18]Tammijoulu!AP13</f>
        <v>125509</v>
      </c>
      <c r="D16" s="43">
        <f>[18]Tammi!AP13</f>
        <v>6781</v>
      </c>
      <c r="E16" s="43">
        <f>[18]Helmi!AP13</f>
        <v>5473</v>
      </c>
      <c r="F16" s="43">
        <f>[18]Maalis!AP13</f>
        <v>8053</v>
      </c>
      <c r="G16" s="43">
        <f>[18]Huhti!AP13</f>
        <v>7088</v>
      </c>
      <c r="H16" s="43">
        <f>[18]Touko!AP13</f>
        <v>12425</v>
      </c>
      <c r="I16" s="43">
        <f>[18]Kesä!AP13</f>
        <v>19378</v>
      </c>
      <c r="J16" s="43">
        <f>[18]Heinä!AP13</f>
        <v>15366</v>
      </c>
      <c r="K16" s="43">
        <f>[18]Elo!AP13</f>
        <v>17378</v>
      </c>
      <c r="L16" s="43">
        <f>[18]Syys!AP13</f>
        <v>14151</v>
      </c>
      <c r="M16" s="43">
        <f>[18]Loka!AP13</f>
        <v>8228</v>
      </c>
      <c r="N16" s="43">
        <f>[18]Marras!AP13</f>
        <v>6311</v>
      </c>
      <c r="O16" s="43">
        <f>[18]Joulu!AP13</f>
        <v>4877</v>
      </c>
    </row>
    <row r="17" spans="1:15" s="21" customFormat="1" x14ac:dyDescent="0.2">
      <c r="B17" s="24" t="s">
        <v>30</v>
      </c>
      <c r="C17" s="23">
        <f>[18]Tammijoulu!AV13</f>
        <v>84287</v>
      </c>
      <c r="D17" s="23">
        <f>[18]Tammi!AV13</f>
        <v>2966</v>
      </c>
      <c r="E17" s="23">
        <f>[18]Helmi!AV13</f>
        <v>2931</v>
      </c>
      <c r="F17" s="23">
        <f>[18]Maalis!AV13</f>
        <v>3832</v>
      </c>
      <c r="G17" s="23">
        <f>[18]Huhti!AV13</f>
        <v>3608</v>
      </c>
      <c r="H17" s="23">
        <f>[18]Touko!AV13</f>
        <v>7166</v>
      </c>
      <c r="I17" s="23">
        <f>[18]Kesä!AV13</f>
        <v>10762</v>
      </c>
      <c r="J17" s="23">
        <f>[18]Heinä!AV13</f>
        <v>11009</v>
      </c>
      <c r="K17" s="23">
        <f>[18]Elo!AV13</f>
        <v>14223</v>
      </c>
      <c r="L17" s="23">
        <f>[18]Syys!AV13</f>
        <v>13140</v>
      </c>
      <c r="M17" s="23">
        <f>[18]Loka!AV13</f>
        <v>6590</v>
      </c>
      <c r="N17" s="23">
        <f>[18]Marras!AV13</f>
        <v>3907</v>
      </c>
      <c r="O17" s="23">
        <f>[18]Joulu!AV13</f>
        <v>4153</v>
      </c>
    </row>
    <row r="18" spans="1:15" x14ac:dyDescent="0.2">
      <c r="B18" s="1" t="s">
        <v>31</v>
      </c>
      <c r="C18" s="12">
        <f>[18]Tammijoulu!S13</f>
        <v>69423</v>
      </c>
      <c r="D18" s="12">
        <f>[18]Tammi!S13</f>
        <v>2999</v>
      </c>
      <c r="E18" s="12">
        <f>[18]Helmi!S13</f>
        <v>2001</v>
      </c>
      <c r="F18" s="12">
        <f>[18]Maalis!S13</f>
        <v>3035</v>
      </c>
      <c r="G18" s="12">
        <f>[18]Huhti!S13</f>
        <v>2879</v>
      </c>
      <c r="H18" s="12">
        <f>[18]Touko!S13</f>
        <v>3250</v>
      </c>
      <c r="I18" s="12">
        <f>[18]Kesä!S13</f>
        <v>8173</v>
      </c>
      <c r="J18" s="12">
        <f>[18]Heinä!S13</f>
        <v>9456</v>
      </c>
      <c r="K18" s="12">
        <f>[18]Elo!S13</f>
        <v>20222</v>
      </c>
      <c r="L18" s="12">
        <f>[18]Syys!S13</f>
        <v>5058</v>
      </c>
      <c r="M18" s="12">
        <f>[18]Loka!S13</f>
        <v>3617</v>
      </c>
      <c r="N18" s="12">
        <f>[18]Marras!S13</f>
        <v>4363</v>
      </c>
      <c r="O18" s="12">
        <f>[18]Joulu!S13</f>
        <v>4370</v>
      </c>
    </row>
    <row r="19" spans="1:15" s="21" customFormat="1" x14ac:dyDescent="0.2">
      <c r="B19" s="24" t="s">
        <v>34</v>
      </c>
      <c r="C19" s="23">
        <f>[18]Tammijoulu!G13</f>
        <v>48812</v>
      </c>
      <c r="D19" s="23">
        <f>[18]Tammi!G13</f>
        <v>2345</v>
      </c>
      <c r="E19" s="23">
        <f>[18]Helmi!G13</f>
        <v>2911</v>
      </c>
      <c r="F19" s="23">
        <f>[18]Maalis!G13</f>
        <v>3336</v>
      </c>
      <c r="G19" s="23">
        <f>[18]Huhti!G13</f>
        <v>4013</v>
      </c>
      <c r="H19" s="23">
        <f>[18]Touko!G13</f>
        <v>6155</v>
      </c>
      <c r="I19" s="23">
        <f>[18]Kesä!G13</f>
        <v>4416</v>
      </c>
      <c r="J19" s="23">
        <f>[18]Heinä!G13</f>
        <v>6039</v>
      </c>
      <c r="K19" s="23">
        <f>[18]Elo!G13</f>
        <v>4706</v>
      </c>
      <c r="L19" s="23">
        <f>[18]Syys!G13</f>
        <v>4407</v>
      </c>
      <c r="M19" s="23">
        <f>[18]Loka!G13</f>
        <v>4403</v>
      </c>
      <c r="N19" s="23">
        <f>[18]Marras!G13</f>
        <v>3779</v>
      </c>
      <c r="O19" s="23">
        <f>[18]Joulu!G13</f>
        <v>2302</v>
      </c>
    </row>
    <row r="20" spans="1:15" x14ac:dyDescent="0.2">
      <c r="B20" s="1" t="s">
        <v>33</v>
      </c>
      <c r="C20" s="12">
        <f>[18]Tammijoulu!M13</f>
        <v>54993</v>
      </c>
      <c r="D20" s="12">
        <f>[18]Tammi!M13</f>
        <v>2638</v>
      </c>
      <c r="E20" s="12">
        <f>[18]Helmi!M13</f>
        <v>3050</v>
      </c>
      <c r="F20" s="12">
        <f>[18]Maalis!M13</f>
        <v>4673</v>
      </c>
      <c r="G20" s="12">
        <f>[18]Huhti!M13</f>
        <v>2961</v>
      </c>
      <c r="H20" s="12">
        <f>[18]Touko!M13</f>
        <v>4858</v>
      </c>
      <c r="I20" s="12">
        <f>[18]Kesä!M13</f>
        <v>6264</v>
      </c>
      <c r="J20" s="12">
        <f>[18]Heinä!M13</f>
        <v>7110</v>
      </c>
      <c r="K20" s="12">
        <f>[18]Elo!M13</f>
        <v>7051</v>
      </c>
      <c r="L20" s="12">
        <f>[18]Syys!M13</f>
        <v>4569</v>
      </c>
      <c r="M20" s="12">
        <f>[18]Loka!M13</f>
        <v>4192</v>
      </c>
      <c r="N20" s="12">
        <f>[18]Marras!M13</f>
        <v>4419</v>
      </c>
      <c r="O20" s="12">
        <f>[18]Joulu!M13</f>
        <v>3208</v>
      </c>
    </row>
    <row r="21" spans="1:15" s="21" customFormat="1" x14ac:dyDescent="0.2">
      <c r="B21" s="24" t="s">
        <v>40</v>
      </c>
      <c r="C21" s="23">
        <f>[18]Tammijoulu!BK13</f>
        <v>51340</v>
      </c>
      <c r="D21" s="23">
        <f>[18]Tammi!BK13</f>
        <v>1749</v>
      </c>
      <c r="E21" s="23">
        <f>[18]Helmi!BK13</f>
        <v>2213</v>
      </c>
      <c r="F21" s="23">
        <f>[18]Maalis!BK13</f>
        <v>2893</v>
      </c>
      <c r="G21" s="23">
        <f>[18]Huhti!BK13</f>
        <v>3102</v>
      </c>
      <c r="H21" s="23">
        <f>[18]Touko!BK13</f>
        <v>4186</v>
      </c>
      <c r="I21" s="23">
        <f>[18]Kesä!BK13</f>
        <v>5173</v>
      </c>
      <c r="J21" s="23">
        <f>[18]Heinä!BK13</f>
        <v>6231</v>
      </c>
      <c r="K21" s="23">
        <f>[18]Elo!BK13</f>
        <v>6834</v>
      </c>
      <c r="L21" s="23">
        <f>[18]Syys!BK13</f>
        <v>7975</v>
      </c>
      <c r="M21" s="23">
        <f>[18]Loka!BK13</f>
        <v>4155</v>
      </c>
      <c r="N21" s="23">
        <f>[18]Marras!BK13</f>
        <v>3982</v>
      </c>
      <c r="O21" s="23">
        <f>[18]Joulu!BK13</f>
        <v>2847</v>
      </c>
    </row>
    <row r="22" spans="1:15" x14ac:dyDescent="0.2">
      <c r="A22" s="46"/>
      <c r="B22" s="42" t="s">
        <v>36</v>
      </c>
      <c r="C22" s="43">
        <f>[18]Tammijoulu!T13</f>
        <v>60706</v>
      </c>
      <c r="D22" s="43">
        <f>[18]Tammi!T13</f>
        <v>1828</v>
      </c>
      <c r="E22" s="43">
        <f>[18]Helmi!T13</f>
        <v>1620</v>
      </c>
      <c r="F22" s="43">
        <f>[18]Maalis!T13</f>
        <v>2433</v>
      </c>
      <c r="G22" s="43">
        <f>[18]Huhti!T13</f>
        <v>3698</v>
      </c>
      <c r="H22" s="43">
        <f>[18]Touko!T13</f>
        <v>3224</v>
      </c>
      <c r="I22" s="43">
        <f>[18]Kesä!T13</f>
        <v>7546</v>
      </c>
      <c r="J22" s="43">
        <f>[18]Heinä!T13</f>
        <v>10258</v>
      </c>
      <c r="K22" s="43">
        <f>[18]Elo!T13</f>
        <v>16129</v>
      </c>
      <c r="L22" s="43">
        <f>[18]Syys!T13</f>
        <v>5326</v>
      </c>
      <c r="M22" s="43">
        <f>[18]Loka!T13</f>
        <v>3148</v>
      </c>
      <c r="N22" s="43">
        <f>[18]Marras!T13</f>
        <v>3090</v>
      </c>
      <c r="O22" s="43">
        <f>[18]Joulu!T13</f>
        <v>2406</v>
      </c>
    </row>
    <row r="23" spans="1:15" s="21" customFormat="1" x14ac:dyDescent="0.2">
      <c r="B23" s="24" t="s">
        <v>32</v>
      </c>
      <c r="C23" s="23">
        <f>[18]Tammijoulu!R13</f>
        <v>58850</v>
      </c>
      <c r="D23" s="23">
        <f>[18]Tammi!R13</f>
        <v>3214</v>
      </c>
      <c r="E23" s="23">
        <f>[18]Helmi!R13</f>
        <v>3114</v>
      </c>
      <c r="F23" s="23">
        <f>[18]Maalis!R13</f>
        <v>4462</v>
      </c>
      <c r="G23" s="23">
        <f>[18]Huhti!R13</f>
        <v>4490</v>
      </c>
      <c r="H23" s="23">
        <f>[18]Touko!R13</f>
        <v>4444</v>
      </c>
      <c r="I23" s="23">
        <f>[18]Kesä!R13</f>
        <v>7274</v>
      </c>
      <c r="J23" s="23">
        <f>[18]Heinä!R13</f>
        <v>6314</v>
      </c>
      <c r="K23" s="23">
        <f>[18]Elo!R13</f>
        <v>8047</v>
      </c>
      <c r="L23" s="23">
        <f>[18]Syys!R13</f>
        <v>4816</v>
      </c>
      <c r="M23" s="23">
        <f>[18]Loka!R13</f>
        <v>4542</v>
      </c>
      <c r="N23" s="23">
        <f>[18]Marras!R13</f>
        <v>4961</v>
      </c>
      <c r="O23" s="23">
        <f>[18]Joulu!R13</f>
        <v>3172</v>
      </c>
    </row>
    <row r="24" spans="1:15" x14ac:dyDescent="0.2">
      <c r="B24" s="1" t="s">
        <v>35</v>
      </c>
      <c r="C24" s="12">
        <f>[18]Tammijoulu!H13</f>
        <v>45220</v>
      </c>
      <c r="D24" s="12">
        <f>[18]Tammi!H13</f>
        <v>2733</v>
      </c>
      <c r="E24" s="12">
        <f>[18]Helmi!H13</f>
        <v>2727</v>
      </c>
      <c r="F24" s="12">
        <f>[18]Maalis!H13</f>
        <v>3498</v>
      </c>
      <c r="G24" s="12">
        <f>[18]Huhti!H13</f>
        <v>2899</v>
      </c>
      <c r="H24" s="12">
        <f>[18]Touko!H13</f>
        <v>6171</v>
      </c>
      <c r="I24" s="12">
        <f>[18]Kesä!H13</f>
        <v>4260</v>
      </c>
      <c r="J24" s="12">
        <f>[18]Heinä!H13</f>
        <v>4281</v>
      </c>
      <c r="K24" s="12">
        <f>[18]Elo!H13</f>
        <v>4677</v>
      </c>
      <c r="L24" s="12">
        <f>[18]Syys!H13</f>
        <v>4138</v>
      </c>
      <c r="M24" s="12">
        <f>[18]Loka!H13</f>
        <v>4190</v>
      </c>
      <c r="N24" s="12">
        <f>[18]Marras!H13</f>
        <v>3478</v>
      </c>
      <c r="O24" s="12">
        <f>[18]Joulu!H13</f>
        <v>2168</v>
      </c>
    </row>
    <row r="25" spans="1:15" s="21" customFormat="1" x14ac:dyDescent="0.2">
      <c r="B25" s="24" t="s">
        <v>38</v>
      </c>
      <c r="C25" s="23">
        <f>[18]Tammijoulu!L13</f>
        <v>34628</v>
      </c>
      <c r="D25" s="23">
        <f>[18]Tammi!L13</f>
        <v>1415</v>
      </c>
      <c r="E25" s="23">
        <f>[18]Helmi!L13</f>
        <v>1380</v>
      </c>
      <c r="F25" s="23">
        <f>[18]Maalis!L13</f>
        <v>1677</v>
      </c>
      <c r="G25" s="23">
        <f>[18]Huhti!L13</f>
        <v>1780</v>
      </c>
      <c r="H25" s="23">
        <f>[18]Touko!L13</f>
        <v>2476</v>
      </c>
      <c r="I25" s="23">
        <f>[18]Kesä!L13</f>
        <v>3732</v>
      </c>
      <c r="J25" s="23">
        <f>[18]Heinä!L13</f>
        <v>7485</v>
      </c>
      <c r="K25" s="23">
        <f>[18]Elo!L13</f>
        <v>5778</v>
      </c>
      <c r="L25" s="23">
        <f>[18]Syys!L13</f>
        <v>2697</v>
      </c>
      <c r="M25" s="23">
        <f>[18]Loka!L13</f>
        <v>2315</v>
      </c>
      <c r="N25" s="23">
        <f>[18]Marras!L13</f>
        <v>1779</v>
      </c>
      <c r="O25" s="23">
        <f>[18]Joulu!L13</f>
        <v>2114</v>
      </c>
    </row>
    <row r="26" spans="1:15" x14ac:dyDescent="0.2">
      <c r="B26" s="1" t="s">
        <v>37</v>
      </c>
      <c r="C26" s="12">
        <f>[18]Tammijoulu!AH13</f>
        <v>50649</v>
      </c>
      <c r="D26" s="12">
        <f>[18]Tammi!AH13</f>
        <v>4319</v>
      </c>
      <c r="E26" s="12">
        <f>[18]Helmi!AH13</f>
        <v>3001</v>
      </c>
      <c r="F26" s="12">
        <f>[18]Maalis!AH13</f>
        <v>3541</v>
      </c>
      <c r="G26" s="12">
        <f>[18]Huhti!AH13</f>
        <v>3793</v>
      </c>
      <c r="H26" s="12">
        <f>[18]Touko!AH13</f>
        <v>4359</v>
      </c>
      <c r="I26" s="12">
        <f>[18]Kesä!AH13</f>
        <v>3984</v>
      </c>
      <c r="J26" s="12">
        <f>[18]Heinä!AH13</f>
        <v>4109</v>
      </c>
      <c r="K26" s="12">
        <f>[18]Elo!AH13</f>
        <v>4670</v>
      </c>
      <c r="L26" s="12">
        <f>[18]Syys!AH13</f>
        <v>4140</v>
      </c>
      <c r="M26" s="12">
        <f>[18]Loka!AH13</f>
        <v>4967</v>
      </c>
      <c r="N26" s="12">
        <f>[18]Marras!AH13</f>
        <v>5133</v>
      </c>
      <c r="O26" s="12">
        <f>[18]Joulu!AH13</f>
        <v>4633</v>
      </c>
    </row>
    <row r="27" spans="1:15" s="21" customFormat="1" x14ac:dyDescent="0.2">
      <c r="B27" s="24" t="s">
        <v>39</v>
      </c>
      <c r="C27" s="23">
        <f>[18]Tammijoulu!N13</f>
        <v>24533</v>
      </c>
      <c r="D27" s="23">
        <f>[18]Tammi!N13</f>
        <v>1455</v>
      </c>
      <c r="E27" s="23">
        <f>[18]Helmi!N13</f>
        <v>1414</v>
      </c>
      <c r="F27" s="23">
        <f>[18]Maalis!N13</f>
        <v>1360</v>
      </c>
      <c r="G27" s="23">
        <f>[18]Huhti!N13</f>
        <v>1482</v>
      </c>
      <c r="H27" s="23">
        <f>[18]Touko!N13</f>
        <v>1844</v>
      </c>
      <c r="I27" s="23">
        <f>[18]Kesä!N13</f>
        <v>2886</v>
      </c>
      <c r="J27" s="23">
        <f>[18]Heinä!N13</f>
        <v>2943</v>
      </c>
      <c r="K27" s="23">
        <f>[18]Elo!N13</f>
        <v>2719</v>
      </c>
      <c r="L27" s="23">
        <f>[18]Syys!N13</f>
        <v>2428</v>
      </c>
      <c r="M27" s="23">
        <f>[18]Loka!N13</f>
        <v>2117</v>
      </c>
      <c r="N27" s="23">
        <f>[18]Marras!N13</f>
        <v>2278</v>
      </c>
      <c r="O27" s="23">
        <f>[18]Joulu!N13</f>
        <v>1607</v>
      </c>
    </row>
    <row r="28" spans="1:15" x14ac:dyDescent="0.2">
      <c r="A28" s="46"/>
      <c r="B28" s="42" t="s">
        <v>42</v>
      </c>
      <c r="C28" s="43">
        <f>[18]Tammijoulu!AQ13</f>
        <v>15108</v>
      </c>
      <c r="D28" s="43">
        <f>[18]Tammi!AQ13</f>
        <v>682</v>
      </c>
      <c r="E28" s="43">
        <f>[18]Helmi!AQ13</f>
        <v>755</v>
      </c>
      <c r="F28" s="43">
        <f>[18]Maalis!AQ13</f>
        <v>1143</v>
      </c>
      <c r="G28" s="43">
        <f>[18]Huhti!AQ13</f>
        <v>916</v>
      </c>
      <c r="H28" s="43">
        <f>[18]Touko!AQ13</f>
        <v>1243</v>
      </c>
      <c r="I28" s="43">
        <f>[18]Kesä!AQ13</f>
        <v>2202</v>
      </c>
      <c r="J28" s="43">
        <f>[18]Heinä!AQ13</f>
        <v>1883</v>
      </c>
      <c r="K28" s="43">
        <f>[18]Elo!AQ13</f>
        <v>2223</v>
      </c>
      <c r="L28" s="43">
        <f>[18]Syys!AQ13</f>
        <v>1345</v>
      </c>
      <c r="M28" s="43">
        <f>[18]Loka!AQ13</f>
        <v>1036</v>
      </c>
      <c r="N28" s="43">
        <f>[18]Marras!AQ13</f>
        <v>979</v>
      </c>
      <c r="O28" s="43">
        <f>[18]Joulu!AQ13</f>
        <v>701</v>
      </c>
    </row>
    <row r="29" spans="1:15" s="21" customFormat="1" x14ac:dyDescent="0.2">
      <c r="B29" s="24" t="s">
        <v>43</v>
      </c>
      <c r="C29" s="23">
        <f>[18]Tammijoulu!K13</f>
        <v>16214</v>
      </c>
      <c r="D29" s="23">
        <f>[18]Tammi!K13</f>
        <v>580</v>
      </c>
      <c r="E29" s="23">
        <f>[18]Helmi!K13</f>
        <v>577</v>
      </c>
      <c r="F29" s="23">
        <f>[18]Maalis!K13</f>
        <v>892</v>
      </c>
      <c r="G29" s="23">
        <f>[18]Huhti!K13</f>
        <v>1212</v>
      </c>
      <c r="H29" s="23">
        <f>[18]Touko!K13</f>
        <v>1219</v>
      </c>
      <c r="I29" s="23">
        <f>[18]Kesä!K13</f>
        <v>1789</v>
      </c>
      <c r="J29" s="23">
        <f>[18]Heinä!K13</f>
        <v>2260</v>
      </c>
      <c r="K29" s="23">
        <f>[18]Elo!K13</f>
        <v>2719</v>
      </c>
      <c r="L29" s="23">
        <f>[18]Syys!K13</f>
        <v>1740</v>
      </c>
      <c r="M29" s="23">
        <f>[18]Loka!K13</f>
        <v>1355</v>
      </c>
      <c r="N29" s="23">
        <f>[18]Marras!K13</f>
        <v>1020</v>
      </c>
      <c r="O29" s="23">
        <f>[18]Joulu!K13</f>
        <v>851</v>
      </c>
    </row>
    <row r="30" spans="1:15" x14ac:dyDescent="0.2">
      <c r="B30" s="1" t="s">
        <v>44</v>
      </c>
      <c r="C30" s="12">
        <f>[18]Tammijoulu!V13</f>
        <v>19711</v>
      </c>
      <c r="D30" s="12">
        <f>[18]Tammi!V13</f>
        <v>1483</v>
      </c>
      <c r="E30" s="12">
        <f>[18]Helmi!V13</f>
        <v>1330</v>
      </c>
      <c r="F30" s="12">
        <f>[18]Maalis!V13</f>
        <v>1235</v>
      </c>
      <c r="G30" s="12">
        <f>[18]Huhti!V13</f>
        <v>1301</v>
      </c>
      <c r="H30" s="12">
        <f>[18]Touko!V13</f>
        <v>1439</v>
      </c>
      <c r="I30" s="12">
        <f>[18]Kesä!V13</f>
        <v>1859</v>
      </c>
      <c r="J30" s="12">
        <f>[18]Heinä!V13</f>
        <v>1651</v>
      </c>
      <c r="K30" s="12">
        <f>[18]Elo!V13</f>
        <v>2024</v>
      </c>
      <c r="L30" s="12">
        <f>[18]Syys!V13</f>
        <v>1850</v>
      </c>
      <c r="M30" s="12">
        <f>[18]Loka!V13</f>
        <v>1922</v>
      </c>
      <c r="N30" s="12">
        <f>[18]Marras!V13</f>
        <v>2048</v>
      </c>
      <c r="O30" s="12">
        <f>[18]Joulu!V13</f>
        <v>1569</v>
      </c>
    </row>
    <row r="31" spans="1:15" s="21" customFormat="1" x14ac:dyDescent="0.2">
      <c r="B31" s="24" t="s">
        <v>2</v>
      </c>
      <c r="C31" s="23">
        <f>[18]Tammijoulu!BG13</f>
        <v>22516</v>
      </c>
      <c r="D31" s="23">
        <f>[18]Tammi!BG13</f>
        <v>1448</v>
      </c>
      <c r="E31" s="23">
        <f>[18]Helmi!BG13</f>
        <v>690</v>
      </c>
      <c r="F31" s="23">
        <f>[18]Maalis!BG13</f>
        <v>1119</v>
      </c>
      <c r="G31" s="23">
        <f>[18]Huhti!BG13</f>
        <v>983</v>
      </c>
      <c r="H31" s="23">
        <f>[18]Touko!BG13</f>
        <v>1738</v>
      </c>
      <c r="I31" s="23">
        <f>[18]Kesä!BG13</f>
        <v>3314</v>
      </c>
      <c r="J31" s="23">
        <f>[18]Heinä!BG13</f>
        <v>3842</v>
      </c>
      <c r="K31" s="23">
        <f>[18]Elo!BG13</f>
        <v>3186</v>
      </c>
      <c r="L31" s="23">
        <f>[18]Syys!BG13</f>
        <v>2744</v>
      </c>
      <c r="M31" s="23">
        <f>[18]Loka!BG13</f>
        <v>1488</v>
      </c>
      <c r="N31" s="23">
        <f>[18]Marras!BG13</f>
        <v>812</v>
      </c>
      <c r="O31" s="23">
        <f>[18]Joulu!BG13</f>
        <v>1152</v>
      </c>
    </row>
    <row r="32" spans="1:15" x14ac:dyDescent="0.2">
      <c r="B32" s="1" t="s">
        <v>48</v>
      </c>
      <c r="C32" s="12">
        <f>[18]Tammijoulu!BA13</f>
        <v>9837</v>
      </c>
      <c r="D32" s="12">
        <f>[18]Tammi!BA13</f>
        <v>320</v>
      </c>
      <c r="E32" s="12">
        <f>[18]Helmi!BA13</f>
        <v>347</v>
      </c>
      <c r="F32" s="12">
        <f>[18]Maalis!BA13</f>
        <v>424</v>
      </c>
      <c r="G32" s="12">
        <f>[18]Huhti!BA13</f>
        <v>379</v>
      </c>
      <c r="H32" s="12">
        <f>[18]Touko!BA13</f>
        <v>1094</v>
      </c>
      <c r="I32" s="12">
        <f>[18]Kesä!BA13</f>
        <v>1137</v>
      </c>
      <c r="J32" s="12">
        <f>[18]Heinä!BA13</f>
        <v>1075</v>
      </c>
      <c r="K32" s="12">
        <f>[18]Elo!BA13</f>
        <v>1331</v>
      </c>
      <c r="L32" s="12">
        <f>[18]Syys!BA13</f>
        <v>2309</v>
      </c>
      <c r="M32" s="12">
        <f>[18]Loka!BA13</f>
        <v>536</v>
      </c>
      <c r="N32" s="12">
        <f>[18]Marras!BA13</f>
        <v>514</v>
      </c>
      <c r="O32" s="12">
        <f>[18]Joulu!BA13</f>
        <v>371</v>
      </c>
    </row>
    <row r="33" spans="1:15" s="21" customFormat="1" x14ac:dyDescent="0.2">
      <c r="B33" s="24" t="s">
        <v>41</v>
      </c>
      <c r="C33" s="23">
        <f>[18]Tammijoulu!AF13</f>
        <v>14629</v>
      </c>
      <c r="D33" s="23">
        <f>[18]Tammi!AF13</f>
        <v>717</v>
      </c>
      <c r="E33" s="23">
        <f>[18]Helmi!AF13</f>
        <v>295</v>
      </c>
      <c r="F33" s="23">
        <f>[18]Maalis!AF13</f>
        <v>610</v>
      </c>
      <c r="G33" s="23">
        <f>[18]Huhti!AF13</f>
        <v>560</v>
      </c>
      <c r="H33" s="23">
        <f>[18]Touko!AF13</f>
        <v>652</v>
      </c>
      <c r="I33" s="23">
        <f>[18]Kesä!AF13</f>
        <v>2090</v>
      </c>
      <c r="J33" s="23">
        <f>[18]Heinä!AF13</f>
        <v>2807</v>
      </c>
      <c r="K33" s="23">
        <f>[18]Elo!AF13</f>
        <v>2553</v>
      </c>
      <c r="L33" s="23">
        <f>[18]Syys!AF13</f>
        <v>1078</v>
      </c>
      <c r="M33" s="23">
        <f>[18]Loka!AF13</f>
        <v>659</v>
      </c>
      <c r="N33" s="23">
        <f>[18]Marras!AF13</f>
        <v>1129</v>
      </c>
      <c r="O33" s="23">
        <f>[18]Joulu!AF13</f>
        <v>1479</v>
      </c>
    </row>
    <row r="34" spans="1:15" x14ac:dyDescent="0.2">
      <c r="B34" s="1" t="s">
        <v>47</v>
      </c>
      <c r="C34" s="12">
        <f>[18]Tammijoulu!Q13</f>
        <v>11250</v>
      </c>
      <c r="D34" s="12">
        <f>[18]Tammi!Q13</f>
        <v>423</v>
      </c>
      <c r="E34" s="12">
        <f>[18]Helmi!Q13</f>
        <v>499</v>
      </c>
      <c r="F34" s="12">
        <f>[18]Maalis!Q13</f>
        <v>619</v>
      </c>
      <c r="G34" s="12">
        <f>[18]Huhti!Q13</f>
        <v>734</v>
      </c>
      <c r="H34" s="12">
        <f>[18]Touko!Q13</f>
        <v>953</v>
      </c>
      <c r="I34" s="12">
        <f>[18]Kesä!Q13</f>
        <v>1483</v>
      </c>
      <c r="J34" s="12">
        <f>[18]Heinä!Q13</f>
        <v>1843</v>
      </c>
      <c r="K34" s="12">
        <f>[18]Elo!Q13</f>
        <v>1823</v>
      </c>
      <c r="L34" s="12">
        <f>[18]Syys!Q13</f>
        <v>1032</v>
      </c>
      <c r="M34" s="12">
        <f>[18]Loka!Q13</f>
        <v>760</v>
      </c>
      <c r="N34" s="12">
        <f>[18]Marras!Q13</f>
        <v>616</v>
      </c>
      <c r="O34" s="12">
        <f>[18]Joulu!Q13</f>
        <v>465</v>
      </c>
    </row>
    <row r="35" spans="1:15" s="21" customFormat="1" x14ac:dyDescent="0.2">
      <c r="B35" s="24" t="s">
        <v>49</v>
      </c>
      <c r="C35" s="23">
        <f>[18]Tammijoulu!W13</f>
        <v>8852</v>
      </c>
      <c r="D35" s="23">
        <f>[18]Tammi!W13</f>
        <v>319</v>
      </c>
      <c r="E35" s="23">
        <f>[18]Helmi!W13</f>
        <v>327</v>
      </c>
      <c r="F35" s="23">
        <f>[18]Maalis!W13</f>
        <v>489</v>
      </c>
      <c r="G35" s="23">
        <f>[18]Huhti!W13</f>
        <v>641</v>
      </c>
      <c r="H35" s="23">
        <f>[18]Touko!W13</f>
        <v>954</v>
      </c>
      <c r="I35" s="23">
        <f>[18]Kesä!W13</f>
        <v>853</v>
      </c>
      <c r="J35" s="23">
        <f>[18]Heinä!W13</f>
        <v>1108</v>
      </c>
      <c r="K35" s="23">
        <f>[18]Elo!W13</f>
        <v>801</v>
      </c>
      <c r="L35" s="23">
        <f>[18]Syys!W13</f>
        <v>1152</v>
      </c>
      <c r="M35" s="23">
        <f>[18]Loka!W13</f>
        <v>710</v>
      </c>
      <c r="N35" s="23">
        <f>[18]Marras!W13</f>
        <v>1093</v>
      </c>
      <c r="O35" s="23">
        <f>[18]Joulu!W13</f>
        <v>405</v>
      </c>
    </row>
    <row r="36" spans="1:15" x14ac:dyDescent="0.2">
      <c r="A36" s="46"/>
      <c r="B36" s="42" t="s">
        <v>45</v>
      </c>
      <c r="C36" s="43">
        <f>[18]Tammijoulu!Y13</f>
        <v>11273</v>
      </c>
      <c r="D36" s="43">
        <f>[18]Tammi!Y13</f>
        <v>456</v>
      </c>
      <c r="E36" s="43">
        <f>[18]Helmi!Y13</f>
        <v>624</v>
      </c>
      <c r="F36" s="43">
        <f>[18]Maalis!Y13</f>
        <v>895</v>
      </c>
      <c r="G36" s="43">
        <f>[18]Huhti!Y13</f>
        <v>921</v>
      </c>
      <c r="H36" s="43">
        <f>[18]Touko!Y13</f>
        <v>750</v>
      </c>
      <c r="I36" s="43">
        <f>[18]Kesä!Y13</f>
        <v>1803</v>
      </c>
      <c r="J36" s="43">
        <f>[18]Heinä!Y13</f>
        <v>1341</v>
      </c>
      <c r="K36" s="43">
        <f>[18]Elo!Y13</f>
        <v>1166</v>
      </c>
      <c r="L36" s="43">
        <f>[18]Syys!Y13</f>
        <v>906</v>
      </c>
      <c r="M36" s="43">
        <f>[18]Loka!Y13</f>
        <v>1043</v>
      </c>
      <c r="N36" s="43">
        <f>[18]Marras!Y13</f>
        <v>872</v>
      </c>
      <c r="O36" s="43">
        <f>[18]Joulu!Y13</f>
        <v>496</v>
      </c>
    </row>
    <row r="37" spans="1:15" s="21" customFormat="1" x14ac:dyDescent="0.2">
      <c r="B37" s="24" t="s">
        <v>51</v>
      </c>
      <c r="C37" s="23">
        <f>[18]Tammijoulu!AW13</f>
        <v>21943</v>
      </c>
      <c r="D37" s="23">
        <f>[18]Tammi!AW13</f>
        <v>1157</v>
      </c>
      <c r="E37" s="23">
        <f>[18]Helmi!AW13</f>
        <v>1340</v>
      </c>
      <c r="F37" s="23">
        <f>[18]Maalis!AW13</f>
        <v>1687</v>
      </c>
      <c r="G37" s="23">
        <f>[18]Huhti!AW13</f>
        <v>1354</v>
      </c>
      <c r="H37" s="23">
        <f>[18]Touko!AW13</f>
        <v>2036</v>
      </c>
      <c r="I37" s="23">
        <f>[18]Kesä!AW13</f>
        <v>2035</v>
      </c>
      <c r="J37" s="23">
        <f>[18]Heinä!AW13</f>
        <v>1461</v>
      </c>
      <c r="K37" s="23">
        <f>[18]Elo!AW13</f>
        <v>1764</v>
      </c>
      <c r="L37" s="23">
        <f>[18]Syys!AW13</f>
        <v>2247</v>
      </c>
      <c r="M37" s="23">
        <f>[18]Loka!AW13</f>
        <v>3195</v>
      </c>
      <c r="N37" s="23">
        <f>[18]Marras!AW13</f>
        <v>1871</v>
      </c>
      <c r="O37" s="23">
        <f>[18]Joulu!AW13</f>
        <v>1796</v>
      </c>
    </row>
    <row r="38" spans="1:15" x14ac:dyDescent="0.2">
      <c r="B38" s="1" t="s">
        <v>3</v>
      </c>
      <c r="C38" s="12">
        <f>[18]Tammijoulu!AI13</f>
        <v>8776</v>
      </c>
      <c r="D38" s="12">
        <f>[18]Tammi!AI13</f>
        <v>578</v>
      </c>
      <c r="E38" s="12">
        <f>[18]Helmi!AI13</f>
        <v>509</v>
      </c>
      <c r="F38" s="12">
        <f>[18]Maalis!AI13</f>
        <v>619</v>
      </c>
      <c r="G38" s="12">
        <f>[18]Huhti!AI13</f>
        <v>522</v>
      </c>
      <c r="H38" s="12">
        <f>[18]Touko!AI13</f>
        <v>560</v>
      </c>
      <c r="I38" s="12">
        <f>[18]Kesä!AI13</f>
        <v>918</v>
      </c>
      <c r="J38" s="12">
        <f>[18]Heinä!AI13</f>
        <v>727</v>
      </c>
      <c r="K38" s="12">
        <f>[18]Elo!AI13</f>
        <v>722</v>
      </c>
      <c r="L38" s="12">
        <f>[18]Syys!AI13</f>
        <v>997</v>
      </c>
      <c r="M38" s="12">
        <f>[18]Loka!AI13</f>
        <v>882</v>
      </c>
      <c r="N38" s="12">
        <f>[18]Marras!AI13</f>
        <v>1013</v>
      </c>
      <c r="O38" s="12">
        <f>[18]Joulu!AI13</f>
        <v>729</v>
      </c>
    </row>
    <row r="39" spans="1:15" s="21" customFormat="1" x14ac:dyDescent="0.2">
      <c r="B39" s="24" t="s">
        <v>46</v>
      </c>
      <c r="C39" s="23">
        <f>[18]Tammijoulu!U13</f>
        <v>8576</v>
      </c>
      <c r="D39" s="23">
        <f>[18]Tammi!U13</f>
        <v>348</v>
      </c>
      <c r="E39" s="23">
        <f>[18]Helmi!U13</f>
        <v>325</v>
      </c>
      <c r="F39" s="23">
        <f>[18]Maalis!U13</f>
        <v>319</v>
      </c>
      <c r="G39" s="23">
        <f>[18]Huhti!U13</f>
        <v>544</v>
      </c>
      <c r="H39" s="23">
        <f>[18]Touko!U13</f>
        <v>409</v>
      </c>
      <c r="I39" s="23">
        <f>[18]Kesä!U13</f>
        <v>1061</v>
      </c>
      <c r="J39" s="23">
        <f>[18]Heinä!U13</f>
        <v>1083</v>
      </c>
      <c r="K39" s="23">
        <f>[18]Elo!U13</f>
        <v>1664</v>
      </c>
      <c r="L39" s="23">
        <f>[18]Syys!U13</f>
        <v>1169</v>
      </c>
      <c r="M39" s="23">
        <f>[18]Loka!U13</f>
        <v>670</v>
      </c>
      <c r="N39" s="23">
        <f>[18]Marras!U13</f>
        <v>612</v>
      </c>
      <c r="O39" s="23">
        <f>[18]Joulu!U13</f>
        <v>372</v>
      </c>
    </row>
    <row r="40" spans="1:15" x14ac:dyDescent="0.2">
      <c r="B40" s="1" t="s">
        <v>50</v>
      </c>
      <c r="C40" s="12">
        <f>[18]Tammijoulu!AJ13</f>
        <v>7554</v>
      </c>
      <c r="D40" s="12">
        <f>[18]Tammi!AJ13</f>
        <v>472</v>
      </c>
      <c r="E40" s="12">
        <f>[18]Helmi!AJ13</f>
        <v>503</v>
      </c>
      <c r="F40" s="12">
        <f>[18]Maalis!AJ13</f>
        <v>495</v>
      </c>
      <c r="G40" s="12">
        <f>[18]Huhti!AJ13</f>
        <v>416</v>
      </c>
      <c r="H40" s="12">
        <f>[18]Touko!AJ13</f>
        <v>636</v>
      </c>
      <c r="I40" s="12">
        <f>[18]Kesä!AJ13</f>
        <v>704</v>
      </c>
      <c r="J40" s="12">
        <f>[18]Heinä!AJ13</f>
        <v>495</v>
      </c>
      <c r="K40" s="12">
        <f>[18]Elo!AJ13</f>
        <v>748</v>
      </c>
      <c r="L40" s="12">
        <f>[18]Syys!AJ13</f>
        <v>722</v>
      </c>
      <c r="M40" s="12">
        <f>[18]Loka!AJ13</f>
        <v>981</v>
      </c>
      <c r="N40" s="12">
        <f>[18]Marras!AJ13</f>
        <v>682</v>
      </c>
      <c r="O40" s="12">
        <f>[18]Joulu!AJ13</f>
        <v>700</v>
      </c>
    </row>
    <row r="41" spans="1:15" s="21" customFormat="1" x14ac:dyDescent="0.2">
      <c r="B41" s="24" t="s">
        <v>52</v>
      </c>
      <c r="C41" s="23">
        <f>[18]Tammijoulu!I13</f>
        <v>6103</v>
      </c>
      <c r="D41" s="23">
        <f>[18]Tammi!I13</f>
        <v>293</v>
      </c>
      <c r="E41" s="23">
        <f>[18]Helmi!I13</f>
        <v>652</v>
      </c>
      <c r="F41" s="23">
        <f>[18]Maalis!I13</f>
        <v>681</v>
      </c>
      <c r="G41" s="23">
        <f>[18]Huhti!I13</f>
        <v>466</v>
      </c>
      <c r="H41" s="23">
        <f>[18]Touko!I13</f>
        <v>492</v>
      </c>
      <c r="I41" s="23">
        <f>[18]Kesä!I13</f>
        <v>698</v>
      </c>
      <c r="J41" s="23">
        <f>[18]Heinä!I13</f>
        <v>458</v>
      </c>
      <c r="K41" s="23">
        <f>[18]Elo!I13</f>
        <v>749</v>
      </c>
      <c r="L41" s="23">
        <f>[18]Syys!I13</f>
        <v>436</v>
      </c>
      <c r="M41" s="23">
        <f>[18]Loka!I13</f>
        <v>680</v>
      </c>
      <c r="N41" s="23">
        <f>[18]Marras!I13</f>
        <v>313</v>
      </c>
      <c r="O41" s="23">
        <f>[18]Joulu!I13</f>
        <v>185</v>
      </c>
    </row>
    <row r="42" spans="1:15" x14ac:dyDescent="0.2">
      <c r="A42" s="46"/>
      <c r="B42" s="42" t="s">
        <v>71</v>
      </c>
      <c r="C42" s="43">
        <f>[18]Tammijoulu!AG13</f>
        <v>5901</v>
      </c>
      <c r="D42" s="43">
        <f>[18]Tammi!AG13</f>
        <v>481</v>
      </c>
      <c r="E42" s="43">
        <f>[18]Helmi!AG13</f>
        <v>237</v>
      </c>
      <c r="F42" s="43">
        <f>[18]Maalis!AG13</f>
        <v>290</v>
      </c>
      <c r="G42" s="43">
        <f>[18]Huhti!AG13</f>
        <v>365</v>
      </c>
      <c r="H42" s="43">
        <f>[18]Touko!AG13</f>
        <v>506</v>
      </c>
      <c r="I42" s="43">
        <f>[18]Kesä!AG13</f>
        <v>741</v>
      </c>
      <c r="J42" s="43">
        <f>[18]Heinä!AG13</f>
        <v>583</v>
      </c>
      <c r="K42" s="43">
        <f>[18]Elo!AG13</f>
        <v>759</v>
      </c>
      <c r="L42" s="43">
        <f>[18]Syys!AG13</f>
        <v>500</v>
      </c>
      <c r="M42" s="43">
        <f>[18]Loka!AG13</f>
        <v>457</v>
      </c>
      <c r="N42" s="43">
        <f>[18]Marras!AG13</f>
        <v>548</v>
      </c>
      <c r="O42" s="43">
        <f>[18]Joulu!AG13</f>
        <v>434</v>
      </c>
    </row>
    <row r="43" spans="1:15" s="21" customFormat="1" x14ac:dyDescent="0.2">
      <c r="B43" s="24" t="s">
        <v>4</v>
      </c>
      <c r="C43" s="23">
        <f>[18]Tammijoulu!AN13</f>
        <v>8410</v>
      </c>
      <c r="D43" s="23">
        <f>[18]Tammi!AN13</f>
        <v>420</v>
      </c>
      <c r="E43" s="23">
        <f>[18]Helmi!AN13</f>
        <v>569</v>
      </c>
      <c r="F43" s="23">
        <f>[18]Maalis!AN13</f>
        <v>779</v>
      </c>
      <c r="G43" s="23">
        <f>[18]Huhti!AN13</f>
        <v>412</v>
      </c>
      <c r="H43" s="23">
        <f>[18]Touko!AN13</f>
        <v>605</v>
      </c>
      <c r="I43" s="23">
        <f>[18]Kesä!AN13</f>
        <v>795</v>
      </c>
      <c r="J43" s="23">
        <f>[18]Heinä!AN13</f>
        <v>828</v>
      </c>
      <c r="K43" s="23">
        <f>[18]Elo!AN13</f>
        <v>976</v>
      </c>
      <c r="L43" s="23">
        <f>[18]Syys!AN13</f>
        <v>760</v>
      </c>
      <c r="M43" s="23">
        <f>[18]Loka!AN13</f>
        <v>872</v>
      </c>
      <c r="N43" s="23">
        <f>[18]Marras!AN13</f>
        <v>960</v>
      </c>
      <c r="O43" s="23">
        <f>[18]Joulu!AN13</f>
        <v>434</v>
      </c>
    </row>
    <row r="44" spans="1:15" x14ac:dyDescent="0.2">
      <c r="B44" s="1" t="s">
        <v>103</v>
      </c>
      <c r="C44" s="12">
        <f>[18]Tammijoulu!AL13</f>
        <v>2612</v>
      </c>
      <c r="D44" s="12">
        <f>[18]Tammi!AL13</f>
        <v>172</v>
      </c>
      <c r="E44" s="12">
        <f>[18]Helmi!AL13</f>
        <v>156</v>
      </c>
      <c r="F44" s="12">
        <f>[18]Maalis!AL13</f>
        <v>158</v>
      </c>
      <c r="G44" s="12">
        <f>[18]Huhti!AL13</f>
        <v>106</v>
      </c>
      <c r="H44" s="12">
        <f>[18]Touko!AL13</f>
        <v>191</v>
      </c>
      <c r="I44" s="12">
        <f>[18]Kesä!AL13</f>
        <v>326</v>
      </c>
      <c r="J44" s="12">
        <f>[18]Heinä!AL13</f>
        <v>187</v>
      </c>
      <c r="K44" s="12">
        <f>[18]Elo!AL13</f>
        <v>205</v>
      </c>
      <c r="L44" s="12">
        <f>[18]Syys!AL13</f>
        <v>312</v>
      </c>
      <c r="M44" s="12">
        <f>[18]Loka!AL13</f>
        <v>438</v>
      </c>
      <c r="N44" s="12">
        <f>[18]Marras!AL13</f>
        <v>202</v>
      </c>
      <c r="O44" s="12">
        <f>[18]Joulu!AL13</f>
        <v>159</v>
      </c>
    </row>
    <row r="45" spans="1:15" s="21" customFormat="1" x14ac:dyDescent="0.2">
      <c r="B45" s="24" t="s">
        <v>53</v>
      </c>
      <c r="C45" s="23">
        <f>[18]Tammijoulu!BH13</f>
        <v>2391</v>
      </c>
      <c r="D45" s="23">
        <f>[18]Tammi!BH13</f>
        <v>82</v>
      </c>
      <c r="E45" s="23">
        <f>[18]Helmi!BH13</f>
        <v>89</v>
      </c>
      <c r="F45" s="23">
        <f>[18]Maalis!BH13</f>
        <v>93</v>
      </c>
      <c r="G45" s="23">
        <f>[18]Huhti!BH13</f>
        <v>80</v>
      </c>
      <c r="H45" s="23">
        <f>[18]Touko!BH13</f>
        <v>220</v>
      </c>
      <c r="I45" s="23">
        <f>[18]Kesä!BH13</f>
        <v>411</v>
      </c>
      <c r="J45" s="23">
        <f>[18]Heinä!BH13</f>
        <v>370</v>
      </c>
      <c r="K45" s="23">
        <f>[18]Elo!BH13</f>
        <v>314</v>
      </c>
      <c r="L45" s="23">
        <f>[18]Syys!BH13</f>
        <v>275</v>
      </c>
      <c r="M45" s="23">
        <f>[18]Loka!BH13</f>
        <v>193</v>
      </c>
      <c r="N45" s="23">
        <f>[18]Marras!BH13</f>
        <v>161</v>
      </c>
      <c r="O45" s="23">
        <f>[18]Joulu!BH13</f>
        <v>103</v>
      </c>
    </row>
    <row r="46" spans="1:15" x14ac:dyDescent="0.2">
      <c r="A46" s="46"/>
      <c r="B46" s="42" t="s">
        <v>5</v>
      </c>
      <c r="C46" s="43">
        <f>[18]Tammijoulu!BC13</f>
        <v>3460</v>
      </c>
      <c r="D46" s="43">
        <f>[18]Tammi!BC13</f>
        <v>109</v>
      </c>
      <c r="E46" s="43">
        <f>[18]Helmi!BC13</f>
        <v>86</v>
      </c>
      <c r="F46" s="43">
        <f>[18]Maalis!BC13</f>
        <v>120</v>
      </c>
      <c r="G46" s="43">
        <f>[18]Huhti!BC13</f>
        <v>164</v>
      </c>
      <c r="H46" s="43">
        <f>[18]Touko!BC13</f>
        <v>541</v>
      </c>
      <c r="I46" s="43">
        <f>[18]Kesä!BC13</f>
        <v>454</v>
      </c>
      <c r="J46" s="43">
        <f>[18]Heinä!BC13</f>
        <v>526</v>
      </c>
      <c r="K46" s="43">
        <f>[18]Elo!BC13</f>
        <v>569</v>
      </c>
      <c r="L46" s="43">
        <f>[18]Syys!BC13</f>
        <v>367</v>
      </c>
      <c r="M46" s="43">
        <f>[18]Loka!BC13</f>
        <v>213</v>
      </c>
      <c r="N46" s="43">
        <f>[18]Marras!BC13</f>
        <v>189</v>
      </c>
      <c r="O46" s="43">
        <f>[18]Joulu!BC13</f>
        <v>122</v>
      </c>
    </row>
    <row r="47" spans="1:15" s="21" customFormat="1" x14ac:dyDescent="0.2">
      <c r="B47" s="25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x14ac:dyDescent="0.2">
      <c r="B48" s="1" t="s">
        <v>54</v>
      </c>
      <c r="C48" s="8">
        <f t="shared" ref="C48:O48" si="0">C10-SUM(C12:C46)</f>
        <v>169275</v>
      </c>
      <c r="D48" s="8">
        <f t="shared" si="0"/>
        <v>9458</v>
      </c>
      <c r="E48" s="8">
        <f t="shared" si="0"/>
        <v>7850</v>
      </c>
      <c r="F48" s="8">
        <f t="shared" si="0"/>
        <v>9246</v>
      </c>
      <c r="G48" s="8">
        <f t="shared" si="0"/>
        <v>9149</v>
      </c>
      <c r="H48" s="8">
        <f t="shared" si="0"/>
        <v>15002</v>
      </c>
      <c r="I48" s="8">
        <f t="shared" si="0"/>
        <v>22290</v>
      </c>
      <c r="J48" s="8">
        <f t="shared" si="0"/>
        <v>17872</v>
      </c>
      <c r="K48" s="8">
        <f t="shared" si="0"/>
        <v>22021</v>
      </c>
      <c r="L48" s="8">
        <f t="shared" si="0"/>
        <v>20419</v>
      </c>
      <c r="M48" s="8">
        <f t="shared" si="0"/>
        <v>12640</v>
      </c>
      <c r="N48" s="8">
        <f t="shared" si="0"/>
        <v>14006</v>
      </c>
      <c r="O48" s="8">
        <f t="shared" si="0"/>
        <v>9322</v>
      </c>
    </row>
    <row r="49" spans="2:15" x14ac:dyDescent="0.2"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2:15" x14ac:dyDescent="0.2"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2:15" x14ac:dyDescent="0.2"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2:15" x14ac:dyDescent="0.2"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</row>
    <row r="53" spans="2:15" x14ac:dyDescent="0.2"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</row>
    <row r="54" spans="2:15" x14ac:dyDescent="0.2"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2:15" x14ac:dyDescent="0.2"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</row>
    <row r="56" spans="2:15" x14ac:dyDescent="0.2"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2:15" x14ac:dyDescent="0.2">
      <c r="B57" s="13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2:15" x14ac:dyDescent="0.2"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2:15" x14ac:dyDescent="0.2"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2:15" x14ac:dyDescent="0.2"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</row>
  </sheetData>
  <phoneticPr fontId="10" type="noConversion"/>
  <conditionalFormatting sqref="P1:IV1048576 A1:B1048576 C1:O6 C8:O65536">
    <cfRule type="cellIs" dxfId="487" priority="1" stopIfTrue="1" operator="lessThan">
      <formula>0</formula>
    </cfRule>
  </conditionalFormatting>
  <pageMargins left="0.3" right="0.19" top="0.44" bottom="0.43" header="0.25" footer="0.15"/>
  <pageSetup paperSize="9" scale="85" orientation="landscape" horizontalDpi="1200" verticalDpi="1200" r:id="rId1"/>
  <headerFooter alignWithMargins="0">
    <oddFooter>&amp;LStatistics Finland / Art-Travel Oy&amp;C&amp;D&amp;RHelsinki City Tourist Office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workbookViewId="0">
      <selection activeCell="D28" sqref="D28"/>
    </sheetView>
  </sheetViews>
  <sheetFormatPr defaultRowHeight="12.75" x14ac:dyDescent="0.2"/>
  <cols>
    <col min="1" max="1" width="4.140625" customWidth="1"/>
    <col min="2" max="2" width="28.7109375" style="1" customWidth="1"/>
    <col min="3" max="11" width="9.7109375" customWidth="1"/>
    <col min="12" max="12" width="10.7109375" customWidth="1"/>
    <col min="13" max="15" width="9.7109375" customWidth="1"/>
  </cols>
  <sheetData>
    <row r="1" spans="1:16" x14ac:dyDescent="0.2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6" x14ac:dyDescent="0.2">
      <c r="B2" s="51" t="s">
        <v>72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x14ac:dyDescent="0.2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6" ht="15.75" x14ac:dyDescent="0.25">
      <c r="B4" s="3" t="s">
        <v>55</v>
      </c>
      <c r="C4" s="4"/>
      <c r="D4" s="4"/>
      <c r="E4" s="4"/>
      <c r="F4" s="2"/>
      <c r="G4" s="4"/>
      <c r="H4" s="2"/>
      <c r="I4" s="4"/>
      <c r="J4" s="2"/>
      <c r="K4" s="4"/>
      <c r="L4" s="4"/>
      <c r="M4" s="2"/>
      <c r="N4" s="2"/>
      <c r="O4" s="2"/>
    </row>
    <row r="5" spans="1:16" ht="15.75" thickBot="1" x14ac:dyDescent="0.3">
      <c r="B5" s="5" t="s">
        <v>0</v>
      </c>
    </row>
    <row r="6" spans="1:16" ht="13.5" thickBot="1" x14ac:dyDescent="0.25">
      <c r="B6" s="6" t="s">
        <v>96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  <c r="K6" s="7" t="s">
        <v>14</v>
      </c>
      <c r="L6" s="7" t="s">
        <v>15</v>
      </c>
      <c r="M6" s="7" t="s">
        <v>16</v>
      </c>
      <c r="N6" s="7" t="s">
        <v>17</v>
      </c>
      <c r="O6" s="7" t="s">
        <v>18</v>
      </c>
    </row>
    <row r="7" spans="1:16" x14ac:dyDescent="0.2">
      <c r="B7" s="9"/>
      <c r="C7" s="16" t="s">
        <v>56</v>
      </c>
      <c r="D7" s="16" t="s">
        <v>57</v>
      </c>
      <c r="E7" s="16" t="s">
        <v>58</v>
      </c>
      <c r="F7" s="16" t="s">
        <v>59</v>
      </c>
      <c r="G7" s="16" t="s">
        <v>60</v>
      </c>
      <c r="H7" s="16" t="s">
        <v>61</v>
      </c>
      <c r="I7" s="16" t="s">
        <v>62</v>
      </c>
      <c r="J7" s="16" t="s">
        <v>63</v>
      </c>
      <c r="K7" s="16" t="s">
        <v>64</v>
      </c>
      <c r="L7" s="16" t="s">
        <v>65</v>
      </c>
      <c r="M7" s="16" t="s">
        <v>66</v>
      </c>
      <c r="N7" s="16" t="s">
        <v>67</v>
      </c>
      <c r="O7" s="16" t="s">
        <v>68</v>
      </c>
    </row>
    <row r="8" spans="1:16" s="61" customFormat="1" x14ac:dyDescent="0.2">
      <c r="B8" s="59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</row>
    <row r="9" spans="1:16" s="21" customFormat="1" x14ac:dyDescent="0.2">
      <c r="B9" s="18" t="s">
        <v>23</v>
      </c>
      <c r="C9" s="19">
        <f>[19]Tammijoulu!C13</f>
        <v>2555470</v>
      </c>
      <c r="D9" s="19">
        <f>[19]Tammi!C13</f>
        <v>165482</v>
      </c>
      <c r="E9" s="19">
        <f>[19]Helmi!C13</f>
        <v>150175</v>
      </c>
      <c r="F9" s="19">
        <f>[19]Maalis!C13</f>
        <v>168581</v>
      </c>
      <c r="G9" s="19">
        <f>[19]Huhti!C13</f>
        <v>180397</v>
      </c>
      <c r="H9" s="19">
        <f>[19]Touko!C13</f>
        <v>226271</v>
      </c>
      <c r="I9" s="19">
        <f>[19]Kesä!C13</f>
        <v>250971</v>
      </c>
      <c r="J9" s="19">
        <f>[19]Heinä!C13</f>
        <v>283302</v>
      </c>
      <c r="K9" s="19">
        <f>[19]Elo!C13</f>
        <v>307433</v>
      </c>
      <c r="L9" s="19">
        <f>[19]Syys!C13</f>
        <v>235863</v>
      </c>
      <c r="M9" s="19">
        <f>[19]Loka!C13</f>
        <v>221444</v>
      </c>
      <c r="N9" s="19">
        <f>[19]Marras!C13</f>
        <v>205612</v>
      </c>
      <c r="O9" s="19">
        <f>[19]Joulu!C13</f>
        <v>159939</v>
      </c>
    </row>
    <row r="10" spans="1:16" x14ac:dyDescent="0.2">
      <c r="B10" s="11" t="s">
        <v>24</v>
      </c>
      <c r="C10" s="12">
        <f>[19]Tammijoulu!E13</f>
        <v>1539057</v>
      </c>
      <c r="D10" s="12">
        <f>[19]Tammi!E13</f>
        <v>90418</v>
      </c>
      <c r="E10" s="12">
        <f>[19]Helmi!E13</f>
        <v>74919</v>
      </c>
      <c r="F10" s="12">
        <f>[19]Maalis!E13</f>
        <v>90394</v>
      </c>
      <c r="G10" s="12">
        <f>[19]Huhti!E13</f>
        <v>103319</v>
      </c>
      <c r="H10" s="12">
        <f>[19]Touko!E13</f>
        <v>146421</v>
      </c>
      <c r="I10" s="12">
        <f>[19]Kesä!E13</f>
        <v>172549</v>
      </c>
      <c r="J10" s="12">
        <f>[19]Heinä!E13</f>
        <v>174032</v>
      </c>
      <c r="K10" s="12">
        <f>[19]Elo!E13</f>
        <v>225161</v>
      </c>
      <c r="L10" s="12">
        <f>[19]Syys!E13</f>
        <v>145968</v>
      </c>
      <c r="M10" s="12">
        <f>[19]Loka!E13</f>
        <v>119827</v>
      </c>
      <c r="N10" s="12">
        <f>[19]Marras!E13</f>
        <v>104671</v>
      </c>
      <c r="O10" s="12">
        <f>[19]Joulu!E13</f>
        <v>91378</v>
      </c>
    </row>
    <row r="11" spans="1:16" s="21" customFormat="1" x14ac:dyDescent="0.2">
      <c r="B11" s="22" t="s">
        <v>25</v>
      </c>
      <c r="C11" s="23">
        <f>[19]Tammijoulu!D13</f>
        <v>1016413</v>
      </c>
      <c r="D11" s="23">
        <f>[19]Tammi!D13</f>
        <v>75064</v>
      </c>
      <c r="E11" s="23">
        <f>[19]Helmi!D13</f>
        <v>75256</v>
      </c>
      <c r="F11" s="23">
        <f>[19]Maalis!D13</f>
        <v>78187</v>
      </c>
      <c r="G11" s="23">
        <f>[19]Huhti!D13</f>
        <v>77078</v>
      </c>
      <c r="H11" s="23">
        <f>[19]Touko!D13</f>
        <v>79850</v>
      </c>
      <c r="I11" s="23">
        <f>[19]Kesä!D13</f>
        <v>78422</v>
      </c>
      <c r="J11" s="23">
        <f>[19]Heinä!D13</f>
        <v>109270</v>
      </c>
      <c r="K11" s="23">
        <f>[19]Elo!D13</f>
        <v>82272</v>
      </c>
      <c r="L11" s="23">
        <f>[19]Syys!D13</f>
        <v>89895</v>
      </c>
      <c r="M11" s="23">
        <f>[19]Loka!D13</f>
        <v>101617</v>
      </c>
      <c r="N11" s="23">
        <f>[19]Marras!D13</f>
        <v>100941</v>
      </c>
      <c r="O11" s="23">
        <f>[19]Joulu!D13</f>
        <v>68561</v>
      </c>
    </row>
    <row r="12" spans="1:16" x14ac:dyDescent="0.2">
      <c r="B12" s="1" t="s">
        <v>26</v>
      </c>
      <c r="C12" s="12">
        <f>[19]Tammijoulu!P13</f>
        <v>163394</v>
      </c>
      <c r="D12" s="12">
        <f>[19]Tammi!P13</f>
        <v>10552</v>
      </c>
      <c r="E12" s="12">
        <f>[19]Helmi!P13</f>
        <v>9129</v>
      </c>
      <c r="F12" s="12">
        <f>[19]Maalis!P13</f>
        <v>10682</v>
      </c>
      <c r="G12" s="12">
        <f>[19]Huhti!P13</f>
        <v>12521</v>
      </c>
      <c r="H12" s="12">
        <f>[19]Touko!P13</f>
        <v>15374</v>
      </c>
      <c r="I12" s="12">
        <f>[19]Kesä!P13</f>
        <v>17627</v>
      </c>
      <c r="J12" s="12">
        <f>[19]Heinä!P13</f>
        <v>15171</v>
      </c>
      <c r="K12" s="12">
        <f>[19]Elo!P13</f>
        <v>26138</v>
      </c>
      <c r="L12" s="12">
        <f>[19]Syys!P13</f>
        <v>15925</v>
      </c>
      <c r="M12" s="12">
        <f>[19]Loka!P13</f>
        <v>11506</v>
      </c>
      <c r="N12" s="12">
        <f>[19]Marras!P13</f>
        <v>10231</v>
      </c>
      <c r="O12" s="12">
        <f>[19]Joulu!P13</f>
        <v>8538</v>
      </c>
    </row>
    <row r="13" spans="1:16" s="21" customFormat="1" x14ac:dyDescent="0.2">
      <c r="B13" s="24" t="s">
        <v>29</v>
      </c>
      <c r="C13" s="23">
        <f>[19]Tammijoulu!J13</f>
        <v>151959</v>
      </c>
      <c r="D13" s="23">
        <f>[19]Tammi!J13</f>
        <v>7525</v>
      </c>
      <c r="E13" s="23">
        <f>[19]Helmi!J13</f>
        <v>7746</v>
      </c>
      <c r="F13" s="23">
        <f>[19]Maalis!J13</f>
        <v>9255</v>
      </c>
      <c r="G13" s="23">
        <f>[19]Huhti!J13</f>
        <v>9253</v>
      </c>
      <c r="H13" s="23">
        <f>[19]Touko!J13</f>
        <v>12810</v>
      </c>
      <c r="I13" s="23">
        <f>[19]Kesä!J13</f>
        <v>19461</v>
      </c>
      <c r="J13" s="23">
        <f>[19]Heinä!J13</f>
        <v>21415</v>
      </c>
      <c r="K13" s="23">
        <f>[19]Elo!J13</f>
        <v>24094</v>
      </c>
      <c r="L13" s="23">
        <f>[19]Syys!J13</f>
        <v>13167</v>
      </c>
      <c r="M13" s="23">
        <f>[19]Loka!J13</f>
        <v>10648</v>
      </c>
      <c r="N13" s="23">
        <f>[19]Marras!J13</f>
        <v>8354</v>
      </c>
      <c r="O13" s="23">
        <f>[19]Joulu!J13</f>
        <v>8231</v>
      </c>
    </row>
    <row r="14" spans="1:16" x14ac:dyDescent="0.2">
      <c r="B14" s="1" t="s">
        <v>28</v>
      </c>
      <c r="C14" s="12">
        <f>[19]Tammijoulu!F13</f>
        <v>133265</v>
      </c>
      <c r="D14" s="12">
        <f>[19]Tammi!F13</f>
        <v>7730</v>
      </c>
      <c r="E14" s="12">
        <f>[19]Helmi!F13</f>
        <v>8373</v>
      </c>
      <c r="F14" s="12">
        <f>[19]Maalis!F13</f>
        <v>9052</v>
      </c>
      <c r="G14" s="12">
        <f>[19]Huhti!F13</f>
        <v>10050</v>
      </c>
      <c r="H14" s="12">
        <f>[19]Touko!F13</f>
        <v>13121</v>
      </c>
      <c r="I14" s="12">
        <f>[19]Kesä!F13</f>
        <v>11148</v>
      </c>
      <c r="J14" s="12">
        <f>[19]Heinä!F13</f>
        <v>12558</v>
      </c>
      <c r="K14" s="12">
        <f>[19]Elo!F13</f>
        <v>16728</v>
      </c>
      <c r="L14" s="12">
        <f>[19]Syys!F13</f>
        <v>12847</v>
      </c>
      <c r="M14" s="12">
        <f>[19]Loka!F13</f>
        <v>12621</v>
      </c>
      <c r="N14" s="12">
        <f>[19]Marras!F13</f>
        <v>11311</v>
      </c>
      <c r="O14" s="12">
        <f>[19]Joulu!F13</f>
        <v>7726</v>
      </c>
    </row>
    <row r="15" spans="1:16" s="21" customFormat="1" x14ac:dyDescent="0.2">
      <c r="B15" s="24" t="s">
        <v>27</v>
      </c>
      <c r="C15" s="23">
        <f>[19]Tammijoulu!AK13</f>
        <v>123127</v>
      </c>
      <c r="D15" s="23">
        <f>[19]Tammi!AK13</f>
        <v>17939</v>
      </c>
      <c r="E15" s="23">
        <f>[19]Helmi!AK13</f>
        <v>8348</v>
      </c>
      <c r="F15" s="23">
        <f>[19]Maalis!AK13</f>
        <v>7887</v>
      </c>
      <c r="G15" s="23">
        <f>[19]Huhti!AK13</f>
        <v>10430</v>
      </c>
      <c r="H15" s="23">
        <f>[19]Touko!AK13</f>
        <v>7724</v>
      </c>
      <c r="I15" s="23">
        <f>[19]Kesä!AK13</f>
        <v>7261</v>
      </c>
      <c r="J15" s="23">
        <f>[19]Heinä!AK13</f>
        <v>10637</v>
      </c>
      <c r="K15" s="23">
        <f>[19]Elo!AK13</f>
        <v>10416</v>
      </c>
      <c r="L15" s="23">
        <f>[19]Syys!AK13</f>
        <v>8500</v>
      </c>
      <c r="M15" s="23">
        <f>[19]Loka!AK13</f>
        <v>9233</v>
      </c>
      <c r="N15" s="23">
        <f>[19]Marras!AK13</f>
        <v>11268</v>
      </c>
      <c r="O15" s="23">
        <f>[19]Joulu!AK13</f>
        <v>13484</v>
      </c>
    </row>
    <row r="16" spans="1:16" x14ac:dyDescent="0.2">
      <c r="A16" s="46"/>
      <c r="B16" s="42" t="s">
        <v>1</v>
      </c>
      <c r="C16" s="43">
        <f>[19]Tammijoulu!AP13</f>
        <v>127249</v>
      </c>
      <c r="D16" s="43">
        <f>[19]Tammi!AP13</f>
        <v>5493</v>
      </c>
      <c r="E16" s="43">
        <f>[19]Helmi!AP13</f>
        <v>5341</v>
      </c>
      <c r="F16" s="43">
        <f>[19]Maalis!AP13</f>
        <v>6624</v>
      </c>
      <c r="G16" s="43">
        <f>[19]Huhti!AP13</f>
        <v>7469</v>
      </c>
      <c r="H16" s="43">
        <f>[19]Touko!AP13</f>
        <v>12343</v>
      </c>
      <c r="I16" s="43">
        <f>[19]Kesä!AP13</f>
        <v>18991</v>
      </c>
      <c r="J16" s="43">
        <f>[19]Heinä!AP13</f>
        <v>17169</v>
      </c>
      <c r="K16" s="43">
        <f>[19]Elo!AP13</f>
        <v>20410</v>
      </c>
      <c r="L16" s="43">
        <f>[19]Syys!AP13</f>
        <v>13687</v>
      </c>
      <c r="M16" s="43">
        <f>[19]Loka!AP13</f>
        <v>8074</v>
      </c>
      <c r="N16" s="43">
        <f>[19]Marras!AP13</f>
        <v>6700</v>
      </c>
      <c r="O16" s="43">
        <f>[19]Joulu!AP13</f>
        <v>4948</v>
      </c>
    </row>
    <row r="17" spans="1:15" s="21" customFormat="1" x14ac:dyDescent="0.2">
      <c r="B17" s="24" t="s">
        <v>30</v>
      </c>
      <c r="C17" s="23">
        <f>[19]Tammijoulu!AV13</f>
        <v>75269</v>
      </c>
      <c r="D17" s="23">
        <f>[19]Tammi!AV13</f>
        <v>3063</v>
      </c>
      <c r="E17" s="23">
        <f>[19]Helmi!AV13</f>
        <v>3072</v>
      </c>
      <c r="F17" s="23">
        <f>[19]Maalis!AV13</f>
        <v>3828</v>
      </c>
      <c r="G17" s="23">
        <f>[19]Huhti!AV13</f>
        <v>3489</v>
      </c>
      <c r="H17" s="23">
        <f>[19]Touko!AV13</f>
        <v>8966</v>
      </c>
      <c r="I17" s="23">
        <f>[19]Kesä!AV13</f>
        <v>9407</v>
      </c>
      <c r="J17" s="23">
        <f>[19]Heinä!AV13</f>
        <v>9519</v>
      </c>
      <c r="K17" s="23">
        <f>[19]Elo!AV13</f>
        <v>13427</v>
      </c>
      <c r="L17" s="23">
        <f>[19]Syys!AV13</f>
        <v>8282</v>
      </c>
      <c r="M17" s="23">
        <f>[19]Loka!AV13</f>
        <v>5030</v>
      </c>
      <c r="N17" s="23">
        <f>[19]Marras!AV13</f>
        <v>3555</v>
      </c>
      <c r="O17" s="23">
        <f>[19]Joulu!AV13</f>
        <v>3631</v>
      </c>
    </row>
    <row r="18" spans="1:15" x14ac:dyDescent="0.2">
      <c r="B18" s="1" t="s">
        <v>31</v>
      </c>
      <c r="C18" s="12">
        <f>[19]Tammijoulu!S13</f>
        <v>58654</v>
      </c>
      <c r="D18" s="12">
        <f>[19]Tammi!S13</f>
        <v>2983</v>
      </c>
      <c r="E18" s="12">
        <f>[19]Helmi!S13</f>
        <v>2081</v>
      </c>
      <c r="F18" s="12">
        <f>[19]Maalis!S13</f>
        <v>2759</v>
      </c>
      <c r="G18" s="12">
        <f>[19]Huhti!S13</f>
        <v>3168</v>
      </c>
      <c r="H18" s="12">
        <f>[19]Touko!S13</f>
        <v>2939</v>
      </c>
      <c r="I18" s="12">
        <f>[19]Kesä!S13</f>
        <v>6923</v>
      </c>
      <c r="J18" s="12">
        <f>[19]Heinä!S13</f>
        <v>8226</v>
      </c>
      <c r="K18" s="12">
        <f>[19]Elo!S13</f>
        <v>15910</v>
      </c>
      <c r="L18" s="12">
        <f>[19]Syys!S13</f>
        <v>4216</v>
      </c>
      <c r="M18" s="12">
        <f>[19]Loka!S13</f>
        <v>2857</v>
      </c>
      <c r="N18" s="12">
        <f>[19]Marras!S13</f>
        <v>2817</v>
      </c>
      <c r="O18" s="12">
        <f>[19]Joulu!S13</f>
        <v>3775</v>
      </c>
    </row>
    <row r="19" spans="1:15" s="21" customFormat="1" x14ac:dyDescent="0.2">
      <c r="B19" s="24" t="s">
        <v>34</v>
      </c>
      <c r="C19" s="23">
        <f>[19]Tammijoulu!G13</f>
        <v>52603</v>
      </c>
      <c r="D19" s="23">
        <f>[19]Tammi!G13</f>
        <v>2751</v>
      </c>
      <c r="E19" s="23">
        <f>[19]Helmi!G13</f>
        <v>2850</v>
      </c>
      <c r="F19" s="23">
        <f>[19]Maalis!G13</f>
        <v>2686</v>
      </c>
      <c r="G19" s="23">
        <f>[19]Huhti!G13</f>
        <v>4572</v>
      </c>
      <c r="H19" s="23">
        <f>[19]Touko!G13</f>
        <v>5879</v>
      </c>
      <c r="I19" s="23">
        <f>[19]Kesä!G13</f>
        <v>5805</v>
      </c>
      <c r="J19" s="23">
        <f>[19]Heinä!G13</f>
        <v>7037</v>
      </c>
      <c r="K19" s="23">
        <f>[19]Elo!G13</f>
        <v>4629</v>
      </c>
      <c r="L19" s="23">
        <f>[19]Syys!G13</f>
        <v>4957</v>
      </c>
      <c r="M19" s="23">
        <f>[19]Loka!G13</f>
        <v>4975</v>
      </c>
      <c r="N19" s="23">
        <f>[19]Marras!G13</f>
        <v>3826</v>
      </c>
      <c r="O19" s="23">
        <f>[19]Joulu!G13</f>
        <v>2636</v>
      </c>
    </row>
    <row r="20" spans="1:15" x14ac:dyDescent="0.2">
      <c r="B20" s="1" t="s">
        <v>33</v>
      </c>
      <c r="C20" s="12">
        <f>[19]Tammijoulu!M13</f>
        <v>54326</v>
      </c>
      <c r="D20" s="12">
        <f>[19]Tammi!M13</f>
        <v>2476</v>
      </c>
      <c r="E20" s="12">
        <f>[19]Helmi!M13</f>
        <v>2930</v>
      </c>
      <c r="F20" s="12">
        <f>[19]Maalis!M13</f>
        <v>3383</v>
      </c>
      <c r="G20" s="12">
        <f>[19]Huhti!M13</f>
        <v>3578</v>
      </c>
      <c r="H20" s="12">
        <f>[19]Touko!M13</f>
        <v>6408</v>
      </c>
      <c r="I20" s="12">
        <f>[19]Kesä!M13</f>
        <v>8850</v>
      </c>
      <c r="J20" s="12">
        <f>[19]Heinä!M13</f>
        <v>6164</v>
      </c>
      <c r="K20" s="12">
        <f>[19]Elo!M13</f>
        <v>6079</v>
      </c>
      <c r="L20" s="12">
        <f>[19]Syys!M13</f>
        <v>4922</v>
      </c>
      <c r="M20" s="12">
        <f>[19]Loka!M13</f>
        <v>3805</v>
      </c>
      <c r="N20" s="12">
        <f>[19]Marras!M13</f>
        <v>3050</v>
      </c>
      <c r="O20" s="12">
        <f>[19]Joulu!M13</f>
        <v>2681</v>
      </c>
    </row>
    <row r="21" spans="1:15" s="21" customFormat="1" x14ac:dyDescent="0.2">
      <c r="B21" s="24" t="s">
        <v>40</v>
      </c>
      <c r="C21" s="23">
        <f>[19]Tammijoulu!BK13</f>
        <v>41098</v>
      </c>
      <c r="D21" s="23">
        <f>[19]Tammi!BK13</f>
        <v>1379</v>
      </c>
      <c r="E21" s="23">
        <f>[19]Helmi!BK13</f>
        <v>1011</v>
      </c>
      <c r="F21" s="23">
        <f>[19]Maalis!BK13</f>
        <v>1795</v>
      </c>
      <c r="G21" s="23">
        <f>[19]Huhti!BK13</f>
        <v>2659</v>
      </c>
      <c r="H21" s="23">
        <f>[19]Touko!BK13</f>
        <v>3257</v>
      </c>
      <c r="I21" s="23">
        <f>[19]Kesä!BK13</f>
        <v>4210</v>
      </c>
      <c r="J21" s="23">
        <f>[19]Heinä!BK13</f>
        <v>4827</v>
      </c>
      <c r="K21" s="23">
        <f>[19]Elo!BK13</f>
        <v>4505</v>
      </c>
      <c r="L21" s="23">
        <f>[19]Syys!BK13</f>
        <v>5574</v>
      </c>
      <c r="M21" s="23">
        <f>[19]Loka!BK13</f>
        <v>4554</v>
      </c>
      <c r="N21" s="23">
        <f>[19]Marras!BK13</f>
        <v>4367</v>
      </c>
      <c r="O21" s="23">
        <f>[19]Joulu!BK13</f>
        <v>2960</v>
      </c>
    </row>
    <row r="22" spans="1:15" x14ac:dyDescent="0.2">
      <c r="A22" s="46"/>
      <c r="B22" s="42" t="s">
        <v>36</v>
      </c>
      <c r="C22" s="43">
        <f>[19]Tammijoulu!T13</f>
        <v>50866</v>
      </c>
      <c r="D22" s="43">
        <f>[19]Tammi!T13</f>
        <v>1310</v>
      </c>
      <c r="E22" s="43">
        <f>[19]Helmi!T13</f>
        <v>1470</v>
      </c>
      <c r="F22" s="43">
        <f>[19]Maalis!T13</f>
        <v>2883</v>
      </c>
      <c r="G22" s="43">
        <f>[19]Huhti!T13</f>
        <v>2044</v>
      </c>
      <c r="H22" s="43">
        <f>[19]Touko!T13</f>
        <v>3721</v>
      </c>
      <c r="I22" s="43">
        <f>[19]Kesä!T13</f>
        <v>6389</v>
      </c>
      <c r="J22" s="43">
        <f>[19]Heinä!T13</f>
        <v>8413</v>
      </c>
      <c r="K22" s="43">
        <f>[19]Elo!T13</f>
        <v>12252</v>
      </c>
      <c r="L22" s="43">
        <f>[19]Syys!T13</f>
        <v>5256</v>
      </c>
      <c r="M22" s="43">
        <f>[19]Loka!T13</f>
        <v>3447</v>
      </c>
      <c r="N22" s="43">
        <f>[19]Marras!T13</f>
        <v>1599</v>
      </c>
      <c r="O22" s="43">
        <f>[19]Joulu!T13</f>
        <v>2082</v>
      </c>
    </row>
    <row r="23" spans="1:15" s="21" customFormat="1" x14ac:dyDescent="0.2">
      <c r="B23" s="24" t="s">
        <v>32</v>
      </c>
      <c r="C23" s="23">
        <f>[19]Tammijoulu!R13</f>
        <v>57005</v>
      </c>
      <c r="D23" s="23">
        <f>[19]Tammi!R13</f>
        <v>2897</v>
      </c>
      <c r="E23" s="23">
        <f>[19]Helmi!R13</f>
        <v>2553</v>
      </c>
      <c r="F23" s="23">
        <f>[19]Maalis!R13</f>
        <v>3265</v>
      </c>
      <c r="G23" s="23">
        <f>[19]Huhti!R13</f>
        <v>3955</v>
      </c>
      <c r="H23" s="23">
        <f>[19]Touko!R13</f>
        <v>6068</v>
      </c>
      <c r="I23" s="23">
        <f>[19]Kesä!R13</f>
        <v>6991</v>
      </c>
      <c r="J23" s="23">
        <f>[19]Heinä!R13</f>
        <v>5801</v>
      </c>
      <c r="K23" s="23">
        <f>[19]Elo!R13</f>
        <v>11442</v>
      </c>
      <c r="L23" s="23">
        <f>[19]Syys!R13</f>
        <v>3993</v>
      </c>
      <c r="M23" s="23">
        <f>[19]Loka!R13</f>
        <v>3933</v>
      </c>
      <c r="N23" s="23">
        <f>[19]Marras!R13</f>
        <v>3095</v>
      </c>
      <c r="O23" s="23">
        <f>[19]Joulu!R13</f>
        <v>3012</v>
      </c>
    </row>
    <row r="24" spans="1:15" x14ac:dyDescent="0.2">
      <c r="B24" s="1" t="s">
        <v>35</v>
      </c>
      <c r="C24" s="12">
        <f>[19]Tammijoulu!H13</f>
        <v>43614</v>
      </c>
      <c r="D24" s="12">
        <f>[19]Tammi!H13</f>
        <v>2445</v>
      </c>
      <c r="E24" s="12">
        <f>[19]Helmi!H13</f>
        <v>2649</v>
      </c>
      <c r="F24" s="12">
        <f>[19]Maalis!H13</f>
        <v>2995</v>
      </c>
      <c r="G24" s="12">
        <f>[19]Huhti!H13</f>
        <v>3484</v>
      </c>
      <c r="H24" s="12">
        <f>[19]Touko!H13</f>
        <v>4328</v>
      </c>
      <c r="I24" s="12">
        <f>[19]Kesä!H13</f>
        <v>5309</v>
      </c>
      <c r="J24" s="12">
        <f>[19]Heinä!H13</f>
        <v>3592</v>
      </c>
      <c r="K24" s="12">
        <f>[19]Elo!H13</f>
        <v>3724</v>
      </c>
      <c r="L24" s="12">
        <f>[19]Syys!H13</f>
        <v>4981</v>
      </c>
      <c r="M24" s="12">
        <f>[19]Loka!H13</f>
        <v>4336</v>
      </c>
      <c r="N24" s="12">
        <f>[19]Marras!H13</f>
        <v>3295</v>
      </c>
      <c r="O24" s="12">
        <f>[19]Joulu!H13</f>
        <v>2476</v>
      </c>
    </row>
    <row r="25" spans="1:15" s="21" customFormat="1" x14ac:dyDescent="0.2">
      <c r="B25" s="24" t="s">
        <v>38</v>
      </c>
      <c r="C25" s="23">
        <f>[19]Tammijoulu!L13</f>
        <v>30317</v>
      </c>
      <c r="D25" s="23">
        <f>[19]Tammi!L13</f>
        <v>1091</v>
      </c>
      <c r="E25" s="23">
        <f>[19]Helmi!L13</f>
        <v>1089</v>
      </c>
      <c r="F25" s="23">
        <f>[19]Maalis!L13</f>
        <v>1484</v>
      </c>
      <c r="G25" s="23">
        <f>[19]Huhti!L13</f>
        <v>1697</v>
      </c>
      <c r="H25" s="23">
        <f>[19]Touko!L13</f>
        <v>3386</v>
      </c>
      <c r="I25" s="23">
        <f>[19]Kesä!L13</f>
        <v>3863</v>
      </c>
      <c r="J25" s="23">
        <f>[19]Heinä!L13</f>
        <v>6638</v>
      </c>
      <c r="K25" s="23">
        <f>[19]Elo!L13</f>
        <v>4335</v>
      </c>
      <c r="L25" s="23">
        <f>[19]Syys!L13</f>
        <v>2399</v>
      </c>
      <c r="M25" s="23">
        <f>[19]Loka!L13</f>
        <v>1493</v>
      </c>
      <c r="N25" s="23">
        <f>[19]Marras!L13</f>
        <v>1263</v>
      </c>
      <c r="O25" s="23">
        <f>[19]Joulu!L13</f>
        <v>1579</v>
      </c>
    </row>
    <row r="26" spans="1:15" x14ac:dyDescent="0.2">
      <c r="B26" s="1" t="s">
        <v>37</v>
      </c>
      <c r="C26" s="12">
        <f>[19]Tammijoulu!AH13</f>
        <v>48353</v>
      </c>
      <c r="D26" s="12">
        <f>[19]Tammi!AH13</f>
        <v>3705</v>
      </c>
      <c r="E26" s="12">
        <f>[19]Helmi!AH13</f>
        <v>2373</v>
      </c>
      <c r="F26" s="12">
        <f>[19]Maalis!AH13</f>
        <v>2761</v>
      </c>
      <c r="G26" s="12">
        <f>[19]Huhti!AH13</f>
        <v>3925</v>
      </c>
      <c r="H26" s="12">
        <f>[19]Touko!AH13</f>
        <v>3872</v>
      </c>
      <c r="I26" s="12">
        <f>[19]Kesä!AH13</f>
        <v>3989</v>
      </c>
      <c r="J26" s="12">
        <f>[19]Heinä!AH13</f>
        <v>4554</v>
      </c>
      <c r="K26" s="12">
        <f>[19]Elo!AH13</f>
        <v>4647</v>
      </c>
      <c r="L26" s="12">
        <f>[19]Syys!AH13</f>
        <v>4736</v>
      </c>
      <c r="M26" s="12">
        <f>[19]Loka!AH13</f>
        <v>4645</v>
      </c>
      <c r="N26" s="12">
        <f>[19]Marras!AH13</f>
        <v>4843</v>
      </c>
      <c r="O26" s="12">
        <f>[19]Joulu!AH13</f>
        <v>4303</v>
      </c>
    </row>
    <row r="27" spans="1:15" s="21" customFormat="1" x14ac:dyDescent="0.2">
      <c r="B27" s="24" t="s">
        <v>39</v>
      </c>
      <c r="C27" s="23">
        <f>[19]Tammijoulu!N13</f>
        <v>20167</v>
      </c>
      <c r="D27" s="23">
        <f>[19]Tammi!N13</f>
        <v>903</v>
      </c>
      <c r="E27" s="23">
        <f>[19]Helmi!N13</f>
        <v>1218</v>
      </c>
      <c r="F27" s="23">
        <f>[19]Maalis!N13</f>
        <v>1782</v>
      </c>
      <c r="G27" s="23">
        <f>[19]Huhti!N13</f>
        <v>1414</v>
      </c>
      <c r="H27" s="23">
        <f>[19]Touko!N13</f>
        <v>1813</v>
      </c>
      <c r="I27" s="23">
        <f>[19]Kesä!N13</f>
        <v>1927</v>
      </c>
      <c r="J27" s="23">
        <f>[19]Heinä!N13</f>
        <v>2115</v>
      </c>
      <c r="K27" s="23">
        <f>[19]Elo!N13</f>
        <v>2520</v>
      </c>
      <c r="L27" s="23">
        <f>[19]Syys!N13</f>
        <v>1880</v>
      </c>
      <c r="M27" s="23">
        <f>[19]Loka!N13</f>
        <v>1851</v>
      </c>
      <c r="N27" s="23">
        <f>[19]Marras!N13</f>
        <v>1524</v>
      </c>
      <c r="O27" s="23">
        <f>[19]Joulu!N13</f>
        <v>1220</v>
      </c>
    </row>
    <row r="28" spans="1:15" x14ac:dyDescent="0.2">
      <c r="A28" s="46"/>
      <c r="B28" s="42" t="s">
        <v>42</v>
      </c>
      <c r="C28" s="43">
        <f>[19]Tammijoulu!AQ13</f>
        <v>15108</v>
      </c>
      <c r="D28" s="43">
        <f>[19]Tammi!AQ13</f>
        <v>814</v>
      </c>
      <c r="E28" s="43">
        <f>[19]Helmi!AQ13</f>
        <v>672</v>
      </c>
      <c r="F28" s="43">
        <f>[19]Maalis!AQ13</f>
        <v>876</v>
      </c>
      <c r="G28" s="43">
        <f>[19]Huhti!AQ13</f>
        <v>858</v>
      </c>
      <c r="H28" s="43">
        <f>[19]Touko!AQ13</f>
        <v>1913</v>
      </c>
      <c r="I28" s="43">
        <f>[19]Kesä!AQ13</f>
        <v>1880</v>
      </c>
      <c r="J28" s="43">
        <f>[19]Heinä!AQ13</f>
        <v>1929</v>
      </c>
      <c r="K28" s="43">
        <f>[19]Elo!AQ13</f>
        <v>2239</v>
      </c>
      <c r="L28" s="43">
        <f>[19]Syys!AQ13</f>
        <v>1233</v>
      </c>
      <c r="M28" s="43">
        <f>[19]Loka!AQ13</f>
        <v>1121</v>
      </c>
      <c r="N28" s="43">
        <f>[19]Marras!AQ13</f>
        <v>912</v>
      </c>
      <c r="O28" s="43">
        <f>[19]Joulu!AQ13</f>
        <v>661</v>
      </c>
    </row>
    <row r="29" spans="1:15" s="21" customFormat="1" x14ac:dyDescent="0.2">
      <c r="B29" s="24" t="s">
        <v>43</v>
      </c>
      <c r="C29" s="23">
        <f>[19]Tammijoulu!K13</f>
        <v>15993</v>
      </c>
      <c r="D29" s="23">
        <f>[19]Tammi!K13</f>
        <v>566</v>
      </c>
      <c r="E29" s="23">
        <f>[19]Helmi!K13</f>
        <v>493</v>
      </c>
      <c r="F29" s="23">
        <f>[19]Maalis!K13</f>
        <v>784</v>
      </c>
      <c r="G29" s="23">
        <f>[19]Huhti!K13</f>
        <v>1091</v>
      </c>
      <c r="H29" s="23">
        <f>[19]Touko!K13</f>
        <v>2381</v>
      </c>
      <c r="I29" s="23">
        <f>[19]Kesä!K13</f>
        <v>2374</v>
      </c>
      <c r="J29" s="23">
        <f>[19]Heinä!K13</f>
        <v>2188</v>
      </c>
      <c r="K29" s="23">
        <f>[19]Elo!K13</f>
        <v>1791</v>
      </c>
      <c r="L29" s="23">
        <f>[19]Syys!K13</f>
        <v>1464</v>
      </c>
      <c r="M29" s="23">
        <f>[19]Loka!K13</f>
        <v>1493</v>
      </c>
      <c r="N29" s="23">
        <f>[19]Marras!K13</f>
        <v>751</v>
      </c>
      <c r="O29" s="23">
        <f>[19]Joulu!K13</f>
        <v>617</v>
      </c>
    </row>
    <row r="30" spans="1:15" x14ac:dyDescent="0.2">
      <c r="B30" s="1" t="s">
        <v>44</v>
      </c>
      <c r="C30" s="12">
        <f>[19]Tammijoulu!V13</f>
        <v>15845</v>
      </c>
      <c r="D30" s="12">
        <f>[19]Tammi!V13</f>
        <v>863</v>
      </c>
      <c r="E30" s="12">
        <f>[19]Helmi!V13</f>
        <v>842</v>
      </c>
      <c r="F30" s="12">
        <f>[19]Maalis!V13</f>
        <v>1055</v>
      </c>
      <c r="G30" s="12">
        <f>[19]Huhti!V13</f>
        <v>1066</v>
      </c>
      <c r="H30" s="12">
        <f>[19]Touko!V13</f>
        <v>1325</v>
      </c>
      <c r="I30" s="12">
        <f>[19]Kesä!V13</f>
        <v>1373</v>
      </c>
      <c r="J30" s="12">
        <f>[19]Heinä!V13</f>
        <v>1151</v>
      </c>
      <c r="K30" s="12">
        <f>[19]Elo!V13</f>
        <v>1989</v>
      </c>
      <c r="L30" s="12">
        <f>[19]Syys!V13</f>
        <v>1658</v>
      </c>
      <c r="M30" s="12">
        <f>[19]Loka!V13</f>
        <v>1696</v>
      </c>
      <c r="N30" s="12">
        <f>[19]Marras!V13</f>
        <v>1800</v>
      </c>
      <c r="O30" s="12">
        <f>[19]Joulu!V13</f>
        <v>1027</v>
      </c>
    </row>
    <row r="31" spans="1:15" s="21" customFormat="1" x14ac:dyDescent="0.2">
      <c r="B31" s="24" t="s">
        <v>2</v>
      </c>
      <c r="C31" s="23">
        <f>[19]Tammijoulu!BG13</f>
        <v>17786</v>
      </c>
      <c r="D31" s="23">
        <f>[19]Tammi!BG13</f>
        <v>753</v>
      </c>
      <c r="E31" s="23">
        <f>[19]Helmi!BG13</f>
        <v>310</v>
      </c>
      <c r="F31" s="23">
        <f>[19]Maalis!BG13</f>
        <v>441</v>
      </c>
      <c r="G31" s="23">
        <f>[19]Huhti!BG13</f>
        <v>699</v>
      </c>
      <c r="H31" s="23">
        <f>[19]Touko!BG13</f>
        <v>1416</v>
      </c>
      <c r="I31" s="23">
        <f>[19]Kesä!BG13</f>
        <v>2570</v>
      </c>
      <c r="J31" s="23">
        <f>[19]Heinä!BG13</f>
        <v>3013</v>
      </c>
      <c r="K31" s="23">
        <f>[19]Elo!BG13</f>
        <v>3033</v>
      </c>
      <c r="L31" s="23">
        <f>[19]Syys!BG13</f>
        <v>2347</v>
      </c>
      <c r="M31" s="23">
        <f>[19]Loka!BG13</f>
        <v>1241</v>
      </c>
      <c r="N31" s="23">
        <f>[19]Marras!BG13</f>
        <v>623</v>
      </c>
      <c r="O31" s="23">
        <f>[19]Joulu!BG13</f>
        <v>1340</v>
      </c>
    </row>
    <row r="32" spans="1:15" x14ac:dyDescent="0.2">
      <c r="B32" s="1" t="s">
        <v>48</v>
      </c>
      <c r="C32" s="12">
        <f>[19]Tammijoulu!BA13</f>
        <v>8575</v>
      </c>
      <c r="D32" s="12">
        <f>[19]Tammi!BA13</f>
        <v>367</v>
      </c>
      <c r="E32" s="12">
        <f>[19]Helmi!BA13</f>
        <v>291</v>
      </c>
      <c r="F32" s="12">
        <f>[19]Maalis!BA13</f>
        <v>468</v>
      </c>
      <c r="G32" s="12">
        <f>[19]Huhti!BA13</f>
        <v>282</v>
      </c>
      <c r="H32" s="12">
        <f>[19]Touko!BA13</f>
        <v>1445</v>
      </c>
      <c r="I32" s="12">
        <f>[19]Kesä!BA13</f>
        <v>1148</v>
      </c>
      <c r="J32" s="12">
        <f>[19]Heinä!BA13</f>
        <v>780</v>
      </c>
      <c r="K32" s="12">
        <f>[19]Elo!BA13</f>
        <v>1813</v>
      </c>
      <c r="L32" s="12">
        <f>[19]Syys!BA13</f>
        <v>604</v>
      </c>
      <c r="M32" s="12">
        <f>[19]Loka!BA13</f>
        <v>577</v>
      </c>
      <c r="N32" s="12">
        <f>[19]Marras!BA13</f>
        <v>549</v>
      </c>
      <c r="O32" s="12">
        <f>[19]Joulu!BA13</f>
        <v>251</v>
      </c>
    </row>
    <row r="33" spans="1:15" s="21" customFormat="1" x14ac:dyDescent="0.2">
      <c r="B33" s="24" t="s">
        <v>41</v>
      </c>
      <c r="C33" s="23">
        <f>[19]Tammijoulu!AF13</f>
        <v>10168</v>
      </c>
      <c r="D33" s="23">
        <f>[19]Tammi!AF13</f>
        <v>585</v>
      </c>
      <c r="E33" s="23">
        <f>[19]Helmi!AF13</f>
        <v>257</v>
      </c>
      <c r="F33" s="23">
        <f>[19]Maalis!AF13</f>
        <v>407</v>
      </c>
      <c r="G33" s="23">
        <f>[19]Huhti!AF13</f>
        <v>753</v>
      </c>
      <c r="H33" s="23">
        <f>[19]Touko!AF13</f>
        <v>487</v>
      </c>
      <c r="I33" s="23">
        <f>[19]Kesä!AF13</f>
        <v>778</v>
      </c>
      <c r="J33" s="23">
        <f>[19]Heinä!AF13</f>
        <v>1526</v>
      </c>
      <c r="K33" s="23">
        <f>[19]Elo!AF13</f>
        <v>2549</v>
      </c>
      <c r="L33" s="23">
        <f>[19]Syys!AF13</f>
        <v>852</v>
      </c>
      <c r="M33" s="23">
        <f>[19]Loka!AF13</f>
        <v>593</v>
      </c>
      <c r="N33" s="23">
        <f>[19]Marras!AF13</f>
        <v>296</v>
      </c>
      <c r="O33" s="23">
        <f>[19]Joulu!AF13</f>
        <v>1085</v>
      </c>
    </row>
    <row r="34" spans="1:15" x14ac:dyDescent="0.2">
      <c r="B34" s="1" t="s">
        <v>47</v>
      </c>
      <c r="C34" s="12">
        <f>[19]Tammijoulu!Q13</f>
        <v>8111</v>
      </c>
      <c r="D34" s="12">
        <f>[19]Tammi!Q13</f>
        <v>378</v>
      </c>
      <c r="E34" s="12">
        <f>[19]Helmi!Q13</f>
        <v>512</v>
      </c>
      <c r="F34" s="12">
        <f>[19]Maalis!Q13</f>
        <v>537</v>
      </c>
      <c r="G34" s="12">
        <f>[19]Huhti!Q13</f>
        <v>604</v>
      </c>
      <c r="H34" s="12">
        <f>[19]Touko!Q13</f>
        <v>832</v>
      </c>
      <c r="I34" s="12">
        <f>[19]Kesä!Q13</f>
        <v>787</v>
      </c>
      <c r="J34" s="12">
        <f>[19]Heinä!Q13</f>
        <v>1271</v>
      </c>
      <c r="K34" s="12">
        <f>[19]Elo!Q13</f>
        <v>1146</v>
      </c>
      <c r="L34" s="12">
        <f>[19]Syys!Q13</f>
        <v>615</v>
      </c>
      <c r="M34" s="12">
        <f>[19]Loka!Q13</f>
        <v>614</v>
      </c>
      <c r="N34" s="12">
        <f>[19]Marras!Q13</f>
        <v>401</v>
      </c>
      <c r="O34" s="12">
        <f>[19]Joulu!Q13</f>
        <v>414</v>
      </c>
    </row>
    <row r="35" spans="1:15" s="21" customFormat="1" x14ac:dyDescent="0.2">
      <c r="B35" s="24" t="s">
        <v>49</v>
      </c>
      <c r="C35" s="23">
        <f>[19]Tammijoulu!W13</f>
        <v>7248</v>
      </c>
      <c r="D35" s="23">
        <f>[19]Tammi!W13</f>
        <v>394</v>
      </c>
      <c r="E35" s="23">
        <f>[19]Helmi!W13</f>
        <v>262</v>
      </c>
      <c r="F35" s="23">
        <f>[19]Maalis!W13</f>
        <v>505</v>
      </c>
      <c r="G35" s="23">
        <f>[19]Huhti!W13</f>
        <v>469</v>
      </c>
      <c r="H35" s="23">
        <f>[19]Touko!W13</f>
        <v>599</v>
      </c>
      <c r="I35" s="23">
        <f>[19]Kesä!W13</f>
        <v>865</v>
      </c>
      <c r="J35" s="23">
        <f>[19]Heinä!W13</f>
        <v>777</v>
      </c>
      <c r="K35" s="23">
        <f>[19]Elo!W13</f>
        <v>783</v>
      </c>
      <c r="L35" s="23">
        <f>[19]Syys!W13</f>
        <v>576</v>
      </c>
      <c r="M35" s="23">
        <f>[19]Loka!W13</f>
        <v>950</v>
      </c>
      <c r="N35" s="23">
        <f>[19]Marras!W13</f>
        <v>748</v>
      </c>
      <c r="O35" s="23">
        <f>[19]Joulu!W13</f>
        <v>320</v>
      </c>
    </row>
    <row r="36" spans="1:15" x14ac:dyDescent="0.2">
      <c r="A36" s="46"/>
      <c r="B36" s="42" t="s">
        <v>45</v>
      </c>
      <c r="C36" s="43">
        <f>[19]Tammijoulu!Y13</f>
        <v>9248</v>
      </c>
      <c r="D36" s="43">
        <f>[19]Tammi!Y13</f>
        <v>503</v>
      </c>
      <c r="E36" s="43">
        <f>[19]Helmi!Y13</f>
        <v>479</v>
      </c>
      <c r="F36" s="43">
        <f>[19]Maalis!Y13</f>
        <v>684</v>
      </c>
      <c r="G36" s="43">
        <f>[19]Huhti!Y13</f>
        <v>1067</v>
      </c>
      <c r="H36" s="43">
        <f>[19]Touko!Y13</f>
        <v>589</v>
      </c>
      <c r="I36" s="43">
        <f>[19]Kesä!Y13</f>
        <v>1118</v>
      </c>
      <c r="J36" s="43">
        <f>[19]Heinä!Y13</f>
        <v>721</v>
      </c>
      <c r="K36" s="43">
        <f>[19]Elo!Y13</f>
        <v>851</v>
      </c>
      <c r="L36" s="43">
        <f>[19]Syys!Y13</f>
        <v>1013</v>
      </c>
      <c r="M36" s="43">
        <f>[19]Loka!Y13</f>
        <v>965</v>
      </c>
      <c r="N36" s="43">
        <f>[19]Marras!Y13</f>
        <v>777</v>
      </c>
      <c r="O36" s="43">
        <f>[19]Joulu!Y13</f>
        <v>481</v>
      </c>
    </row>
    <row r="37" spans="1:15" s="21" customFormat="1" x14ac:dyDescent="0.2">
      <c r="B37" s="24" t="s">
        <v>51</v>
      </c>
      <c r="C37" s="23">
        <f>[19]Tammijoulu!AW13</f>
        <v>14166</v>
      </c>
      <c r="D37" s="23">
        <f>[19]Tammi!AW13</f>
        <v>842</v>
      </c>
      <c r="E37" s="23">
        <f>[19]Helmi!AW13</f>
        <v>1070</v>
      </c>
      <c r="F37" s="23">
        <f>[19]Maalis!AW13</f>
        <v>1146</v>
      </c>
      <c r="G37" s="23">
        <f>[19]Huhti!AW13</f>
        <v>1285</v>
      </c>
      <c r="H37" s="23">
        <f>[19]Touko!AW13</f>
        <v>1136</v>
      </c>
      <c r="I37" s="23">
        <f>[19]Kesä!AW13</f>
        <v>1262</v>
      </c>
      <c r="J37" s="23">
        <f>[19]Heinä!AW13</f>
        <v>781</v>
      </c>
      <c r="K37" s="23">
        <f>[19]Elo!AW13</f>
        <v>1230</v>
      </c>
      <c r="L37" s="23">
        <f>[19]Syys!AW13</f>
        <v>1631</v>
      </c>
      <c r="M37" s="23">
        <f>[19]Loka!AW13</f>
        <v>1316</v>
      </c>
      <c r="N37" s="23">
        <f>[19]Marras!AW13</f>
        <v>1449</v>
      </c>
      <c r="O37" s="23">
        <f>[19]Joulu!AW13</f>
        <v>1018</v>
      </c>
    </row>
    <row r="38" spans="1:15" x14ac:dyDescent="0.2">
      <c r="B38" s="1" t="s">
        <v>3</v>
      </c>
      <c r="C38" s="12">
        <f>[19]Tammijoulu!AI13</f>
        <v>7020</v>
      </c>
      <c r="D38" s="12">
        <f>[19]Tammi!AI13</f>
        <v>576</v>
      </c>
      <c r="E38" s="12">
        <f>[19]Helmi!AI13</f>
        <v>556</v>
      </c>
      <c r="F38" s="12">
        <f>[19]Maalis!AI13</f>
        <v>621</v>
      </c>
      <c r="G38" s="12">
        <f>[19]Huhti!AI13</f>
        <v>439</v>
      </c>
      <c r="H38" s="12">
        <f>[19]Touko!AI13</f>
        <v>596</v>
      </c>
      <c r="I38" s="12">
        <f>[19]Kesä!AI13</f>
        <v>554</v>
      </c>
      <c r="J38" s="12">
        <f>[19]Heinä!AI13</f>
        <v>391</v>
      </c>
      <c r="K38" s="12">
        <f>[19]Elo!AI13</f>
        <v>684</v>
      </c>
      <c r="L38" s="12">
        <f>[19]Syys!AI13</f>
        <v>690</v>
      </c>
      <c r="M38" s="12">
        <f>[19]Loka!AI13</f>
        <v>666</v>
      </c>
      <c r="N38" s="12">
        <f>[19]Marras!AI13</f>
        <v>604</v>
      </c>
      <c r="O38" s="12">
        <f>[19]Joulu!AI13</f>
        <v>643</v>
      </c>
    </row>
    <row r="39" spans="1:15" s="21" customFormat="1" x14ac:dyDescent="0.2">
      <c r="B39" s="24" t="s">
        <v>46</v>
      </c>
      <c r="C39" s="23">
        <f>[19]Tammijoulu!U13</f>
        <v>6474</v>
      </c>
      <c r="D39" s="23">
        <f>[19]Tammi!U13</f>
        <v>231</v>
      </c>
      <c r="E39" s="23">
        <f>[19]Helmi!U13</f>
        <v>247</v>
      </c>
      <c r="F39" s="23">
        <f>[19]Maalis!U13</f>
        <v>555</v>
      </c>
      <c r="G39" s="23">
        <f>[19]Huhti!U13</f>
        <v>333</v>
      </c>
      <c r="H39" s="23">
        <f>[19]Touko!U13</f>
        <v>821</v>
      </c>
      <c r="I39" s="23">
        <f>[19]Kesä!U13</f>
        <v>764</v>
      </c>
      <c r="J39" s="23">
        <f>[19]Heinä!U13</f>
        <v>750</v>
      </c>
      <c r="K39" s="23">
        <f>[19]Elo!U13</f>
        <v>1444</v>
      </c>
      <c r="L39" s="23">
        <f>[19]Syys!U13</f>
        <v>442</v>
      </c>
      <c r="M39" s="23">
        <f>[19]Loka!U13</f>
        <v>306</v>
      </c>
      <c r="N39" s="23">
        <f>[19]Marras!U13</f>
        <v>172</v>
      </c>
      <c r="O39" s="23">
        <f>[19]Joulu!U13</f>
        <v>409</v>
      </c>
    </row>
    <row r="40" spans="1:15" x14ac:dyDescent="0.2">
      <c r="B40" s="1" t="s">
        <v>50</v>
      </c>
      <c r="C40" s="12">
        <f>[19]Tammijoulu!AJ13</f>
        <v>5493</v>
      </c>
      <c r="D40" s="12">
        <f>[19]Tammi!AJ13</f>
        <v>527</v>
      </c>
      <c r="E40" s="12">
        <f>[19]Helmi!AJ13</f>
        <v>399</v>
      </c>
      <c r="F40" s="12">
        <f>[19]Maalis!AJ13</f>
        <v>402</v>
      </c>
      <c r="G40" s="12">
        <f>[19]Huhti!AJ13</f>
        <v>564</v>
      </c>
      <c r="H40" s="12">
        <f>[19]Touko!AJ13</f>
        <v>618</v>
      </c>
      <c r="I40" s="12">
        <f>[19]Kesä!AJ13</f>
        <v>480</v>
      </c>
      <c r="J40" s="12">
        <f>[19]Heinä!AJ13</f>
        <v>275</v>
      </c>
      <c r="K40" s="12">
        <f>[19]Elo!AJ13</f>
        <v>391</v>
      </c>
      <c r="L40" s="12">
        <f>[19]Syys!AJ13</f>
        <v>424</v>
      </c>
      <c r="M40" s="12">
        <f>[19]Loka!AJ13</f>
        <v>340</v>
      </c>
      <c r="N40" s="12">
        <f>[19]Marras!AJ13</f>
        <v>608</v>
      </c>
      <c r="O40" s="12">
        <f>[19]Joulu!AJ13</f>
        <v>465</v>
      </c>
    </row>
    <row r="41" spans="1:15" s="21" customFormat="1" x14ac:dyDescent="0.2">
      <c r="B41" s="24" t="s">
        <v>52</v>
      </c>
      <c r="C41" s="23">
        <f>[19]Tammijoulu!I13</f>
        <v>6615</v>
      </c>
      <c r="D41" s="23">
        <f>[19]Tammi!I13</f>
        <v>259</v>
      </c>
      <c r="E41" s="23">
        <f>[19]Helmi!I13</f>
        <v>492</v>
      </c>
      <c r="F41" s="23">
        <f>[19]Maalis!I13</f>
        <v>604</v>
      </c>
      <c r="G41" s="23">
        <f>[19]Huhti!I13</f>
        <v>462</v>
      </c>
      <c r="H41" s="23">
        <f>[19]Touko!I13</f>
        <v>1254</v>
      </c>
      <c r="I41" s="23">
        <f>[19]Kesä!I13</f>
        <v>619</v>
      </c>
      <c r="J41" s="23">
        <f>[19]Heinä!I13</f>
        <v>322</v>
      </c>
      <c r="K41" s="23">
        <f>[19]Elo!I13</f>
        <v>859</v>
      </c>
      <c r="L41" s="23">
        <f>[19]Syys!I13</f>
        <v>585</v>
      </c>
      <c r="M41" s="23">
        <f>[19]Loka!I13</f>
        <v>606</v>
      </c>
      <c r="N41" s="23">
        <f>[19]Marras!I13</f>
        <v>406</v>
      </c>
      <c r="O41" s="23">
        <f>[19]Joulu!I13</f>
        <v>147</v>
      </c>
    </row>
    <row r="42" spans="1:15" x14ac:dyDescent="0.2">
      <c r="A42" s="46"/>
      <c r="B42" s="42" t="s">
        <v>71</v>
      </c>
      <c r="C42" s="43">
        <f>[19]Tammijoulu!AG13</f>
        <v>4634</v>
      </c>
      <c r="D42" s="43">
        <f>[19]Tammi!AG13</f>
        <v>281</v>
      </c>
      <c r="E42" s="43">
        <f>[19]Helmi!AG13</f>
        <v>330</v>
      </c>
      <c r="F42" s="43">
        <f>[19]Maalis!AG13</f>
        <v>354</v>
      </c>
      <c r="G42" s="43">
        <f>[19]Huhti!AG13</f>
        <v>323</v>
      </c>
      <c r="H42" s="43">
        <f>[19]Touko!AG13</f>
        <v>258</v>
      </c>
      <c r="I42" s="43">
        <f>[19]Kesä!AG13</f>
        <v>607</v>
      </c>
      <c r="J42" s="43">
        <f>[19]Heinä!AG13</f>
        <v>490</v>
      </c>
      <c r="K42" s="43">
        <f>[19]Elo!AG13</f>
        <v>524</v>
      </c>
      <c r="L42" s="43">
        <f>[19]Syys!AG13</f>
        <v>366</v>
      </c>
      <c r="M42" s="43">
        <f>[19]Loka!AG13</f>
        <v>359</v>
      </c>
      <c r="N42" s="43">
        <f>[19]Marras!AG13</f>
        <v>331</v>
      </c>
      <c r="O42" s="43">
        <f>[19]Joulu!AG13</f>
        <v>411</v>
      </c>
    </row>
    <row r="43" spans="1:15" s="21" customFormat="1" x14ac:dyDescent="0.2">
      <c r="B43" s="24" t="s">
        <v>4</v>
      </c>
      <c r="C43" s="23">
        <f>[19]Tammijoulu!AN13</f>
        <v>5166</v>
      </c>
      <c r="D43" s="23">
        <f>[19]Tammi!AN13</f>
        <v>237</v>
      </c>
      <c r="E43" s="23">
        <f>[19]Helmi!AN13</f>
        <v>236</v>
      </c>
      <c r="F43" s="23">
        <f>[19]Maalis!AN13</f>
        <v>361</v>
      </c>
      <c r="G43" s="23">
        <f>[19]Huhti!AN13</f>
        <v>315</v>
      </c>
      <c r="H43" s="23">
        <f>[19]Touko!AN13</f>
        <v>462</v>
      </c>
      <c r="I43" s="23">
        <f>[19]Kesä!AN13</f>
        <v>737</v>
      </c>
      <c r="J43" s="23">
        <f>[19]Heinä!AN13</f>
        <v>630</v>
      </c>
      <c r="K43" s="23">
        <f>[19]Elo!AN13</f>
        <v>734</v>
      </c>
      <c r="L43" s="23">
        <f>[19]Syys!AN13</f>
        <v>435</v>
      </c>
      <c r="M43" s="23">
        <f>[19]Loka!AN13</f>
        <v>300</v>
      </c>
      <c r="N43" s="23">
        <f>[19]Marras!AN13</f>
        <v>313</v>
      </c>
      <c r="O43" s="23">
        <f>[19]Joulu!AN13</f>
        <v>406</v>
      </c>
    </row>
    <row r="44" spans="1:15" x14ac:dyDescent="0.2">
      <c r="B44" s="1" t="s">
        <v>103</v>
      </c>
      <c r="C44" s="12">
        <f>[19]Tammijoulu!AL13</f>
        <v>2247</v>
      </c>
      <c r="D44" s="12">
        <f>[19]Tammi!AL13</f>
        <v>203</v>
      </c>
      <c r="E44" s="12">
        <f>[19]Helmi!AL13</f>
        <v>66</v>
      </c>
      <c r="F44" s="12">
        <f>[19]Maalis!AL13</f>
        <v>157</v>
      </c>
      <c r="G44" s="12">
        <f>[19]Huhti!AL13</f>
        <v>149</v>
      </c>
      <c r="H44" s="12">
        <f>[19]Touko!AL13</f>
        <v>74</v>
      </c>
      <c r="I44" s="12">
        <f>[19]Kesä!AL13</f>
        <v>189</v>
      </c>
      <c r="J44" s="12">
        <f>[19]Heinä!AL13</f>
        <v>114</v>
      </c>
      <c r="K44" s="12">
        <f>[19]Elo!AL13</f>
        <v>242</v>
      </c>
      <c r="L44" s="12">
        <f>[19]Syys!AL13</f>
        <v>213</v>
      </c>
      <c r="M44" s="12">
        <f>[19]Loka!AL13</f>
        <v>154</v>
      </c>
      <c r="N44" s="12">
        <f>[19]Marras!AL13</f>
        <v>524</v>
      </c>
      <c r="O44" s="12">
        <f>[19]Joulu!AL13</f>
        <v>162</v>
      </c>
    </row>
    <row r="45" spans="1:15" s="21" customFormat="1" x14ac:dyDescent="0.2">
      <c r="B45" s="24" t="s">
        <v>53</v>
      </c>
      <c r="C45" s="23">
        <f>[19]Tammijoulu!BH13</f>
        <v>2464</v>
      </c>
      <c r="D45" s="23">
        <f>[19]Tammi!BH13</f>
        <v>53</v>
      </c>
      <c r="E45" s="23">
        <f>[19]Helmi!BH13</f>
        <v>42</v>
      </c>
      <c r="F45" s="23">
        <f>[19]Maalis!BH13</f>
        <v>53</v>
      </c>
      <c r="G45" s="23">
        <f>[19]Huhti!BH13</f>
        <v>67</v>
      </c>
      <c r="H45" s="23">
        <f>[19]Touko!BH13</f>
        <v>430</v>
      </c>
      <c r="I45" s="23">
        <f>[19]Kesä!BH13</f>
        <v>428</v>
      </c>
      <c r="J45" s="23">
        <f>[19]Heinä!BH13</f>
        <v>321</v>
      </c>
      <c r="K45" s="23">
        <f>[19]Elo!BH13</f>
        <v>450</v>
      </c>
      <c r="L45" s="23">
        <f>[19]Syys!BH13</f>
        <v>241</v>
      </c>
      <c r="M45" s="23">
        <f>[19]Loka!BH13</f>
        <v>195</v>
      </c>
      <c r="N45" s="23">
        <f>[19]Marras!BH13</f>
        <v>80</v>
      </c>
      <c r="O45" s="23">
        <f>[19]Joulu!BH13</f>
        <v>104</v>
      </c>
    </row>
    <row r="46" spans="1:15" x14ac:dyDescent="0.2">
      <c r="A46" s="46"/>
      <c r="B46" s="42" t="s">
        <v>5</v>
      </c>
      <c r="C46" s="43">
        <f>[19]Tammijoulu!BC13</f>
        <v>3929</v>
      </c>
      <c r="D46" s="43">
        <f>[19]Tammi!BC13</f>
        <v>77</v>
      </c>
      <c r="E46" s="43">
        <f>[19]Helmi!BC13</f>
        <v>92</v>
      </c>
      <c r="F46" s="43">
        <f>[19]Maalis!BC13</f>
        <v>136</v>
      </c>
      <c r="G46" s="43">
        <f>[19]Huhti!BC13</f>
        <v>153</v>
      </c>
      <c r="H46" s="43">
        <f>[19]Touko!BC13</f>
        <v>1061</v>
      </c>
      <c r="I46" s="43">
        <f>[19]Kesä!BC13</f>
        <v>817</v>
      </c>
      <c r="J46" s="43">
        <f>[19]Heinä!BC13</f>
        <v>636</v>
      </c>
      <c r="K46" s="43">
        <f>[19]Elo!BC13</f>
        <v>381</v>
      </c>
      <c r="L46" s="43">
        <f>[19]Syys!BC13</f>
        <v>218</v>
      </c>
      <c r="M46" s="43">
        <f>[19]Loka!BC13</f>
        <v>127</v>
      </c>
      <c r="N46" s="43">
        <f>[19]Marras!BC13</f>
        <v>126</v>
      </c>
      <c r="O46" s="43">
        <f>[19]Joulu!BC13</f>
        <v>105</v>
      </c>
    </row>
    <row r="47" spans="1:15" s="21" customFormat="1" x14ac:dyDescent="0.2">
      <c r="B47" s="25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x14ac:dyDescent="0.2">
      <c r="B48" s="1" t="s">
        <v>54</v>
      </c>
      <c r="C48" s="8">
        <f t="shared" ref="C48:O48" si="0">C10-SUM(C12:C46)</f>
        <v>141501</v>
      </c>
      <c r="D48" s="8">
        <f t="shared" si="0"/>
        <v>7667</v>
      </c>
      <c r="E48" s="8">
        <f t="shared" si="0"/>
        <v>5038</v>
      </c>
      <c r="F48" s="8">
        <f t="shared" si="0"/>
        <v>7127</v>
      </c>
      <c r="G48" s="8">
        <f t="shared" si="0"/>
        <v>8632</v>
      </c>
      <c r="H48" s="8">
        <f t="shared" si="0"/>
        <v>16715</v>
      </c>
      <c r="I48" s="8">
        <f t="shared" si="0"/>
        <v>15048</v>
      </c>
      <c r="J48" s="8">
        <f t="shared" si="0"/>
        <v>12130</v>
      </c>
      <c r="K48" s="8">
        <f t="shared" si="0"/>
        <v>20772</v>
      </c>
      <c r="L48" s="8">
        <f t="shared" si="0"/>
        <v>15039</v>
      </c>
      <c r="M48" s="8">
        <f t="shared" si="0"/>
        <v>13200</v>
      </c>
      <c r="N48" s="8">
        <f t="shared" si="0"/>
        <v>12103</v>
      </c>
      <c r="O48" s="8">
        <f t="shared" si="0"/>
        <v>8030</v>
      </c>
    </row>
    <row r="49" spans="2:15" x14ac:dyDescent="0.2"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2:15" x14ac:dyDescent="0.2"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2:15" x14ac:dyDescent="0.2"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2:15" x14ac:dyDescent="0.2"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</row>
    <row r="53" spans="2:15" x14ac:dyDescent="0.2"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</row>
    <row r="54" spans="2:15" x14ac:dyDescent="0.2"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2:15" x14ac:dyDescent="0.2"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</row>
    <row r="56" spans="2:15" x14ac:dyDescent="0.2"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2:15" x14ac:dyDescent="0.2">
      <c r="B57" s="13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2:15" x14ac:dyDescent="0.2"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2:15" x14ac:dyDescent="0.2"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2:15" x14ac:dyDescent="0.2"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</row>
  </sheetData>
  <phoneticPr fontId="0" type="noConversion"/>
  <conditionalFormatting sqref="P1:IV1048576 A1:B1048576 C1:O6 C8:O65536">
    <cfRule type="cellIs" dxfId="486" priority="1" stopIfTrue="1" operator="lessThan">
      <formula>0</formula>
    </cfRule>
  </conditionalFormatting>
  <pageMargins left="0.28999999999999998" right="0.26" top="0.68" bottom="0.59" header="0.28999999999999998" footer="0.24"/>
  <pageSetup scale="85" orientation="landscape" r:id="rId1"/>
  <headerFooter alignWithMargins="0">
    <oddFooter>&amp;LStatistics Finland&amp;C&amp;D&amp;RHelsinki City Tourist Office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workbookViewId="0"/>
  </sheetViews>
  <sheetFormatPr defaultRowHeight="12.75" x14ac:dyDescent="0.2"/>
  <cols>
    <col min="1" max="1" width="4.140625" customWidth="1"/>
    <col min="2" max="2" width="28.7109375" style="1" customWidth="1"/>
    <col min="3" max="11" width="9.7109375" customWidth="1"/>
    <col min="12" max="12" width="10.7109375" customWidth="1"/>
    <col min="13" max="15" width="9.7109375" customWidth="1"/>
  </cols>
  <sheetData>
    <row r="1" spans="1:16" x14ac:dyDescent="0.2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6" x14ac:dyDescent="0.2">
      <c r="B2" s="51" t="s">
        <v>72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x14ac:dyDescent="0.2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6" ht="15.75" x14ac:dyDescent="0.25">
      <c r="B4" s="3" t="s">
        <v>55</v>
      </c>
      <c r="C4" s="4"/>
      <c r="D4" s="4"/>
      <c r="E4" s="4"/>
      <c r="F4" s="2"/>
      <c r="G4" s="4"/>
      <c r="H4" s="2"/>
      <c r="I4" s="4"/>
      <c r="J4" s="2"/>
      <c r="K4" s="4"/>
      <c r="L4" s="4"/>
      <c r="M4" s="2"/>
      <c r="N4" s="2"/>
      <c r="O4" s="2"/>
    </row>
    <row r="5" spans="1:16" ht="15.75" thickBot="1" x14ac:dyDescent="0.3">
      <c r="B5" s="5" t="s">
        <v>0</v>
      </c>
    </row>
    <row r="6" spans="1:16" ht="13.5" thickBot="1" x14ac:dyDescent="0.25">
      <c r="B6" s="6" t="s">
        <v>88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  <c r="K6" s="7" t="s">
        <v>14</v>
      </c>
      <c r="L6" s="7" t="s">
        <v>15</v>
      </c>
      <c r="M6" s="7" t="s">
        <v>16</v>
      </c>
      <c r="N6" s="7" t="s">
        <v>17</v>
      </c>
      <c r="O6" s="7" t="s">
        <v>18</v>
      </c>
    </row>
    <row r="7" spans="1:16" x14ac:dyDescent="0.2">
      <c r="B7" s="9"/>
      <c r="C7" s="16" t="s">
        <v>56</v>
      </c>
      <c r="D7" s="16" t="s">
        <v>57</v>
      </c>
      <c r="E7" s="16" t="s">
        <v>58</v>
      </c>
      <c r="F7" s="16" t="s">
        <v>59</v>
      </c>
      <c r="G7" s="16" t="s">
        <v>60</v>
      </c>
      <c r="H7" s="16" t="s">
        <v>61</v>
      </c>
      <c r="I7" s="16" t="s">
        <v>62</v>
      </c>
      <c r="J7" s="16" t="s">
        <v>63</v>
      </c>
      <c r="K7" s="16" t="s">
        <v>64</v>
      </c>
      <c r="L7" s="16" t="s">
        <v>65</v>
      </c>
      <c r="M7" s="16" t="s">
        <v>66</v>
      </c>
      <c r="N7" s="16" t="s">
        <v>67</v>
      </c>
      <c r="O7" s="16" t="s">
        <v>68</v>
      </c>
    </row>
    <row r="8" spans="1:16" s="61" customFormat="1" x14ac:dyDescent="0.2">
      <c r="B8" s="59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</row>
    <row r="9" spans="1:16" s="21" customFormat="1" x14ac:dyDescent="0.2">
      <c r="B9" s="18" t="s">
        <v>23</v>
      </c>
      <c r="C9" s="19">
        <f>[20]Tammijoulu!C13</f>
        <v>2497505</v>
      </c>
      <c r="D9" s="19">
        <f>[20]Tammi!C13</f>
        <v>171241</v>
      </c>
      <c r="E9" s="19">
        <f>[20]Helmi!C13</f>
        <v>144254</v>
      </c>
      <c r="F9" s="19">
        <f>[20]Maalis!C13</f>
        <v>173540</v>
      </c>
      <c r="G9" s="19">
        <f>[20]Huhti!C13</f>
        <v>162639</v>
      </c>
      <c r="H9" s="19">
        <f>[20]Touko!C13</f>
        <v>221072</v>
      </c>
      <c r="I9" s="19">
        <f>[20]Kesä!C13</f>
        <v>251675</v>
      </c>
      <c r="J9" s="19">
        <f>[20]Heinä!C13</f>
        <v>292048</v>
      </c>
      <c r="K9" s="19">
        <f>[20]Elo!C13</f>
        <v>313411</v>
      </c>
      <c r="L9" s="19">
        <f>[20]Syys!C13</f>
        <v>233372</v>
      </c>
      <c r="M9" s="19">
        <f>[20]Loka!C13</f>
        <v>199009</v>
      </c>
      <c r="N9" s="19">
        <f>[20]Marras!C13</f>
        <v>187531</v>
      </c>
      <c r="O9" s="19">
        <f>[20]Joulu!C13</f>
        <v>147713</v>
      </c>
    </row>
    <row r="10" spans="1:16" x14ac:dyDescent="0.2">
      <c r="B10" s="11" t="s">
        <v>24</v>
      </c>
      <c r="C10" s="12">
        <f>[20]Tammijoulu!E13</f>
        <v>1527279</v>
      </c>
      <c r="D10" s="12">
        <f>[20]Tammi!E13</f>
        <v>93092</v>
      </c>
      <c r="E10" s="12">
        <f>[20]Helmi!E13</f>
        <v>76235</v>
      </c>
      <c r="F10" s="12">
        <f>[20]Maalis!E13</f>
        <v>96677</v>
      </c>
      <c r="G10" s="12">
        <f>[20]Huhti!E13</f>
        <v>94722</v>
      </c>
      <c r="H10" s="12">
        <f>[20]Touko!E13</f>
        <v>134593</v>
      </c>
      <c r="I10" s="12">
        <f>[20]Kesä!E13</f>
        <v>177151</v>
      </c>
      <c r="J10" s="12">
        <f>[20]Heinä!E13</f>
        <v>183967</v>
      </c>
      <c r="K10" s="12">
        <f>[20]Elo!E13</f>
        <v>233061</v>
      </c>
      <c r="L10" s="12">
        <f>[20]Syys!E13</f>
        <v>153761</v>
      </c>
      <c r="M10" s="12">
        <f>[20]Loka!E13</f>
        <v>106686</v>
      </c>
      <c r="N10" s="12">
        <f>[20]Marras!E13</f>
        <v>94289</v>
      </c>
      <c r="O10" s="12">
        <f>[20]Joulu!E13</f>
        <v>83045</v>
      </c>
    </row>
    <row r="11" spans="1:16" s="21" customFormat="1" x14ac:dyDescent="0.2">
      <c r="B11" s="22" t="s">
        <v>25</v>
      </c>
      <c r="C11" s="23">
        <f>[20]Tammijoulu!D13</f>
        <v>970226</v>
      </c>
      <c r="D11" s="23">
        <f>[20]Tammi!D13</f>
        <v>78149</v>
      </c>
      <c r="E11" s="23">
        <f>[20]Helmi!D13</f>
        <v>68019</v>
      </c>
      <c r="F11" s="23">
        <f>[20]Maalis!D13</f>
        <v>76863</v>
      </c>
      <c r="G11" s="23">
        <f>[20]Huhti!D13</f>
        <v>67917</v>
      </c>
      <c r="H11" s="23">
        <f>[20]Touko!D13</f>
        <v>86479</v>
      </c>
      <c r="I11" s="23">
        <f>[20]Kesä!D13</f>
        <v>74524</v>
      </c>
      <c r="J11" s="23">
        <f>[20]Heinä!D13</f>
        <v>108081</v>
      </c>
      <c r="K11" s="23">
        <f>[20]Elo!D13</f>
        <v>80350</v>
      </c>
      <c r="L11" s="23">
        <f>[20]Syys!D13</f>
        <v>79611</v>
      </c>
      <c r="M11" s="23">
        <f>[20]Loka!D13</f>
        <v>92323</v>
      </c>
      <c r="N11" s="23">
        <f>[20]Marras!D13</f>
        <v>93242</v>
      </c>
      <c r="O11" s="23">
        <f>[20]Joulu!D13</f>
        <v>64668</v>
      </c>
    </row>
    <row r="12" spans="1:16" x14ac:dyDescent="0.2">
      <c r="B12" s="1" t="s">
        <v>26</v>
      </c>
      <c r="C12" s="12">
        <f>[20]Tammijoulu!P13</f>
        <v>166530</v>
      </c>
      <c r="D12" s="12">
        <f>[20]Tammi!P13</f>
        <v>9406</v>
      </c>
      <c r="E12" s="12">
        <f>[20]Helmi!P13</f>
        <v>9497</v>
      </c>
      <c r="F12" s="12">
        <f>[20]Maalis!P13</f>
        <v>11412</v>
      </c>
      <c r="G12" s="12">
        <f>[20]Huhti!P13</f>
        <v>11290</v>
      </c>
      <c r="H12" s="12">
        <f>[20]Touko!P13</f>
        <v>14793</v>
      </c>
      <c r="I12" s="12">
        <f>[20]Kesä!P13</f>
        <v>20678</v>
      </c>
      <c r="J12" s="12">
        <f>[20]Heinä!P13</f>
        <v>17415</v>
      </c>
      <c r="K12" s="12">
        <f>[20]Elo!P13</f>
        <v>22820</v>
      </c>
      <c r="L12" s="12">
        <f>[20]Syys!P13</f>
        <v>17240</v>
      </c>
      <c r="M12" s="12">
        <f>[20]Loka!P13</f>
        <v>11534</v>
      </c>
      <c r="N12" s="12">
        <f>[20]Marras!P13</f>
        <v>10836</v>
      </c>
      <c r="O12" s="12">
        <f>[20]Joulu!P13</f>
        <v>9609</v>
      </c>
    </row>
    <row r="13" spans="1:16" s="21" customFormat="1" x14ac:dyDescent="0.2">
      <c r="B13" s="24" t="s">
        <v>29</v>
      </c>
      <c r="C13" s="23">
        <f>[20]Tammijoulu!J13</f>
        <v>157974</v>
      </c>
      <c r="D13" s="23">
        <f>[20]Tammi!J13</f>
        <v>7142</v>
      </c>
      <c r="E13" s="23">
        <f>[20]Helmi!J13</f>
        <v>6890</v>
      </c>
      <c r="F13" s="23">
        <f>[20]Maalis!J13</f>
        <v>8528</v>
      </c>
      <c r="G13" s="23">
        <f>[20]Huhti!J13</f>
        <v>10373</v>
      </c>
      <c r="H13" s="23">
        <f>[20]Touko!J13</f>
        <v>13976</v>
      </c>
      <c r="I13" s="23">
        <f>[20]Kesä!J13</f>
        <v>20573</v>
      </c>
      <c r="J13" s="23">
        <f>[20]Heinä!J13</f>
        <v>23709</v>
      </c>
      <c r="K13" s="23">
        <f>[20]Elo!J13</f>
        <v>26760</v>
      </c>
      <c r="L13" s="23">
        <f>[20]Syys!J13</f>
        <v>14821</v>
      </c>
      <c r="M13" s="23">
        <f>[20]Loka!J13</f>
        <v>9532</v>
      </c>
      <c r="N13" s="23">
        <f>[20]Marras!J13</f>
        <v>7981</v>
      </c>
      <c r="O13" s="23">
        <f>[20]Joulu!J13</f>
        <v>7689</v>
      </c>
    </row>
    <row r="14" spans="1:16" x14ac:dyDescent="0.2">
      <c r="B14" s="1" t="s">
        <v>28</v>
      </c>
      <c r="C14" s="12">
        <f>[20]Tammijoulu!F13</f>
        <v>131658</v>
      </c>
      <c r="D14" s="12">
        <f>[20]Tammi!F13</f>
        <v>8231</v>
      </c>
      <c r="E14" s="12">
        <f>[20]Helmi!F13</f>
        <v>8553</v>
      </c>
      <c r="F14" s="12">
        <f>[20]Maalis!F13</f>
        <v>10271</v>
      </c>
      <c r="G14" s="12">
        <f>[20]Huhti!F13</f>
        <v>9699</v>
      </c>
      <c r="H14" s="12">
        <f>[20]Touko!F13</f>
        <v>13228</v>
      </c>
      <c r="I14" s="12">
        <f>[20]Kesä!F13</f>
        <v>12193</v>
      </c>
      <c r="J14" s="12">
        <f>[20]Heinä!F13</f>
        <v>13449</v>
      </c>
      <c r="K14" s="12">
        <f>[20]Elo!F13</f>
        <v>12380</v>
      </c>
      <c r="L14" s="12">
        <f>[20]Syys!F13</f>
        <v>14106</v>
      </c>
      <c r="M14" s="12">
        <f>[20]Loka!F13</f>
        <v>11523</v>
      </c>
      <c r="N14" s="12">
        <f>[20]Marras!F13</f>
        <v>10772</v>
      </c>
      <c r="O14" s="12">
        <f>[20]Joulu!F13</f>
        <v>7253</v>
      </c>
    </row>
    <row r="15" spans="1:16" s="21" customFormat="1" x14ac:dyDescent="0.2">
      <c r="B15" s="24" t="s">
        <v>27</v>
      </c>
      <c r="C15" s="23">
        <f>[20]Tammijoulu!AK13</f>
        <v>113888</v>
      </c>
      <c r="D15" s="23">
        <f>[20]Tammi!AK13</f>
        <v>17609</v>
      </c>
      <c r="E15" s="23">
        <f>[20]Helmi!AK13</f>
        <v>7477</v>
      </c>
      <c r="F15" s="23">
        <f>[20]Maalis!AK13</f>
        <v>8796</v>
      </c>
      <c r="G15" s="23">
        <f>[20]Huhti!AK13</f>
        <v>7152</v>
      </c>
      <c r="H15" s="23">
        <f>[20]Touko!AK13</f>
        <v>7772</v>
      </c>
      <c r="I15" s="23">
        <f>[20]Kesä!AK13</f>
        <v>7558</v>
      </c>
      <c r="J15" s="23">
        <f>[20]Heinä!AK13</f>
        <v>9000</v>
      </c>
      <c r="K15" s="23">
        <f>[20]Elo!AK13</f>
        <v>12382</v>
      </c>
      <c r="L15" s="23">
        <f>[20]Syys!AK13</f>
        <v>7383</v>
      </c>
      <c r="M15" s="23">
        <f>[20]Loka!AK13</f>
        <v>7904</v>
      </c>
      <c r="N15" s="23">
        <f>[20]Marras!AK13</f>
        <v>9849</v>
      </c>
      <c r="O15" s="23">
        <f>[20]Joulu!AK13</f>
        <v>11006</v>
      </c>
    </row>
    <row r="16" spans="1:16" x14ac:dyDescent="0.2">
      <c r="A16" s="46"/>
      <c r="B16" s="42" t="s">
        <v>1</v>
      </c>
      <c r="C16" s="43">
        <f>[20]Tammijoulu!AP13</f>
        <v>132479</v>
      </c>
      <c r="D16" s="43">
        <f>[20]Tammi!AP13</f>
        <v>7299</v>
      </c>
      <c r="E16" s="43">
        <f>[20]Helmi!AP13</f>
        <v>5234</v>
      </c>
      <c r="F16" s="43">
        <f>[20]Maalis!AP13</f>
        <v>6627</v>
      </c>
      <c r="G16" s="43">
        <f>[20]Huhti!AP13</f>
        <v>6738</v>
      </c>
      <c r="H16" s="43">
        <f>[20]Touko!AP13</f>
        <v>13029</v>
      </c>
      <c r="I16" s="43">
        <f>[20]Kesä!AP13</f>
        <v>19871</v>
      </c>
      <c r="J16" s="43">
        <f>[20]Heinä!AP13</f>
        <v>17908</v>
      </c>
      <c r="K16" s="43">
        <f>[20]Elo!AP13</f>
        <v>21876</v>
      </c>
      <c r="L16" s="43">
        <f>[20]Syys!AP13</f>
        <v>15406</v>
      </c>
      <c r="M16" s="43">
        <f>[20]Loka!AP13</f>
        <v>8063</v>
      </c>
      <c r="N16" s="43">
        <f>[20]Marras!AP13</f>
        <v>5129</v>
      </c>
      <c r="O16" s="43">
        <f>[20]Joulu!AP13</f>
        <v>5299</v>
      </c>
    </row>
    <row r="17" spans="1:15" s="21" customFormat="1" x14ac:dyDescent="0.2">
      <c r="B17" s="24" t="s">
        <v>30</v>
      </c>
      <c r="C17" s="23">
        <f>[20]Tammijoulu!AV13</f>
        <v>69769</v>
      </c>
      <c r="D17" s="23">
        <f>[20]Tammi!AV13</f>
        <v>2707</v>
      </c>
      <c r="E17" s="23">
        <f>[20]Helmi!AV13</f>
        <v>3423</v>
      </c>
      <c r="F17" s="23">
        <f>[20]Maalis!AV13</f>
        <v>3551</v>
      </c>
      <c r="G17" s="23">
        <f>[20]Huhti!AV13</f>
        <v>3058</v>
      </c>
      <c r="H17" s="23">
        <f>[20]Touko!AV13</f>
        <v>5340</v>
      </c>
      <c r="I17" s="23">
        <f>[20]Kesä!AV13</f>
        <v>9311</v>
      </c>
      <c r="J17" s="23">
        <f>[20]Heinä!AV13</f>
        <v>10782</v>
      </c>
      <c r="K17" s="23">
        <f>[20]Elo!AV13</f>
        <v>12633</v>
      </c>
      <c r="L17" s="23">
        <f>[20]Syys!AV13</f>
        <v>8351</v>
      </c>
      <c r="M17" s="23">
        <f>[20]Loka!AV13</f>
        <v>4613</v>
      </c>
      <c r="N17" s="23">
        <f>[20]Marras!AV13</f>
        <v>2830</v>
      </c>
      <c r="O17" s="23">
        <f>[20]Joulu!AV13</f>
        <v>3170</v>
      </c>
    </row>
    <row r="18" spans="1:15" x14ac:dyDescent="0.2">
      <c r="B18" s="1" t="s">
        <v>31</v>
      </c>
      <c r="C18" s="12">
        <f>[20]Tammijoulu!S13</f>
        <v>69211</v>
      </c>
      <c r="D18" s="12">
        <f>[20]Tammi!S13</f>
        <v>3041</v>
      </c>
      <c r="E18" s="12">
        <f>[20]Helmi!S13</f>
        <v>2567</v>
      </c>
      <c r="F18" s="12">
        <f>[20]Maalis!S13</f>
        <v>3613</v>
      </c>
      <c r="G18" s="12">
        <f>[20]Huhti!S13</f>
        <v>3159</v>
      </c>
      <c r="H18" s="12">
        <f>[20]Touko!S13</f>
        <v>4331</v>
      </c>
      <c r="I18" s="12">
        <f>[20]Kesä!S13</f>
        <v>6951</v>
      </c>
      <c r="J18" s="12">
        <f>[20]Heinä!S13</f>
        <v>9520</v>
      </c>
      <c r="K18" s="12">
        <f>[20]Elo!S13</f>
        <v>20912</v>
      </c>
      <c r="L18" s="12">
        <f>[20]Syys!S13</f>
        <v>6562</v>
      </c>
      <c r="M18" s="12">
        <f>[20]Loka!S13</f>
        <v>2852</v>
      </c>
      <c r="N18" s="12">
        <f>[20]Marras!S13</f>
        <v>2691</v>
      </c>
      <c r="O18" s="12">
        <f>[20]Joulu!S13</f>
        <v>3012</v>
      </c>
    </row>
    <row r="19" spans="1:15" s="21" customFormat="1" x14ac:dyDescent="0.2">
      <c r="B19" s="24" t="s">
        <v>34</v>
      </c>
      <c r="C19" s="23">
        <f>[20]Tammijoulu!G13</f>
        <v>54852</v>
      </c>
      <c r="D19" s="23">
        <f>[20]Tammi!G13</f>
        <v>2931</v>
      </c>
      <c r="E19" s="23">
        <f>[20]Helmi!G13</f>
        <v>2557</v>
      </c>
      <c r="F19" s="23">
        <f>[20]Maalis!G13</f>
        <v>3423</v>
      </c>
      <c r="G19" s="23">
        <f>[20]Huhti!G13</f>
        <v>3505</v>
      </c>
      <c r="H19" s="23">
        <f>[20]Touko!G13</f>
        <v>5968</v>
      </c>
      <c r="I19" s="23">
        <f>[20]Kesä!G13</f>
        <v>6382</v>
      </c>
      <c r="J19" s="23">
        <f>[20]Heinä!G13</f>
        <v>7268</v>
      </c>
      <c r="K19" s="23">
        <f>[20]Elo!G13</f>
        <v>5388</v>
      </c>
      <c r="L19" s="23">
        <f>[20]Syys!G13</f>
        <v>5595</v>
      </c>
      <c r="M19" s="23">
        <f>[20]Loka!G13</f>
        <v>4913</v>
      </c>
      <c r="N19" s="23">
        <f>[20]Marras!G13</f>
        <v>4091</v>
      </c>
      <c r="O19" s="23">
        <f>[20]Joulu!G13</f>
        <v>2831</v>
      </c>
    </row>
    <row r="20" spans="1:15" x14ac:dyDescent="0.2">
      <c r="B20" s="1" t="s">
        <v>33</v>
      </c>
      <c r="C20" s="12">
        <f>[20]Tammijoulu!M13</f>
        <v>57524</v>
      </c>
      <c r="D20" s="12">
        <f>[20]Tammi!M13</f>
        <v>2777</v>
      </c>
      <c r="E20" s="12">
        <f>[20]Helmi!M13</f>
        <v>2794</v>
      </c>
      <c r="F20" s="12">
        <f>[20]Maalis!M13</f>
        <v>3771</v>
      </c>
      <c r="G20" s="12">
        <f>[20]Huhti!M13</f>
        <v>3313</v>
      </c>
      <c r="H20" s="12">
        <f>[20]Touko!M13</f>
        <v>5917</v>
      </c>
      <c r="I20" s="12">
        <f>[20]Kesä!M13</f>
        <v>8553</v>
      </c>
      <c r="J20" s="12">
        <f>[20]Heinä!M13</f>
        <v>7728</v>
      </c>
      <c r="K20" s="12">
        <f>[20]Elo!M13</f>
        <v>7974</v>
      </c>
      <c r="L20" s="12">
        <f>[20]Syys!M13</f>
        <v>5709</v>
      </c>
      <c r="M20" s="12">
        <f>[20]Loka!M13</f>
        <v>3433</v>
      </c>
      <c r="N20" s="12">
        <f>[20]Marras!M13</f>
        <v>2845</v>
      </c>
      <c r="O20" s="12">
        <f>[20]Joulu!M13</f>
        <v>2710</v>
      </c>
    </row>
    <row r="21" spans="1:15" s="21" customFormat="1" x14ac:dyDescent="0.2">
      <c r="B21" s="24" t="s">
        <v>40</v>
      </c>
      <c r="C21" s="23">
        <f>[20]Tammijoulu!BK13</f>
        <v>58472</v>
      </c>
      <c r="D21" s="23">
        <f>[20]Tammi!BK13</f>
        <v>3518</v>
      </c>
      <c r="E21" s="23">
        <f>[20]Helmi!BK13</f>
        <v>2292</v>
      </c>
      <c r="F21" s="23">
        <f>[20]Maalis!BK13</f>
        <v>3833</v>
      </c>
      <c r="G21" s="23">
        <f>[20]Huhti!BK13</f>
        <v>3886</v>
      </c>
      <c r="H21" s="23">
        <f>[20]Touko!BK13</f>
        <v>4773</v>
      </c>
      <c r="I21" s="23">
        <f>[20]Kesä!BK13</f>
        <v>6002</v>
      </c>
      <c r="J21" s="23">
        <f>[20]Heinä!BK13</f>
        <v>5708</v>
      </c>
      <c r="K21" s="23">
        <f>[20]Elo!BK13</f>
        <v>7332</v>
      </c>
      <c r="L21" s="23">
        <f>[20]Syys!BK13</f>
        <v>6845</v>
      </c>
      <c r="M21" s="23">
        <f>[20]Loka!BK13</f>
        <v>6417</v>
      </c>
      <c r="N21" s="23">
        <f>[20]Marras!BK13</f>
        <v>5022</v>
      </c>
      <c r="O21" s="23">
        <f>[20]Joulu!BK13</f>
        <v>2844</v>
      </c>
    </row>
    <row r="22" spans="1:15" x14ac:dyDescent="0.2">
      <c r="A22" s="46"/>
      <c r="B22" s="42" t="s">
        <v>36</v>
      </c>
      <c r="C22" s="43">
        <f>[20]Tammijoulu!T13</f>
        <v>51911</v>
      </c>
      <c r="D22" s="43">
        <f>[20]Tammi!T13</f>
        <v>1558</v>
      </c>
      <c r="E22" s="43">
        <f>[20]Helmi!T13</f>
        <v>1906</v>
      </c>
      <c r="F22" s="43">
        <f>[20]Maalis!T13</f>
        <v>2333</v>
      </c>
      <c r="G22" s="43">
        <f>[20]Huhti!T13</f>
        <v>2731</v>
      </c>
      <c r="H22" s="43">
        <f>[20]Touko!T13</f>
        <v>3341</v>
      </c>
      <c r="I22" s="43">
        <f>[20]Kesä!T13</f>
        <v>5770</v>
      </c>
      <c r="J22" s="43">
        <f>[20]Heinä!T13</f>
        <v>8632</v>
      </c>
      <c r="K22" s="43">
        <f>[20]Elo!T13</f>
        <v>16256</v>
      </c>
      <c r="L22" s="43">
        <f>[20]Syys!T13</f>
        <v>4418</v>
      </c>
      <c r="M22" s="43">
        <f>[20]Loka!T13</f>
        <v>2201</v>
      </c>
      <c r="N22" s="43">
        <f>[20]Marras!T13</f>
        <v>1349</v>
      </c>
      <c r="O22" s="43">
        <f>[20]Joulu!T13</f>
        <v>1416</v>
      </c>
    </row>
    <row r="23" spans="1:15" s="21" customFormat="1" x14ac:dyDescent="0.2">
      <c r="B23" s="24" t="s">
        <v>32</v>
      </c>
      <c r="C23" s="23">
        <f>[20]Tammijoulu!R13</f>
        <v>51331</v>
      </c>
      <c r="D23" s="23">
        <f>[20]Tammi!R13</f>
        <v>2340</v>
      </c>
      <c r="E23" s="23">
        <f>[20]Helmi!R13</f>
        <v>2997</v>
      </c>
      <c r="F23" s="23">
        <f>[20]Maalis!R13</f>
        <v>3277</v>
      </c>
      <c r="G23" s="23">
        <f>[20]Huhti!R13</f>
        <v>4255</v>
      </c>
      <c r="H23" s="23">
        <f>[20]Touko!R13</f>
        <v>4310</v>
      </c>
      <c r="I23" s="23">
        <f>[20]Kesä!R13</f>
        <v>6002</v>
      </c>
      <c r="J23" s="23">
        <f>[20]Heinä!R13</f>
        <v>6469</v>
      </c>
      <c r="K23" s="23">
        <f>[20]Elo!R13</f>
        <v>8122</v>
      </c>
      <c r="L23" s="23">
        <f>[20]Syys!R13</f>
        <v>4675</v>
      </c>
      <c r="M23" s="23">
        <f>[20]Loka!R13</f>
        <v>2930</v>
      </c>
      <c r="N23" s="23">
        <f>[20]Marras!R13</f>
        <v>3344</v>
      </c>
      <c r="O23" s="23">
        <f>[20]Joulu!R13</f>
        <v>2610</v>
      </c>
    </row>
    <row r="24" spans="1:15" x14ac:dyDescent="0.2">
      <c r="B24" s="1" t="s">
        <v>35</v>
      </c>
      <c r="C24" s="12">
        <f>[20]Tammijoulu!H13</f>
        <v>43515</v>
      </c>
      <c r="D24" s="12">
        <f>[20]Tammi!H13</f>
        <v>2441</v>
      </c>
      <c r="E24" s="12">
        <f>[20]Helmi!H13</f>
        <v>2575</v>
      </c>
      <c r="F24" s="12">
        <f>[20]Maalis!H13</f>
        <v>3347</v>
      </c>
      <c r="G24" s="12">
        <f>[20]Huhti!H13</f>
        <v>2765</v>
      </c>
      <c r="H24" s="12">
        <f>[20]Touko!H13</f>
        <v>4115</v>
      </c>
      <c r="I24" s="12">
        <f>[20]Kesä!H13</f>
        <v>5864</v>
      </c>
      <c r="J24" s="12">
        <f>[20]Heinä!H13</f>
        <v>4243</v>
      </c>
      <c r="K24" s="12">
        <f>[20]Elo!H13</f>
        <v>4620</v>
      </c>
      <c r="L24" s="12">
        <f>[20]Syys!H13</f>
        <v>4452</v>
      </c>
      <c r="M24" s="12">
        <f>[20]Loka!H13</f>
        <v>3768</v>
      </c>
      <c r="N24" s="12">
        <f>[20]Marras!H13</f>
        <v>3144</v>
      </c>
      <c r="O24" s="12">
        <f>[20]Joulu!H13</f>
        <v>2181</v>
      </c>
    </row>
    <row r="25" spans="1:15" s="21" customFormat="1" x14ac:dyDescent="0.2">
      <c r="B25" s="24" t="s">
        <v>38</v>
      </c>
      <c r="C25" s="23">
        <f>[20]Tammijoulu!L13</f>
        <v>29979</v>
      </c>
      <c r="D25" s="23">
        <f>[20]Tammi!L13</f>
        <v>1531</v>
      </c>
      <c r="E25" s="23">
        <f>[20]Helmi!L13</f>
        <v>1195</v>
      </c>
      <c r="F25" s="23">
        <f>[20]Maalis!L13</f>
        <v>1481</v>
      </c>
      <c r="G25" s="23">
        <f>[20]Huhti!L13</f>
        <v>1480</v>
      </c>
      <c r="H25" s="23">
        <f>[20]Touko!L13</f>
        <v>2554</v>
      </c>
      <c r="I25" s="23">
        <f>[20]Kesä!L13</f>
        <v>3450</v>
      </c>
      <c r="J25" s="23">
        <f>[20]Heinä!L13</f>
        <v>7095</v>
      </c>
      <c r="K25" s="23">
        <f>[20]Elo!L13</f>
        <v>4789</v>
      </c>
      <c r="L25" s="23">
        <f>[20]Syys!L13</f>
        <v>2118</v>
      </c>
      <c r="M25" s="23">
        <f>[20]Loka!L13</f>
        <v>1552</v>
      </c>
      <c r="N25" s="23">
        <f>[20]Marras!L13</f>
        <v>1188</v>
      </c>
      <c r="O25" s="23">
        <f>[20]Joulu!L13</f>
        <v>1546</v>
      </c>
    </row>
    <row r="26" spans="1:15" x14ac:dyDescent="0.2">
      <c r="B26" s="1" t="s">
        <v>37</v>
      </c>
      <c r="C26" s="12">
        <f>[20]Tammijoulu!AH13</f>
        <v>37623</v>
      </c>
      <c r="D26" s="12">
        <f>[20]Tammi!AH13</f>
        <v>2450</v>
      </c>
      <c r="E26" s="12">
        <f>[20]Helmi!AH13</f>
        <v>1557</v>
      </c>
      <c r="F26" s="12">
        <f>[20]Maalis!AH13</f>
        <v>1861</v>
      </c>
      <c r="G26" s="12">
        <f>[20]Huhti!AH13</f>
        <v>2553</v>
      </c>
      <c r="H26" s="12">
        <f>[20]Touko!AH13</f>
        <v>3561</v>
      </c>
      <c r="I26" s="12">
        <f>[20]Kesä!AH13</f>
        <v>2903</v>
      </c>
      <c r="J26" s="12">
        <f>[20]Heinä!AH13</f>
        <v>2789</v>
      </c>
      <c r="K26" s="12">
        <f>[20]Elo!AH13</f>
        <v>3593</v>
      </c>
      <c r="L26" s="12">
        <f>[20]Syys!AH13</f>
        <v>3808</v>
      </c>
      <c r="M26" s="12">
        <f>[20]Loka!AH13</f>
        <v>4399</v>
      </c>
      <c r="N26" s="12">
        <f>[20]Marras!AH13</f>
        <v>4350</v>
      </c>
      <c r="O26" s="12">
        <f>[20]Joulu!AH13</f>
        <v>3799</v>
      </c>
    </row>
    <row r="27" spans="1:15" s="21" customFormat="1" x14ac:dyDescent="0.2">
      <c r="B27" s="24" t="s">
        <v>39</v>
      </c>
      <c r="C27" s="23">
        <f>[20]Tammijoulu!N13</f>
        <v>18416</v>
      </c>
      <c r="D27" s="23">
        <f>[20]Tammi!N13</f>
        <v>921</v>
      </c>
      <c r="E27" s="23">
        <f>[20]Helmi!N13</f>
        <v>1259</v>
      </c>
      <c r="F27" s="23">
        <f>[20]Maalis!N13</f>
        <v>1391</v>
      </c>
      <c r="G27" s="23">
        <f>[20]Huhti!N13</f>
        <v>1368</v>
      </c>
      <c r="H27" s="23">
        <f>[20]Touko!N13</f>
        <v>1909</v>
      </c>
      <c r="I27" s="23">
        <f>[20]Kesä!N13</f>
        <v>1699</v>
      </c>
      <c r="J27" s="23">
        <f>[20]Heinä!N13</f>
        <v>1581</v>
      </c>
      <c r="K27" s="23">
        <f>[20]Elo!N13</f>
        <v>2043</v>
      </c>
      <c r="L27" s="23">
        <f>[20]Syys!N13</f>
        <v>2423</v>
      </c>
      <c r="M27" s="23">
        <f>[20]Loka!N13</f>
        <v>1570</v>
      </c>
      <c r="N27" s="23">
        <f>[20]Marras!N13</f>
        <v>1312</v>
      </c>
      <c r="O27" s="23">
        <f>[20]Joulu!N13</f>
        <v>940</v>
      </c>
    </row>
    <row r="28" spans="1:15" x14ac:dyDescent="0.2">
      <c r="A28" s="46"/>
      <c r="B28" s="42" t="s">
        <v>42</v>
      </c>
      <c r="C28" s="43">
        <f>[20]Tammijoulu!AQ13</f>
        <v>14724</v>
      </c>
      <c r="D28" s="43">
        <f>[20]Tammi!AQ13</f>
        <v>2406</v>
      </c>
      <c r="E28" s="43">
        <f>[20]Helmi!AQ13</f>
        <v>619</v>
      </c>
      <c r="F28" s="43">
        <f>[20]Maalis!AQ13</f>
        <v>633</v>
      </c>
      <c r="G28" s="43">
        <f>[20]Huhti!AQ13</f>
        <v>604</v>
      </c>
      <c r="H28" s="43">
        <f>[20]Touko!AQ13</f>
        <v>1345</v>
      </c>
      <c r="I28" s="43">
        <f>[20]Kesä!AQ13</f>
        <v>1827</v>
      </c>
      <c r="J28" s="43">
        <f>[20]Heinä!AQ13</f>
        <v>1759</v>
      </c>
      <c r="K28" s="43">
        <f>[20]Elo!AQ13</f>
        <v>2075</v>
      </c>
      <c r="L28" s="43">
        <f>[20]Syys!AQ13</f>
        <v>1199</v>
      </c>
      <c r="M28" s="43">
        <f>[20]Loka!AQ13</f>
        <v>798</v>
      </c>
      <c r="N28" s="43">
        <f>[20]Marras!AQ13</f>
        <v>786</v>
      </c>
      <c r="O28" s="43">
        <f>[20]Joulu!AQ13</f>
        <v>673</v>
      </c>
    </row>
    <row r="29" spans="1:15" s="21" customFormat="1" x14ac:dyDescent="0.2">
      <c r="B29" s="24" t="s">
        <v>43</v>
      </c>
      <c r="C29" s="23">
        <f>[20]Tammijoulu!K13</f>
        <v>15342</v>
      </c>
      <c r="D29" s="23">
        <f>[20]Tammi!K13</f>
        <v>760</v>
      </c>
      <c r="E29" s="23">
        <f>[20]Helmi!K13</f>
        <v>742</v>
      </c>
      <c r="F29" s="23">
        <f>[20]Maalis!K13</f>
        <v>1090</v>
      </c>
      <c r="G29" s="23">
        <f>[20]Huhti!K13</f>
        <v>1078</v>
      </c>
      <c r="H29" s="23">
        <f>[20]Touko!K13</f>
        <v>1749</v>
      </c>
      <c r="I29" s="23">
        <f>[20]Kesä!K13</f>
        <v>1826</v>
      </c>
      <c r="J29" s="23">
        <f>[20]Heinä!K13</f>
        <v>2121</v>
      </c>
      <c r="K29" s="23">
        <f>[20]Elo!K13</f>
        <v>2156</v>
      </c>
      <c r="L29" s="23">
        <f>[20]Syys!K13</f>
        <v>1651</v>
      </c>
      <c r="M29" s="23">
        <f>[20]Loka!K13</f>
        <v>935</v>
      </c>
      <c r="N29" s="23">
        <f>[20]Marras!K13</f>
        <v>650</v>
      </c>
      <c r="O29" s="23">
        <f>[20]Joulu!K13</f>
        <v>584</v>
      </c>
    </row>
    <row r="30" spans="1:15" x14ac:dyDescent="0.2">
      <c r="B30" s="1" t="s">
        <v>44</v>
      </c>
      <c r="C30" s="12">
        <f>[20]Tammijoulu!V13</f>
        <v>13776</v>
      </c>
      <c r="D30" s="12">
        <f>[20]Tammi!V13</f>
        <v>763</v>
      </c>
      <c r="E30" s="12">
        <f>[20]Helmi!V13</f>
        <v>569</v>
      </c>
      <c r="F30" s="12">
        <f>[20]Maalis!V13</f>
        <v>1044</v>
      </c>
      <c r="G30" s="12">
        <f>[20]Huhti!V13</f>
        <v>906</v>
      </c>
      <c r="H30" s="12">
        <f>[20]Touko!V13</f>
        <v>1316</v>
      </c>
      <c r="I30" s="12">
        <f>[20]Kesä!V13</f>
        <v>1735</v>
      </c>
      <c r="J30" s="12">
        <f>[20]Heinä!V13</f>
        <v>1197</v>
      </c>
      <c r="K30" s="12">
        <f>[20]Elo!V13</f>
        <v>1691</v>
      </c>
      <c r="L30" s="12">
        <f>[20]Syys!V13</f>
        <v>1734</v>
      </c>
      <c r="M30" s="12">
        <f>[20]Loka!V13</f>
        <v>1182</v>
      </c>
      <c r="N30" s="12">
        <f>[20]Marras!V13</f>
        <v>877</v>
      </c>
      <c r="O30" s="12">
        <f>[20]Joulu!V13</f>
        <v>762</v>
      </c>
    </row>
    <row r="31" spans="1:15" s="21" customFormat="1" x14ac:dyDescent="0.2">
      <c r="B31" s="24" t="s">
        <v>2</v>
      </c>
      <c r="C31" s="23">
        <f>[20]Tammijoulu!BG13</f>
        <v>15194</v>
      </c>
      <c r="D31" s="23">
        <f>[20]Tammi!BG13</f>
        <v>709</v>
      </c>
      <c r="E31" s="23">
        <f>[20]Helmi!BG13</f>
        <v>287</v>
      </c>
      <c r="F31" s="23">
        <f>[20]Maalis!BG13</f>
        <v>494</v>
      </c>
      <c r="G31" s="23">
        <f>[20]Huhti!BG13</f>
        <v>762</v>
      </c>
      <c r="H31" s="23">
        <f>[20]Touko!BG13</f>
        <v>1638</v>
      </c>
      <c r="I31" s="23">
        <f>[20]Kesä!BG13</f>
        <v>2153</v>
      </c>
      <c r="J31" s="23">
        <f>[20]Heinä!BG13</f>
        <v>2319</v>
      </c>
      <c r="K31" s="23">
        <f>[20]Elo!BG13</f>
        <v>2431</v>
      </c>
      <c r="L31" s="23">
        <f>[20]Syys!BG13</f>
        <v>1804</v>
      </c>
      <c r="M31" s="23">
        <f>[20]Loka!BG13</f>
        <v>1326</v>
      </c>
      <c r="N31" s="23">
        <f>[20]Marras!BG13</f>
        <v>562</v>
      </c>
      <c r="O31" s="23">
        <f>[20]Joulu!BG13</f>
        <v>709</v>
      </c>
    </row>
    <row r="32" spans="1:15" x14ac:dyDescent="0.2">
      <c r="B32" s="1" t="s">
        <v>48</v>
      </c>
      <c r="C32" s="12">
        <f>[20]Tammijoulu!BA13</f>
        <v>11099</v>
      </c>
      <c r="D32" s="12">
        <f>[20]Tammi!BA13</f>
        <v>273</v>
      </c>
      <c r="E32" s="12">
        <f>[20]Helmi!BA13</f>
        <v>292</v>
      </c>
      <c r="F32" s="12">
        <f>[20]Maalis!BA13</f>
        <v>336</v>
      </c>
      <c r="G32" s="12">
        <f>[20]Huhti!BA13</f>
        <v>424</v>
      </c>
      <c r="H32" s="12">
        <f>[20]Touko!BA13</f>
        <v>1081</v>
      </c>
      <c r="I32" s="12">
        <f>[20]Kesä!BA13</f>
        <v>1764</v>
      </c>
      <c r="J32" s="12">
        <f>[20]Heinä!BA13</f>
        <v>1375</v>
      </c>
      <c r="K32" s="12">
        <f>[20]Elo!BA13</f>
        <v>3769</v>
      </c>
      <c r="L32" s="12">
        <f>[20]Syys!BA13</f>
        <v>571</v>
      </c>
      <c r="M32" s="12">
        <f>[20]Loka!BA13</f>
        <v>618</v>
      </c>
      <c r="N32" s="12">
        <f>[20]Marras!BA13</f>
        <v>324</v>
      </c>
      <c r="O32" s="12">
        <f>[20]Joulu!BA13</f>
        <v>272</v>
      </c>
    </row>
    <row r="33" spans="1:15" s="21" customFormat="1" x14ac:dyDescent="0.2">
      <c r="B33" s="24" t="s">
        <v>41</v>
      </c>
      <c r="C33" s="23">
        <f>[20]Tammijoulu!AF13</f>
        <v>9873</v>
      </c>
      <c r="D33" s="23">
        <f>[20]Tammi!AF13</f>
        <v>430</v>
      </c>
      <c r="E33" s="23">
        <f>[20]Helmi!AF13</f>
        <v>284</v>
      </c>
      <c r="F33" s="23">
        <f>[20]Maalis!AF13</f>
        <v>561</v>
      </c>
      <c r="G33" s="23">
        <f>[20]Huhti!AF13</f>
        <v>1346</v>
      </c>
      <c r="H33" s="23">
        <f>[20]Touko!AF13</f>
        <v>913</v>
      </c>
      <c r="I33" s="23">
        <f>[20]Kesä!AF13</f>
        <v>896</v>
      </c>
      <c r="J33" s="23">
        <f>[20]Heinä!AF13</f>
        <v>1239</v>
      </c>
      <c r="K33" s="23">
        <f>[20]Elo!AF13</f>
        <v>1456</v>
      </c>
      <c r="L33" s="23">
        <f>[20]Syys!AF13</f>
        <v>1108</v>
      </c>
      <c r="M33" s="23">
        <f>[20]Loka!AF13</f>
        <v>572</v>
      </c>
      <c r="N33" s="23">
        <f>[20]Marras!AF13</f>
        <v>558</v>
      </c>
      <c r="O33" s="23">
        <f>[20]Joulu!AF13</f>
        <v>510</v>
      </c>
    </row>
    <row r="34" spans="1:15" x14ac:dyDescent="0.2">
      <c r="B34" s="1" t="s">
        <v>47</v>
      </c>
      <c r="C34" s="12">
        <f>[20]Tammijoulu!Q13</f>
        <v>7534</v>
      </c>
      <c r="D34" s="12">
        <f>[20]Tammi!Q13</f>
        <v>328</v>
      </c>
      <c r="E34" s="12">
        <f>[20]Helmi!Q13</f>
        <v>372</v>
      </c>
      <c r="F34" s="12">
        <f>[20]Maalis!Q13</f>
        <v>421</v>
      </c>
      <c r="G34" s="12">
        <f>[20]Huhti!Q13</f>
        <v>617</v>
      </c>
      <c r="H34" s="12">
        <f>[20]Touko!Q13</f>
        <v>491</v>
      </c>
      <c r="I34" s="12">
        <f>[20]Kesä!Q13</f>
        <v>702</v>
      </c>
      <c r="J34" s="12">
        <f>[20]Heinä!Q13</f>
        <v>1332</v>
      </c>
      <c r="K34" s="12">
        <f>[20]Elo!Q13</f>
        <v>1123</v>
      </c>
      <c r="L34" s="12">
        <f>[20]Syys!Q13</f>
        <v>845</v>
      </c>
      <c r="M34" s="12">
        <f>[20]Loka!Q13</f>
        <v>609</v>
      </c>
      <c r="N34" s="12">
        <f>[20]Marras!Q13</f>
        <v>313</v>
      </c>
      <c r="O34" s="12">
        <f>[20]Joulu!Q13</f>
        <v>381</v>
      </c>
    </row>
    <row r="35" spans="1:15" s="21" customFormat="1" x14ac:dyDescent="0.2">
      <c r="B35" s="24" t="s">
        <v>49</v>
      </c>
      <c r="C35" s="23">
        <f>[20]Tammijoulu!W13</f>
        <v>5945</v>
      </c>
      <c r="D35" s="23">
        <f>[20]Tammi!W13</f>
        <v>492</v>
      </c>
      <c r="E35" s="23">
        <f>[20]Helmi!W13</f>
        <v>253</v>
      </c>
      <c r="F35" s="23">
        <f>[20]Maalis!W13</f>
        <v>440</v>
      </c>
      <c r="G35" s="23">
        <f>[20]Huhti!W13</f>
        <v>533</v>
      </c>
      <c r="H35" s="23">
        <f>[20]Touko!W13</f>
        <v>429</v>
      </c>
      <c r="I35" s="23">
        <f>[20]Kesä!W13</f>
        <v>689</v>
      </c>
      <c r="J35" s="23">
        <f>[20]Heinä!W13</f>
        <v>607</v>
      </c>
      <c r="K35" s="23">
        <f>[20]Elo!W13</f>
        <v>715</v>
      </c>
      <c r="L35" s="23">
        <f>[20]Syys!W13</f>
        <v>669</v>
      </c>
      <c r="M35" s="23">
        <f>[20]Loka!W13</f>
        <v>430</v>
      </c>
      <c r="N35" s="23">
        <f>[20]Marras!W13</f>
        <v>474</v>
      </c>
      <c r="O35" s="23">
        <f>[20]Joulu!W13</f>
        <v>214</v>
      </c>
    </row>
    <row r="36" spans="1:15" x14ac:dyDescent="0.2">
      <c r="A36" s="46"/>
      <c r="B36" s="42" t="s">
        <v>45</v>
      </c>
      <c r="C36" s="43">
        <f>[20]Tammijoulu!Y13</f>
        <v>9287</v>
      </c>
      <c r="D36" s="43">
        <f>[20]Tammi!Y13</f>
        <v>524</v>
      </c>
      <c r="E36" s="43">
        <f>[20]Helmi!Y13</f>
        <v>552</v>
      </c>
      <c r="F36" s="43">
        <f>[20]Maalis!Y13</f>
        <v>603</v>
      </c>
      <c r="G36" s="43">
        <f>[20]Huhti!Y13</f>
        <v>541</v>
      </c>
      <c r="H36" s="43">
        <f>[20]Touko!Y13</f>
        <v>823</v>
      </c>
      <c r="I36" s="43">
        <f>[20]Kesä!Y13</f>
        <v>841</v>
      </c>
      <c r="J36" s="43">
        <f>[20]Heinä!Y13</f>
        <v>1069</v>
      </c>
      <c r="K36" s="43">
        <f>[20]Elo!Y13</f>
        <v>1231</v>
      </c>
      <c r="L36" s="43">
        <f>[20]Syys!Y13</f>
        <v>1420</v>
      </c>
      <c r="M36" s="43">
        <f>[20]Loka!Y13</f>
        <v>683</v>
      </c>
      <c r="N36" s="43">
        <f>[20]Marras!Y13</f>
        <v>520</v>
      </c>
      <c r="O36" s="43">
        <f>[20]Joulu!Y13</f>
        <v>480</v>
      </c>
    </row>
    <row r="37" spans="1:15" s="21" customFormat="1" x14ac:dyDescent="0.2">
      <c r="B37" s="24" t="s">
        <v>51</v>
      </c>
      <c r="C37" s="23">
        <f>[20]Tammijoulu!AW13</f>
        <v>9998</v>
      </c>
      <c r="D37" s="23">
        <f>[20]Tammi!AW13</f>
        <v>519</v>
      </c>
      <c r="E37" s="23">
        <f>[20]Helmi!AW13</f>
        <v>589</v>
      </c>
      <c r="F37" s="23">
        <f>[20]Maalis!AW13</f>
        <v>719</v>
      </c>
      <c r="G37" s="23">
        <f>[20]Huhti!AW13</f>
        <v>860</v>
      </c>
      <c r="H37" s="23">
        <f>[20]Touko!AW13</f>
        <v>819</v>
      </c>
      <c r="I37" s="23">
        <f>[20]Kesä!AW13</f>
        <v>1008</v>
      </c>
      <c r="J37" s="23">
        <f>[20]Heinä!AW13</f>
        <v>827</v>
      </c>
      <c r="K37" s="23">
        <f>[20]Elo!AW13</f>
        <v>1135</v>
      </c>
      <c r="L37" s="23">
        <f>[20]Syys!AW13</f>
        <v>979</v>
      </c>
      <c r="M37" s="23">
        <f>[20]Loka!AW13</f>
        <v>1059</v>
      </c>
      <c r="N37" s="23">
        <f>[20]Marras!AW13</f>
        <v>895</v>
      </c>
      <c r="O37" s="23">
        <f>[20]Joulu!AW13</f>
        <v>589</v>
      </c>
    </row>
    <row r="38" spans="1:15" x14ac:dyDescent="0.2">
      <c r="B38" s="1" t="s">
        <v>3</v>
      </c>
      <c r="C38" s="12">
        <f>[20]Tammijoulu!AI13</f>
        <v>6758</v>
      </c>
      <c r="D38" s="12">
        <f>[20]Tammi!AI13</f>
        <v>612</v>
      </c>
      <c r="E38" s="12">
        <f>[20]Helmi!AI13</f>
        <v>384</v>
      </c>
      <c r="F38" s="12">
        <f>[20]Maalis!AI13</f>
        <v>715</v>
      </c>
      <c r="G38" s="12">
        <f>[20]Huhti!AI13</f>
        <v>477</v>
      </c>
      <c r="H38" s="12">
        <f>[20]Touko!AI13</f>
        <v>545</v>
      </c>
      <c r="I38" s="12">
        <f>[20]Kesä!AI13</f>
        <v>559</v>
      </c>
      <c r="J38" s="12">
        <f>[20]Heinä!AI13</f>
        <v>496</v>
      </c>
      <c r="K38" s="12">
        <f>[20]Elo!AI13</f>
        <v>756</v>
      </c>
      <c r="L38" s="12">
        <f>[20]Syys!AI13</f>
        <v>675</v>
      </c>
      <c r="M38" s="12">
        <f>[20]Loka!AI13</f>
        <v>490</v>
      </c>
      <c r="N38" s="12">
        <f>[20]Marras!AI13</f>
        <v>542</v>
      </c>
      <c r="O38" s="12">
        <f>[20]Joulu!AI13</f>
        <v>507</v>
      </c>
    </row>
    <row r="39" spans="1:15" s="21" customFormat="1" x14ac:dyDescent="0.2">
      <c r="B39" s="24" t="s">
        <v>46</v>
      </c>
      <c r="C39" s="23">
        <f>[20]Tammijoulu!U13</f>
        <v>6193</v>
      </c>
      <c r="D39" s="23">
        <f>[20]Tammi!U13</f>
        <v>239</v>
      </c>
      <c r="E39" s="23">
        <f>[20]Helmi!U13</f>
        <v>277</v>
      </c>
      <c r="F39" s="23">
        <f>[20]Maalis!U13</f>
        <v>252</v>
      </c>
      <c r="G39" s="23">
        <f>[20]Huhti!U13</f>
        <v>231</v>
      </c>
      <c r="H39" s="23">
        <f>[20]Touko!U13</f>
        <v>658</v>
      </c>
      <c r="I39" s="23">
        <f>[20]Kesä!U13</f>
        <v>536</v>
      </c>
      <c r="J39" s="23">
        <f>[20]Heinä!U13</f>
        <v>947</v>
      </c>
      <c r="K39" s="23">
        <f>[20]Elo!U13</f>
        <v>1652</v>
      </c>
      <c r="L39" s="23">
        <f>[20]Syys!U13</f>
        <v>761</v>
      </c>
      <c r="M39" s="23">
        <f>[20]Loka!U13</f>
        <v>170</v>
      </c>
      <c r="N39" s="23">
        <f>[20]Marras!U13</f>
        <v>225</v>
      </c>
      <c r="O39" s="23">
        <f>[20]Joulu!U13</f>
        <v>245</v>
      </c>
    </row>
    <row r="40" spans="1:15" x14ac:dyDescent="0.2">
      <c r="B40" s="1" t="s">
        <v>50</v>
      </c>
      <c r="C40" s="12">
        <f>[20]Tammijoulu!AJ13</f>
        <v>5987</v>
      </c>
      <c r="D40" s="12">
        <f>[20]Tammi!AJ13</f>
        <v>616</v>
      </c>
      <c r="E40" s="12">
        <f>[20]Helmi!AJ13</f>
        <v>462</v>
      </c>
      <c r="F40" s="12">
        <f>[20]Maalis!AJ13</f>
        <v>468</v>
      </c>
      <c r="G40" s="12">
        <f>[20]Huhti!AJ13</f>
        <v>325</v>
      </c>
      <c r="H40" s="12">
        <f>[20]Touko!AJ13</f>
        <v>376</v>
      </c>
      <c r="I40" s="12">
        <f>[20]Kesä!AJ13</f>
        <v>327</v>
      </c>
      <c r="J40" s="12">
        <f>[20]Heinä!AJ13</f>
        <v>405</v>
      </c>
      <c r="K40" s="12">
        <f>[20]Elo!AJ13</f>
        <v>1059</v>
      </c>
      <c r="L40" s="12">
        <f>[20]Syys!AJ13</f>
        <v>513</v>
      </c>
      <c r="M40" s="12">
        <f>[20]Loka!AJ13</f>
        <v>407</v>
      </c>
      <c r="N40" s="12">
        <f>[20]Marras!AJ13</f>
        <v>720</v>
      </c>
      <c r="O40" s="12">
        <f>[20]Joulu!AJ13</f>
        <v>309</v>
      </c>
    </row>
    <row r="41" spans="1:15" s="21" customFormat="1" x14ac:dyDescent="0.2">
      <c r="B41" s="24" t="s">
        <v>52</v>
      </c>
      <c r="C41" s="23">
        <f>[20]Tammijoulu!I13</f>
        <v>4188</v>
      </c>
      <c r="D41" s="23">
        <f>[20]Tammi!I13</f>
        <v>140</v>
      </c>
      <c r="E41" s="23">
        <f>[20]Helmi!I13</f>
        <v>215</v>
      </c>
      <c r="F41" s="23">
        <f>[20]Maalis!I13</f>
        <v>443</v>
      </c>
      <c r="G41" s="23">
        <f>[20]Huhti!I13</f>
        <v>282</v>
      </c>
      <c r="H41" s="23">
        <f>[20]Touko!I13</f>
        <v>454</v>
      </c>
      <c r="I41" s="23">
        <f>[20]Kesä!I13</f>
        <v>1007</v>
      </c>
      <c r="J41" s="23">
        <f>[20]Heinä!I13</f>
        <v>175</v>
      </c>
      <c r="K41" s="23">
        <f>[20]Elo!I13</f>
        <v>548</v>
      </c>
      <c r="L41" s="23">
        <f>[20]Syys!I13</f>
        <v>345</v>
      </c>
      <c r="M41" s="23">
        <f>[20]Loka!I13</f>
        <v>306</v>
      </c>
      <c r="N41" s="23">
        <f>[20]Marras!I13</f>
        <v>175</v>
      </c>
      <c r="O41" s="23">
        <f>[20]Joulu!I13</f>
        <v>98</v>
      </c>
    </row>
    <row r="42" spans="1:15" x14ac:dyDescent="0.2">
      <c r="A42" s="46"/>
      <c r="B42" s="42" t="s">
        <v>71</v>
      </c>
      <c r="C42" s="43">
        <f>[20]Tammijoulu!AG13</f>
        <v>4419</v>
      </c>
      <c r="D42" s="43">
        <f>[20]Tammi!AG13</f>
        <v>356</v>
      </c>
      <c r="E42" s="43">
        <f>[20]Helmi!AG13</f>
        <v>167</v>
      </c>
      <c r="F42" s="43">
        <f>[20]Maalis!AG13</f>
        <v>239</v>
      </c>
      <c r="G42" s="43">
        <f>[20]Huhti!AG13</f>
        <v>170</v>
      </c>
      <c r="H42" s="43">
        <f>[20]Touko!AG13</f>
        <v>411</v>
      </c>
      <c r="I42" s="43">
        <f>[20]Kesä!AG13</f>
        <v>626</v>
      </c>
      <c r="J42" s="43">
        <f>[20]Heinä!AG13</f>
        <v>508</v>
      </c>
      <c r="K42" s="43">
        <f>[20]Elo!AG13</f>
        <v>553</v>
      </c>
      <c r="L42" s="43">
        <f>[20]Syys!AG13</f>
        <v>599</v>
      </c>
      <c r="M42" s="43">
        <f>[20]Loka!AG13</f>
        <v>207</v>
      </c>
      <c r="N42" s="43">
        <f>[20]Marras!AG13</f>
        <v>321</v>
      </c>
      <c r="O42" s="43">
        <f>[20]Joulu!AG13</f>
        <v>262</v>
      </c>
    </row>
    <row r="43" spans="1:15" s="21" customFormat="1" x14ac:dyDescent="0.2">
      <c r="B43" s="24" t="s">
        <v>4</v>
      </c>
      <c r="C43" s="23">
        <f>[20]Tammijoulu!AN13</f>
        <v>4377</v>
      </c>
      <c r="D43" s="23">
        <f>[20]Tammi!AN13</f>
        <v>150</v>
      </c>
      <c r="E43" s="23">
        <f>[20]Helmi!AN13</f>
        <v>193</v>
      </c>
      <c r="F43" s="23">
        <f>[20]Maalis!AN13</f>
        <v>200</v>
      </c>
      <c r="G43" s="23">
        <f>[20]Huhti!AN13</f>
        <v>216</v>
      </c>
      <c r="H43" s="23">
        <f>[20]Touko!AN13</f>
        <v>285</v>
      </c>
      <c r="I43" s="23">
        <f>[20]Kesä!AN13</f>
        <v>547</v>
      </c>
      <c r="J43" s="23">
        <f>[20]Heinä!AN13</f>
        <v>685</v>
      </c>
      <c r="K43" s="23">
        <f>[20]Elo!AN13</f>
        <v>749</v>
      </c>
      <c r="L43" s="23">
        <f>[20]Syys!AN13</f>
        <v>415</v>
      </c>
      <c r="M43" s="23">
        <f>[20]Loka!AN13</f>
        <v>392</v>
      </c>
      <c r="N43" s="23">
        <f>[20]Marras!AN13</f>
        <v>314</v>
      </c>
      <c r="O43" s="23">
        <f>[20]Joulu!AN13</f>
        <v>231</v>
      </c>
    </row>
    <row r="44" spans="1:15" x14ac:dyDescent="0.2">
      <c r="B44" s="1" t="s">
        <v>103</v>
      </c>
      <c r="C44" s="12">
        <f>[20]Tammijoulu!AL13</f>
        <v>1612</v>
      </c>
      <c r="D44" s="12">
        <f>[20]Tammi!AL13</f>
        <v>215</v>
      </c>
      <c r="E44" s="12">
        <f>[20]Helmi!AL13</f>
        <v>104</v>
      </c>
      <c r="F44" s="12">
        <f>[20]Maalis!AL13</f>
        <v>185</v>
      </c>
      <c r="G44" s="12">
        <f>[20]Huhti!AL13</f>
        <v>61</v>
      </c>
      <c r="H44" s="12">
        <f>[20]Touko!AL13</f>
        <v>66</v>
      </c>
      <c r="I44" s="12">
        <f>[20]Kesä!AL13</f>
        <v>110</v>
      </c>
      <c r="J44" s="12">
        <f>[20]Heinä!AL13</f>
        <v>109</v>
      </c>
      <c r="K44" s="12">
        <f>[20]Elo!AL13</f>
        <v>282</v>
      </c>
      <c r="L44" s="12">
        <f>[20]Syys!AL13</f>
        <v>103</v>
      </c>
      <c r="M44" s="12">
        <f>[20]Loka!AL13</f>
        <v>173</v>
      </c>
      <c r="N44" s="12">
        <f>[20]Marras!AL13</f>
        <v>133</v>
      </c>
      <c r="O44" s="12">
        <f>[20]Joulu!AL13</f>
        <v>71</v>
      </c>
    </row>
    <row r="45" spans="1:15" s="21" customFormat="1" x14ac:dyDescent="0.2">
      <c r="B45" s="24" t="s">
        <v>53</v>
      </c>
      <c r="C45" s="23">
        <f>[20]Tammijoulu!BH13</f>
        <v>1836</v>
      </c>
      <c r="D45" s="23">
        <f>[20]Tammi!BH13</f>
        <v>64</v>
      </c>
      <c r="E45" s="23">
        <f>[20]Helmi!BH13</f>
        <v>74</v>
      </c>
      <c r="F45" s="23">
        <f>[20]Maalis!BH13</f>
        <v>56</v>
      </c>
      <c r="G45" s="23">
        <f>[20]Huhti!BH13</f>
        <v>101</v>
      </c>
      <c r="H45" s="23">
        <f>[20]Touko!BH13</f>
        <v>154</v>
      </c>
      <c r="I45" s="23">
        <f>[20]Kesä!BH13</f>
        <v>277</v>
      </c>
      <c r="J45" s="23">
        <f>[20]Heinä!BH13</f>
        <v>301</v>
      </c>
      <c r="K45" s="23">
        <f>[20]Elo!BH13</f>
        <v>353</v>
      </c>
      <c r="L45" s="23">
        <f>[20]Syys!BH13</f>
        <v>189</v>
      </c>
      <c r="M45" s="23">
        <f>[20]Loka!BH13</f>
        <v>152</v>
      </c>
      <c r="N45" s="23">
        <f>[20]Marras!BH13</f>
        <v>42</v>
      </c>
      <c r="O45" s="23">
        <f>[20]Joulu!BH13</f>
        <v>73</v>
      </c>
    </row>
    <row r="46" spans="1:15" x14ac:dyDescent="0.2">
      <c r="A46" s="46"/>
      <c r="B46" s="42" t="s">
        <v>5</v>
      </c>
      <c r="C46" s="43">
        <f>[20]Tammijoulu!BC13</f>
        <v>2366</v>
      </c>
      <c r="D46" s="43">
        <f>[20]Tammi!BC13</f>
        <v>57</v>
      </c>
      <c r="E46" s="43">
        <f>[20]Helmi!BC13</f>
        <v>51</v>
      </c>
      <c r="F46" s="43">
        <f>[20]Maalis!BC13</f>
        <v>86</v>
      </c>
      <c r="G46" s="43">
        <f>[20]Huhti!BC13</f>
        <v>109</v>
      </c>
      <c r="H46" s="43">
        <f>[20]Touko!BC13</f>
        <v>145</v>
      </c>
      <c r="I46" s="43">
        <f>[20]Kesä!BC13</f>
        <v>494</v>
      </c>
      <c r="J46" s="43">
        <f>[20]Heinä!BC13</f>
        <v>459</v>
      </c>
      <c r="K46" s="43">
        <f>[20]Elo!BC13</f>
        <v>409</v>
      </c>
      <c r="L46" s="43">
        <f>[20]Syys!BC13</f>
        <v>259</v>
      </c>
      <c r="M46" s="43">
        <f>[20]Loka!BC13</f>
        <v>123</v>
      </c>
      <c r="N46" s="43">
        <f>[20]Marras!BC13</f>
        <v>139</v>
      </c>
      <c r="O46" s="43">
        <f>[20]Joulu!BC13</f>
        <v>35</v>
      </c>
    </row>
    <row r="47" spans="1:15" s="21" customFormat="1" x14ac:dyDescent="0.2">
      <c r="B47" s="25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x14ac:dyDescent="0.2">
      <c r="B48" s="1" t="s">
        <v>54</v>
      </c>
      <c r="C48" s="8">
        <f t="shared" ref="C48:O48" si="0">C10-SUM(C12:C46)</f>
        <v>131639</v>
      </c>
      <c r="D48" s="8">
        <f t="shared" si="0"/>
        <v>7537</v>
      </c>
      <c r="E48" s="8">
        <f t="shared" si="0"/>
        <v>6976</v>
      </c>
      <c r="F48" s="8">
        <f t="shared" si="0"/>
        <v>10177</v>
      </c>
      <c r="G48" s="8">
        <f t="shared" si="0"/>
        <v>7754</v>
      </c>
      <c r="H48" s="8">
        <f t="shared" si="0"/>
        <v>11978</v>
      </c>
      <c r="I48" s="8">
        <f t="shared" si="0"/>
        <v>15467</v>
      </c>
      <c r="J48" s="8">
        <f t="shared" si="0"/>
        <v>12741</v>
      </c>
      <c r="K48" s="8">
        <f t="shared" si="0"/>
        <v>19038</v>
      </c>
      <c r="L48" s="8">
        <f t="shared" si="0"/>
        <v>14010</v>
      </c>
      <c r="M48" s="8">
        <f t="shared" si="0"/>
        <v>8850</v>
      </c>
      <c r="N48" s="8">
        <f t="shared" si="0"/>
        <v>8986</v>
      </c>
      <c r="O48" s="8">
        <f t="shared" si="0"/>
        <v>8125</v>
      </c>
    </row>
    <row r="49" spans="2:15" x14ac:dyDescent="0.2"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2:15" x14ac:dyDescent="0.2"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2:15" x14ac:dyDescent="0.2"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2:15" x14ac:dyDescent="0.2"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</row>
    <row r="53" spans="2:15" x14ac:dyDescent="0.2"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</row>
    <row r="54" spans="2:15" x14ac:dyDescent="0.2"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2:15" x14ac:dyDescent="0.2"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</row>
    <row r="56" spans="2:15" x14ac:dyDescent="0.2"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2:15" x14ac:dyDescent="0.2">
      <c r="B57" s="13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2:15" x14ac:dyDescent="0.2"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2:15" x14ac:dyDescent="0.2"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2:15" x14ac:dyDescent="0.2"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</row>
  </sheetData>
  <phoneticPr fontId="0" type="noConversion"/>
  <conditionalFormatting sqref="P1:IV1048576 C1:O6 C8:O65536 A1:B1048576">
    <cfRule type="cellIs" dxfId="485" priority="1" stopIfTrue="1" operator="lessThan">
      <formula>0</formula>
    </cfRule>
  </conditionalFormatting>
  <pageMargins left="0.75" right="0.75" top="1" bottom="1" header="0.4921259845" footer="0.4921259845"/>
  <pageSetup paperSize="9" scale="75" orientation="landscape" horizontalDpi="1200" verticalDpi="1200" r:id="rId1"/>
  <headerFooter alignWithMargins="0">
    <oddFooter>&amp;LTilastokeskus / Art-Travel Oy&amp;C&amp;D&amp;RHelsinki City Tourist Office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0"/>
  <sheetViews>
    <sheetView workbookViewId="0">
      <selection activeCell="I42" sqref="I42"/>
    </sheetView>
  </sheetViews>
  <sheetFormatPr defaultRowHeight="12.75" x14ac:dyDescent="0.2"/>
  <cols>
    <col min="1" max="1" width="4.140625" customWidth="1"/>
    <col min="2" max="2" width="28.7109375" style="1" customWidth="1"/>
    <col min="3" max="11" width="9.7109375" customWidth="1"/>
    <col min="12" max="12" width="10.7109375" customWidth="1"/>
    <col min="13" max="15" width="9.7109375" customWidth="1"/>
  </cols>
  <sheetData>
    <row r="1" spans="2:16" x14ac:dyDescent="0.2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6" x14ac:dyDescent="0.2">
      <c r="B2" s="51" t="s">
        <v>72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6" x14ac:dyDescent="0.2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16" ht="15.75" x14ac:dyDescent="0.25">
      <c r="B4" s="3" t="s">
        <v>55</v>
      </c>
      <c r="C4" s="4"/>
      <c r="D4" s="4"/>
      <c r="E4" s="4"/>
      <c r="F4" s="2"/>
      <c r="G4" s="4"/>
      <c r="H4" s="2"/>
      <c r="I4" s="63"/>
      <c r="J4" s="2"/>
      <c r="K4" s="4"/>
      <c r="L4" s="4"/>
      <c r="M4" s="2"/>
      <c r="N4" s="2"/>
      <c r="O4" s="2"/>
    </row>
    <row r="5" spans="2:16" ht="15.75" thickBot="1" x14ac:dyDescent="0.3">
      <c r="B5" s="5" t="s">
        <v>0</v>
      </c>
    </row>
    <row r="6" spans="2:16" ht="13.5" thickBot="1" x14ac:dyDescent="0.25">
      <c r="B6" s="6" t="s">
        <v>80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  <c r="K6" s="7" t="s">
        <v>14</v>
      </c>
      <c r="L6" s="7" t="s">
        <v>15</v>
      </c>
      <c r="M6" s="7" t="s">
        <v>16</v>
      </c>
      <c r="N6" s="7" t="s">
        <v>17</v>
      </c>
      <c r="O6" s="7" t="s">
        <v>18</v>
      </c>
    </row>
    <row r="7" spans="2:16" x14ac:dyDescent="0.2">
      <c r="B7" s="9"/>
      <c r="C7" s="16" t="s">
        <v>56</v>
      </c>
      <c r="D7" s="16" t="s">
        <v>57</v>
      </c>
      <c r="E7" s="16" t="s">
        <v>58</v>
      </c>
      <c r="F7" s="16" t="s">
        <v>59</v>
      </c>
      <c r="G7" s="16" t="s">
        <v>60</v>
      </c>
      <c r="H7" s="16" t="s">
        <v>61</v>
      </c>
      <c r="I7" s="16" t="s">
        <v>62</v>
      </c>
      <c r="J7" s="16" t="s">
        <v>63</v>
      </c>
      <c r="K7" s="16" t="s">
        <v>64</v>
      </c>
      <c r="L7" s="16" t="s">
        <v>65</v>
      </c>
      <c r="M7" s="16" t="s">
        <v>66</v>
      </c>
      <c r="N7" s="16" t="s">
        <v>67</v>
      </c>
      <c r="O7" s="16" t="s">
        <v>68</v>
      </c>
    </row>
    <row r="8" spans="2:16" s="61" customFormat="1" x14ac:dyDescent="0.2">
      <c r="B8" s="59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</row>
    <row r="9" spans="2:16" s="21" customFormat="1" x14ac:dyDescent="0.2">
      <c r="B9" s="18" t="s">
        <v>23</v>
      </c>
      <c r="C9" s="19">
        <f>[21]Tammijoulu!C13</f>
        <v>2512172</v>
      </c>
      <c r="D9" s="19">
        <f>[21]Tammi!C13</f>
        <v>163231</v>
      </c>
      <c r="E9" s="19">
        <f>[21]Helmi!C13</f>
        <v>142400</v>
      </c>
      <c r="F9" s="19">
        <f>[21]Maalis!C13</f>
        <v>169993</v>
      </c>
      <c r="G9" s="19">
        <f>[21]Huhti!C13</f>
        <v>165727</v>
      </c>
      <c r="H9" s="19">
        <f>[21]Touko!C13</f>
        <v>234156</v>
      </c>
      <c r="I9" s="19">
        <f>[21]Kesä!C13</f>
        <v>256833</v>
      </c>
      <c r="J9" s="19">
        <f>[21]Heinä!C13</f>
        <v>267071</v>
      </c>
      <c r="K9" s="19">
        <f>[21]Elo!C13</f>
        <v>321186</v>
      </c>
      <c r="L9" s="19">
        <f>[21]Syys!C13</f>
        <v>240063</v>
      </c>
      <c r="M9" s="19">
        <f>[21]Loka!C13</f>
        <v>202050</v>
      </c>
      <c r="N9" s="19">
        <f>[21]Marras!C13</f>
        <v>194705</v>
      </c>
      <c r="O9" s="19">
        <f>[21]Joulu!C13</f>
        <v>154757</v>
      </c>
    </row>
    <row r="10" spans="2:16" x14ac:dyDescent="0.2">
      <c r="B10" s="11" t="s">
        <v>24</v>
      </c>
      <c r="C10" s="12">
        <f>[21]Tammijoulu!E13</f>
        <v>1500751</v>
      </c>
      <c r="D10" s="12">
        <f>[21]Tammi!E13</f>
        <v>88433</v>
      </c>
      <c r="E10" s="12">
        <f>[21]Helmi!E13</f>
        <v>72642</v>
      </c>
      <c r="F10" s="12">
        <f>[21]Maalis!E13</f>
        <v>89340</v>
      </c>
      <c r="G10" s="12">
        <f>[21]Huhti!E13</f>
        <v>94222</v>
      </c>
      <c r="H10" s="12">
        <f>[21]Touko!E13</f>
        <v>133416</v>
      </c>
      <c r="I10" s="12">
        <f>[21]Kesä!E13</f>
        <v>169833</v>
      </c>
      <c r="J10" s="12">
        <f>[21]Heinä!E13</f>
        <v>168239</v>
      </c>
      <c r="K10" s="12">
        <f>[21]Elo!E13</f>
        <v>239011</v>
      </c>
      <c r="L10" s="12">
        <f>[21]Syys!E13</f>
        <v>152524</v>
      </c>
      <c r="M10" s="12">
        <f>[21]Loka!E13</f>
        <v>108333</v>
      </c>
      <c r="N10" s="12">
        <f>[21]Marras!E13</f>
        <v>96039</v>
      </c>
      <c r="O10" s="12">
        <f>[21]Joulu!E13</f>
        <v>88719</v>
      </c>
    </row>
    <row r="11" spans="2:16" s="21" customFormat="1" x14ac:dyDescent="0.2">
      <c r="B11" s="22" t="s">
        <v>25</v>
      </c>
      <c r="C11" s="23">
        <f>[21]Tammijoulu!D13</f>
        <v>1011421</v>
      </c>
      <c r="D11" s="23">
        <f>[21]Tammi!D13</f>
        <v>74798</v>
      </c>
      <c r="E11" s="23">
        <f>[21]Helmi!D13</f>
        <v>69758</v>
      </c>
      <c r="F11" s="23">
        <f>[21]Maalis!D13</f>
        <v>80653</v>
      </c>
      <c r="G11" s="23">
        <f>[21]Huhti!D13</f>
        <v>71505</v>
      </c>
      <c r="H11" s="23">
        <f>[21]Touko!D13</f>
        <v>100740</v>
      </c>
      <c r="I11" s="23">
        <f>[21]Kesä!D13</f>
        <v>87000</v>
      </c>
      <c r="J11" s="23">
        <f>[21]Heinä!D13</f>
        <v>98832</v>
      </c>
      <c r="K11" s="23">
        <f>[21]Elo!D13</f>
        <v>82175</v>
      </c>
      <c r="L11" s="23">
        <f>[21]Syys!D13</f>
        <v>87539</v>
      </c>
      <c r="M11" s="23">
        <f>[21]Loka!D13</f>
        <v>93717</v>
      </c>
      <c r="N11" s="23">
        <f>[21]Marras!D13</f>
        <v>98666</v>
      </c>
      <c r="O11" s="23">
        <f>[21]Joulu!D13</f>
        <v>66038</v>
      </c>
    </row>
    <row r="12" spans="2:16" x14ac:dyDescent="0.2">
      <c r="B12" s="1" t="s">
        <v>26</v>
      </c>
      <c r="C12" s="12">
        <f>[21]Tammijoulu!P13</f>
        <v>174506</v>
      </c>
      <c r="D12" s="12">
        <f>[21]Tammi!P13</f>
        <v>9531</v>
      </c>
      <c r="E12" s="12">
        <f>[21]Helmi!P13</f>
        <v>9662</v>
      </c>
      <c r="F12" s="12">
        <f>[21]Maalis!P13</f>
        <v>11520</v>
      </c>
      <c r="G12" s="12">
        <f>[21]Huhti!P13</f>
        <v>10972</v>
      </c>
      <c r="H12" s="12">
        <f>[21]Touko!P13</f>
        <v>16025</v>
      </c>
      <c r="I12" s="12">
        <f>[21]Kesä!P13</f>
        <v>23107</v>
      </c>
      <c r="J12" s="12">
        <f>[21]Heinä!P13</f>
        <v>18115</v>
      </c>
      <c r="K12" s="12">
        <f>[21]Elo!P13</f>
        <v>26582</v>
      </c>
      <c r="L12" s="12">
        <f>[21]Syys!P13</f>
        <v>17754</v>
      </c>
      <c r="M12" s="12">
        <f>[21]Loka!P13</f>
        <v>11773</v>
      </c>
      <c r="N12" s="12">
        <f>[21]Marras!P13</f>
        <v>10222</v>
      </c>
      <c r="O12" s="12">
        <f>[21]Joulu!P13</f>
        <v>9243</v>
      </c>
    </row>
    <row r="13" spans="2:16" s="21" customFormat="1" x14ac:dyDescent="0.2">
      <c r="B13" s="24" t="s">
        <v>29</v>
      </c>
      <c r="C13" s="23">
        <f>[21]Tammijoulu!J13</f>
        <v>140126</v>
      </c>
      <c r="D13" s="23">
        <f>[21]Tammi!J13</f>
        <v>6437</v>
      </c>
      <c r="E13" s="23">
        <f>[21]Helmi!J13</f>
        <v>6247</v>
      </c>
      <c r="F13" s="23">
        <f>[21]Maalis!J13</f>
        <v>8297</v>
      </c>
      <c r="G13" s="23">
        <f>[21]Huhti!J13</f>
        <v>8785</v>
      </c>
      <c r="H13" s="23">
        <f>[21]Touko!J13</f>
        <v>13288</v>
      </c>
      <c r="I13" s="23">
        <f>[21]Kesä!J13</f>
        <v>18341</v>
      </c>
      <c r="J13" s="23">
        <f>[21]Heinä!J13</f>
        <v>18898</v>
      </c>
      <c r="K13" s="23">
        <f>[21]Elo!J13</f>
        <v>23912</v>
      </c>
      <c r="L13" s="23">
        <f>[21]Syys!J13</f>
        <v>12306</v>
      </c>
      <c r="M13" s="23">
        <f>[21]Loka!J13</f>
        <v>8980</v>
      </c>
      <c r="N13" s="23">
        <f>[21]Marras!J13</f>
        <v>7341</v>
      </c>
      <c r="O13" s="23">
        <f>[21]Joulu!J13</f>
        <v>7294</v>
      </c>
    </row>
    <row r="14" spans="2:16" x14ac:dyDescent="0.2">
      <c r="B14" s="1" t="s">
        <v>28</v>
      </c>
      <c r="C14" s="12">
        <f>[21]Tammijoulu!F13</f>
        <v>138428</v>
      </c>
      <c r="D14" s="12">
        <f>[21]Tammi!F13</f>
        <v>7506</v>
      </c>
      <c r="E14" s="12">
        <f>[21]Helmi!F13</f>
        <v>8286</v>
      </c>
      <c r="F14" s="12">
        <f>[21]Maalis!F13</f>
        <v>9822</v>
      </c>
      <c r="G14" s="12">
        <f>[21]Huhti!F13</f>
        <v>9229</v>
      </c>
      <c r="H14" s="12">
        <f>[21]Touko!F13</f>
        <v>15696</v>
      </c>
      <c r="I14" s="12">
        <f>[21]Kesä!F13</f>
        <v>11036</v>
      </c>
      <c r="J14" s="12">
        <f>[21]Heinä!F13</f>
        <v>13422</v>
      </c>
      <c r="K14" s="12">
        <f>[21]Elo!F13</f>
        <v>14753</v>
      </c>
      <c r="L14" s="12">
        <f>[21]Syys!F13</f>
        <v>17074</v>
      </c>
      <c r="M14" s="12">
        <f>[21]Loka!F13</f>
        <v>11992</v>
      </c>
      <c r="N14" s="12">
        <f>[21]Marras!F13</f>
        <v>11601</v>
      </c>
      <c r="O14" s="12">
        <f>[21]Joulu!F13</f>
        <v>8011</v>
      </c>
    </row>
    <row r="15" spans="2:16" s="21" customFormat="1" x14ac:dyDescent="0.2">
      <c r="B15" s="24" t="s">
        <v>27</v>
      </c>
      <c r="C15" s="23">
        <f>[21]Tammijoulu!AK13</f>
        <v>122700</v>
      </c>
      <c r="D15" s="23">
        <f>[21]Tammi!AK13</f>
        <v>19007</v>
      </c>
      <c r="E15" s="23">
        <f>[21]Helmi!AK13</f>
        <v>8196</v>
      </c>
      <c r="F15" s="23">
        <f>[21]Maalis!AK13</f>
        <v>8686</v>
      </c>
      <c r="G15" s="23">
        <f>[21]Huhti!AK13</f>
        <v>8561</v>
      </c>
      <c r="H15" s="23">
        <f>[21]Touko!AK13</f>
        <v>11080</v>
      </c>
      <c r="I15" s="23">
        <f>[21]Kesä!AK13</f>
        <v>7405</v>
      </c>
      <c r="J15" s="23">
        <f>[21]Heinä!AK13</f>
        <v>8118</v>
      </c>
      <c r="K15" s="23">
        <f>[21]Elo!AK13</f>
        <v>12264</v>
      </c>
      <c r="L15" s="23">
        <f>[21]Syys!AK13</f>
        <v>7626</v>
      </c>
      <c r="M15" s="23">
        <f>[21]Loka!AK13</f>
        <v>8150</v>
      </c>
      <c r="N15" s="23">
        <f>[21]Marras!AK13</f>
        <v>11042</v>
      </c>
      <c r="O15" s="23">
        <f>[21]Joulu!AK13</f>
        <v>12565</v>
      </c>
    </row>
    <row r="16" spans="2:16" s="46" customFormat="1" x14ac:dyDescent="0.2">
      <c r="B16" s="42" t="s">
        <v>1</v>
      </c>
      <c r="C16" s="43">
        <f>[21]Tammijoulu!AP13</f>
        <v>119097</v>
      </c>
      <c r="D16" s="43">
        <f>[21]Tammi!AP13</f>
        <v>5612</v>
      </c>
      <c r="E16" s="43">
        <f>[21]Helmi!AP13</f>
        <v>4286</v>
      </c>
      <c r="F16" s="43">
        <f>[21]Maalis!AP13</f>
        <v>6214</v>
      </c>
      <c r="G16" s="43">
        <f>[21]Huhti!AP13</f>
        <v>6054</v>
      </c>
      <c r="H16" s="43">
        <f>[21]Touko!AP13</f>
        <v>12342</v>
      </c>
      <c r="I16" s="43">
        <f>[21]Kesä!AP13</f>
        <v>17215</v>
      </c>
      <c r="J16" s="43">
        <f>[21]Heinä!AP13</f>
        <v>16617</v>
      </c>
      <c r="K16" s="43">
        <f>[21]Elo!AP13</f>
        <v>19406</v>
      </c>
      <c r="L16" s="43">
        <f>[21]Syys!AP13</f>
        <v>12742</v>
      </c>
      <c r="M16" s="43">
        <f>[21]Loka!AP13</f>
        <v>7789</v>
      </c>
      <c r="N16" s="43">
        <f>[21]Marras!AP13</f>
        <v>5427</v>
      </c>
      <c r="O16" s="43">
        <f>[21]Joulu!AP13</f>
        <v>5393</v>
      </c>
    </row>
    <row r="17" spans="2:15" s="21" customFormat="1" x14ac:dyDescent="0.2">
      <c r="B17" s="24" t="s">
        <v>30</v>
      </c>
      <c r="C17" s="23">
        <f>[21]Tammijoulu!AV13</f>
        <v>67646</v>
      </c>
      <c r="D17" s="23">
        <f>[21]Tammi!AV13</f>
        <v>3158</v>
      </c>
      <c r="E17" s="23">
        <f>[21]Helmi!AV13</f>
        <v>3184</v>
      </c>
      <c r="F17" s="23">
        <f>[21]Maalis!AV13</f>
        <v>3282</v>
      </c>
      <c r="G17" s="23">
        <f>[21]Huhti!AV13</f>
        <v>2577</v>
      </c>
      <c r="H17" s="23">
        <f>[21]Touko!AV13</f>
        <v>4311</v>
      </c>
      <c r="I17" s="23">
        <f>[21]Kesä!AV13</f>
        <v>7582</v>
      </c>
      <c r="J17" s="23">
        <f>[21]Heinä!AV13</f>
        <v>8465</v>
      </c>
      <c r="K17" s="23">
        <f>[21]Elo!AV13</f>
        <v>12258</v>
      </c>
      <c r="L17" s="23">
        <f>[21]Syys!AV13</f>
        <v>10554</v>
      </c>
      <c r="M17" s="23">
        <f>[21]Loka!AV13</f>
        <v>5558</v>
      </c>
      <c r="N17" s="23">
        <f>[21]Marras!AV13</f>
        <v>3308</v>
      </c>
      <c r="O17" s="23">
        <f>[21]Joulu!AV13</f>
        <v>3409</v>
      </c>
    </row>
    <row r="18" spans="2:15" x14ac:dyDescent="0.2">
      <c r="B18" s="1" t="s">
        <v>31</v>
      </c>
      <c r="C18" s="12">
        <f>[21]Tammijoulu!S13</f>
        <v>65131</v>
      </c>
      <c r="D18" s="12">
        <f>[21]Tammi!S13</f>
        <v>2965</v>
      </c>
      <c r="E18" s="12">
        <f>[21]Helmi!S13</f>
        <v>2094</v>
      </c>
      <c r="F18" s="12">
        <f>[21]Maalis!S13</f>
        <v>2530</v>
      </c>
      <c r="G18" s="12">
        <f>[21]Huhti!S13</f>
        <v>4347</v>
      </c>
      <c r="H18" s="12">
        <f>[21]Touko!S13</f>
        <v>4102</v>
      </c>
      <c r="I18" s="12">
        <f>[21]Kesä!S13</f>
        <v>7701</v>
      </c>
      <c r="J18" s="12">
        <f>[21]Heinä!S13</f>
        <v>7287</v>
      </c>
      <c r="K18" s="12">
        <f>[21]Elo!S13</f>
        <v>20588</v>
      </c>
      <c r="L18" s="12">
        <f>[21]Syys!S13</f>
        <v>4777</v>
      </c>
      <c r="M18" s="12">
        <f>[21]Loka!S13</f>
        <v>2538</v>
      </c>
      <c r="N18" s="12">
        <f>[21]Marras!S13</f>
        <v>2810</v>
      </c>
      <c r="O18" s="12">
        <f>[21]Joulu!S13</f>
        <v>3392</v>
      </c>
    </row>
    <row r="19" spans="2:15" s="21" customFormat="1" x14ac:dyDescent="0.2">
      <c r="B19" s="24" t="s">
        <v>34</v>
      </c>
      <c r="C19" s="23">
        <f>[21]Tammijoulu!G13</f>
        <v>53297</v>
      </c>
      <c r="D19" s="23">
        <f>[21]Tammi!G13</f>
        <v>2543</v>
      </c>
      <c r="E19" s="23">
        <f>[21]Helmi!G13</f>
        <v>2698</v>
      </c>
      <c r="F19" s="23">
        <f>[21]Maalis!G13</f>
        <v>3275</v>
      </c>
      <c r="G19" s="23">
        <f>[21]Huhti!G13</f>
        <v>3207</v>
      </c>
      <c r="H19" s="23">
        <f>[21]Touko!G13</f>
        <v>5429</v>
      </c>
      <c r="I19" s="23">
        <f>[21]Kesä!G13</f>
        <v>5455</v>
      </c>
      <c r="J19" s="23">
        <f>[21]Heinä!G13</f>
        <v>7660</v>
      </c>
      <c r="K19" s="23">
        <f>[21]Elo!G13</f>
        <v>7060</v>
      </c>
      <c r="L19" s="23">
        <f>[21]Syys!G13</f>
        <v>5679</v>
      </c>
      <c r="M19" s="23">
        <f>[21]Loka!G13</f>
        <v>4293</v>
      </c>
      <c r="N19" s="23">
        <f>[21]Marras!G13</f>
        <v>3674</v>
      </c>
      <c r="O19" s="23">
        <f>[21]Joulu!G13</f>
        <v>2324</v>
      </c>
    </row>
    <row r="20" spans="2:15" x14ac:dyDescent="0.2">
      <c r="B20" s="1" t="s">
        <v>33</v>
      </c>
      <c r="C20" s="12">
        <f>[21]Tammijoulu!M13</f>
        <v>51475</v>
      </c>
      <c r="D20" s="12">
        <f>[21]Tammi!M13</f>
        <v>2255</v>
      </c>
      <c r="E20" s="12">
        <f>[21]Helmi!M13</f>
        <v>2455</v>
      </c>
      <c r="F20" s="12">
        <f>[21]Maalis!M13</f>
        <v>2880</v>
      </c>
      <c r="G20" s="12">
        <f>[21]Huhti!M13</f>
        <v>3552</v>
      </c>
      <c r="H20" s="12">
        <f>[21]Touko!M13</f>
        <v>4137</v>
      </c>
      <c r="I20" s="12">
        <f>[21]Kesä!M13</f>
        <v>7663</v>
      </c>
      <c r="J20" s="12">
        <f>[21]Heinä!M13</f>
        <v>7212</v>
      </c>
      <c r="K20" s="12">
        <f>[21]Elo!M13</f>
        <v>7869</v>
      </c>
      <c r="L20" s="12">
        <f>[21]Syys!M13</f>
        <v>4267</v>
      </c>
      <c r="M20" s="12">
        <f>[21]Loka!M13</f>
        <v>3467</v>
      </c>
      <c r="N20" s="12">
        <f>[21]Marras!M13</f>
        <v>2944</v>
      </c>
      <c r="O20" s="12">
        <f>[21]Joulu!M13</f>
        <v>2774</v>
      </c>
    </row>
    <row r="21" spans="2:15" s="21" customFormat="1" x14ac:dyDescent="0.2">
      <c r="B21" s="24" t="s">
        <v>40</v>
      </c>
      <c r="C21" s="23">
        <f>[21]Tammijoulu!BK13</f>
        <v>50785</v>
      </c>
      <c r="D21" s="23">
        <f>[21]Tammi!BK13</f>
        <v>2488</v>
      </c>
      <c r="E21" s="23">
        <f>[21]Helmi!BK13</f>
        <v>2209</v>
      </c>
      <c r="F21" s="23">
        <f>[21]Maalis!BK13</f>
        <v>2509</v>
      </c>
      <c r="G21" s="23">
        <f>[21]Huhti!BK13</f>
        <v>3094</v>
      </c>
      <c r="H21" s="23">
        <f>[21]Touko!BK13</f>
        <v>797</v>
      </c>
      <c r="I21" s="23">
        <f>[21]Kesä!BK13</f>
        <v>1886</v>
      </c>
      <c r="J21" s="23">
        <f>[21]Heinä!BK13</f>
        <v>2628</v>
      </c>
      <c r="K21" s="23">
        <f>[21]Elo!BK13</f>
        <v>5720</v>
      </c>
      <c r="L21" s="23">
        <f>[21]Syys!BK13</f>
        <v>9752</v>
      </c>
      <c r="M21" s="23">
        <f>[21]Loka!BK13</f>
        <v>7583</v>
      </c>
      <c r="N21" s="23">
        <f>[21]Marras!BK13</f>
        <v>7539</v>
      </c>
      <c r="O21" s="23">
        <f>[21]Joulu!BK13</f>
        <v>4580</v>
      </c>
    </row>
    <row r="22" spans="2:15" s="46" customFormat="1" x14ac:dyDescent="0.2">
      <c r="B22" s="42" t="s">
        <v>36</v>
      </c>
      <c r="C22" s="43">
        <f>[21]Tammijoulu!T13</f>
        <v>50065</v>
      </c>
      <c r="D22" s="43">
        <f>[21]Tammi!T13</f>
        <v>1762</v>
      </c>
      <c r="E22" s="43">
        <f>[21]Helmi!T13</f>
        <v>1402</v>
      </c>
      <c r="F22" s="43">
        <f>[21]Maalis!T13</f>
        <v>2580</v>
      </c>
      <c r="G22" s="43">
        <f>[21]Huhti!T13</f>
        <v>3135</v>
      </c>
      <c r="H22" s="43">
        <f>[21]Touko!T13</f>
        <v>2470</v>
      </c>
      <c r="I22" s="43">
        <f>[21]Kesä!T13</f>
        <v>6343</v>
      </c>
      <c r="J22" s="43">
        <f>[21]Heinä!T13</f>
        <v>8492</v>
      </c>
      <c r="K22" s="43">
        <f>[21]Elo!T13</f>
        <v>14746</v>
      </c>
      <c r="L22" s="43">
        <f>[21]Syys!T13</f>
        <v>3432</v>
      </c>
      <c r="M22" s="43">
        <f>[21]Loka!T13</f>
        <v>2419</v>
      </c>
      <c r="N22" s="43">
        <f>[21]Marras!T13</f>
        <v>1305</v>
      </c>
      <c r="O22" s="43">
        <f>[21]Joulu!T13</f>
        <v>1979</v>
      </c>
    </row>
    <row r="23" spans="2:15" s="21" customFormat="1" x14ac:dyDescent="0.2">
      <c r="B23" s="24" t="s">
        <v>32</v>
      </c>
      <c r="C23" s="23">
        <f>[21]Tammijoulu!R13</f>
        <v>46603</v>
      </c>
      <c r="D23" s="23">
        <f>[21]Tammi!R13</f>
        <v>2380</v>
      </c>
      <c r="E23" s="23">
        <f>[21]Helmi!R13</f>
        <v>2619</v>
      </c>
      <c r="F23" s="23">
        <f>[21]Maalis!R13</f>
        <v>3193</v>
      </c>
      <c r="G23" s="23">
        <f>[21]Huhti!R13</f>
        <v>3150</v>
      </c>
      <c r="H23" s="23">
        <f>[21]Touko!R13</f>
        <v>3390</v>
      </c>
      <c r="I23" s="23">
        <f>[21]Kesä!R13</f>
        <v>5417</v>
      </c>
      <c r="J23" s="23">
        <f>[21]Heinä!R13</f>
        <v>5621</v>
      </c>
      <c r="K23" s="23">
        <f>[21]Elo!R13</f>
        <v>7821</v>
      </c>
      <c r="L23" s="23">
        <f>[21]Syys!R13</f>
        <v>3789</v>
      </c>
      <c r="M23" s="23">
        <f>[21]Loka!R13</f>
        <v>3304</v>
      </c>
      <c r="N23" s="23">
        <f>[21]Marras!R13</f>
        <v>3376</v>
      </c>
      <c r="O23" s="23">
        <f>[21]Joulu!R13</f>
        <v>2543</v>
      </c>
    </row>
    <row r="24" spans="2:15" x14ac:dyDescent="0.2">
      <c r="B24" s="1" t="s">
        <v>35</v>
      </c>
      <c r="C24" s="12">
        <f>[21]Tammijoulu!H13</f>
        <v>38466</v>
      </c>
      <c r="D24" s="12">
        <f>[21]Tammi!H13</f>
        <v>2460</v>
      </c>
      <c r="E24" s="12">
        <f>[21]Helmi!H13</f>
        <v>2333</v>
      </c>
      <c r="F24" s="12">
        <f>[21]Maalis!H13</f>
        <v>2930</v>
      </c>
      <c r="G24" s="12">
        <f>[21]Huhti!H13</f>
        <v>2436</v>
      </c>
      <c r="H24" s="12">
        <f>[21]Touko!H13</f>
        <v>3853</v>
      </c>
      <c r="I24" s="12">
        <f>[21]Kesä!H13</f>
        <v>4106</v>
      </c>
      <c r="J24" s="12">
        <f>[21]Heinä!H13</f>
        <v>3376</v>
      </c>
      <c r="K24" s="12">
        <f>[21]Elo!H13</f>
        <v>5001</v>
      </c>
      <c r="L24" s="12">
        <f>[21]Syys!H13</f>
        <v>3873</v>
      </c>
      <c r="M24" s="12">
        <f>[21]Loka!H13</f>
        <v>3324</v>
      </c>
      <c r="N24" s="12">
        <f>[21]Marras!H13</f>
        <v>2877</v>
      </c>
      <c r="O24" s="12">
        <f>[21]Joulu!H13</f>
        <v>1897</v>
      </c>
    </row>
    <row r="25" spans="2:15" s="21" customFormat="1" x14ac:dyDescent="0.2">
      <c r="B25" s="24" t="s">
        <v>38</v>
      </c>
      <c r="C25" s="23">
        <f>[21]Tammijoulu!L13</f>
        <v>35967</v>
      </c>
      <c r="D25" s="23">
        <f>[21]Tammi!L13</f>
        <v>1207</v>
      </c>
      <c r="E25" s="23">
        <f>[21]Helmi!L13</f>
        <v>984</v>
      </c>
      <c r="F25" s="23">
        <f>[21]Maalis!L13</f>
        <v>1229</v>
      </c>
      <c r="G25" s="23">
        <f>[21]Huhti!L13</f>
        <v>1550</v>
      </c>
      <c r="H25" s="23">
        <f>[21]Touko!L13</f>
        <v>3248</v>
      </c>
      <c r="I25" s="23">
        <f>[21]Kesä!L13</f>
        <v>5324</v>
      </c>
      <c r="J25" s="23">
        <f>[21]Heinä!L13</f>
        <v>7598</v>
      </c>
      <c r="K25" s="23">
        <f>[21]Elo!L13</f>
        <v>7111</v>
      </c>
      <c r="L25" s="23">
        <f>[21]Syys!L13</f>
        <v>2523</v>
      </c>
      <c r="M25" s="23">
        <f>[21]Loka!L13</f>
        <v>1602</v>
      </c>
      <c r="N25" s="23">
        <f>[21]Marras!L13</f>
        <v>1399</v>
      </c>
      <c r="O25" s="23">
        <f>[21]Joulu!L13</f>
        <v>2192</v>
      </c>
    </row>
    <row r="26" spans="2:15" x14ac:dyDescent="0.2">
      <c r="B26" s="1" t="s">
        <v>37</v>
      </c>
      <c r="C26" s="12">
        <f>[21]Tammijoulu!AH13</f>
        <v>33507</v>
      </c>
      <c r="D26" s="12">
        <f>[21]Tammi!AH13</f>
        <v>2663</v>
      </c>
      <c r="E26" s="12">
        <f>[21]Helmi!AH13</f>
        <v>2031</v>
      </c>
      <c r="F26" s="12">
        <f>[21]Maalis!AH13</f>
        <v>2338</v>
      </c>
      <c r="G26" s="12">
        <f>[21]Huhti!AH13</f>
        <v>1920</v>
      </c>
      <c r="H26" s="12">
        <f>[21]Touko!AH13</f>
        <v>3068</v>
      </c>
      <c r="I26" s="12">
        <f>[21]Kesä!AH13</f>
        <v>2831</v>
      </c>
      <c r="J26" s="12">
        <f>[21]Heinä!AH13</f>
        <v>2473</v>
      </c>
      <c r="K26" s="12">
        <f>[21]Elo!AH13</f>
        <v>3230</v>
      </c>
      <c r="L26" s="12">
        <f>[21]Syys!AH13</f>
        <v>3274</v>
      </c>
      <c r="M26" s="12">
        <f>[21]Loka!AH13</f>
        <v>3308</v>
      </c>
      <c r="N26" s="12">
        <f>[21]Marras!AH13</f>
        <v>3560</v>
      </c>
      <c r="O26" s="12">
        <f>[21]Joulu!AH13</f>
        <v>2811</v>
      </c>
    </row>
    <row r="27" spans="2:15" s="21" customFormat="1" x14ac:dyDescent="0.2">
      <c r="B27" s="24" t="s">
        <v>39</v>
      </c>
      <c r="C27" s="23">
        <f>[21]Tammijoulu!N13</f>
        <v>17211</v>
      </c>
      <c r="D27" s="23">
        <f>[21]Tammi!N13</f>
        <v>1026</v>
      </c>
      <c r="E27" s="23">
        <f>[21]Helmi!N13</f>
        <v>1198</v>
      </c>
      <c r="F27" s="23">
        <f>[21]Maalis!N13</f>
        <v>1647</v>
      </c>
      <c r="G27" s="23">
        <f>[21]Huhti!N13</f>
        <v>1217</v>
      </c>
      <c r="H27" s="23">
        <f>[21]Touko!N13</f>
        <v>1502</v>
      </c>
      <c r="I27" s="23">
        <f>[21]Kesä!N13</f>
        <v>1928</v>
      </c>
      <c r="J27" s="23">
        <f>[21]Heinä!N13</f>
        <v>1968</v>
      </c>
      <c r="K27" s="23">
        <f>[21]Elo!N13</f>
        <v>2104</v>
      </c>
      <c r="L27" s="23">
        <f>[21]Syys!N13</f>
        <v>1482</v>
      </c>
      <c r="M27" s="23">
        <f>[21]Loka!N13</f>
        <v>1159</v>
      </c>
      <c r="N27" s="23">
        <f>[21]Marras!N13</f>
        <v>1125</v>
      </c>
      <c r="O27" s="23">
        <f>[21]Joulu!N13</f>
        <v>855</v>
      </c>
    </row>
    <row r="28" spans="2:15" s="46" customFormat="1" x14ac:dyDescent="0.2">
      <c r="B28" s="42" t="s">
        <v>42</v>
      </c>
      <c r="C28" s="43">
        <f>[21]Tammijoulu!AQ13</f>
        <v>15429</v>
      </c>
      <c r="D28" s="43">
        <f>[21]Tammi!AQ13</f>
        <v>655</v>
      </c>
      <c r="E28" s="43">
        <f>[21]Helmi!AQ13</f>
        <v>732</v>
      </c>
      <c r="F28" s="43">
        <f>[21]Maalis!AQ13</f>
        <v>633</v>
      </c>
      <c r="G28" s="43">
        <f>[21]Huhti!AQ13</f>
        <v>761</v>
      </c>
      <c r="H28" s="43">
        <f>[21]Touko!AQ13</f>
        <v>1931</v>
      </c>
      <c r="I28" s="43">
        <f>[21]Kesä!AQ13</f>
        <v>1511</v>
      </c>
      <c r="J28" s="43">
        <f>[21]Heinä!AQ13</f>
        <v>1714</v>
      </c>
      <c r="K28" s="43">
        <f>[21]Elo!AQ13</f>
        <v>2006</v>
      </c>
      <c r="L28" s="43">
        <f>[21]Syys!AQ13</f>
        <v>1460</v>
      </c>
      <c r="M28" s="43">
        <f>[21]Loka!AQ13</f>
        <v>1369</v>
      </c>
      <c r="N28" s="43">
        <f>[21]Marras!AQ13</f>
        <v>747</v>
      </c>
      <c r="O28" s="43">
        <f>[21]Joulu!AQ13</f>
        <v>1910</v>
      </c>
    </row>
    <row r="29" spans="2:15" s="21" customFormat="1" x14ac:dyDescent="0.2">
      <c r="B29" s="24" t="s">
        <v>43</v>
      </c>
      <c r="C29" s="23">
        <f>[21]Tammijoulu!K13</f>
        <v>15157</v>
      </c>
      <c r="D29" s="23">
        <f>[21]Tammi!K13</f>
        <v>664</v>
      </c>
      <c r="E29" s="23">
        <f>[21]Helmi!K13</f>
        <v>587</v>
      </c>
      <c r="F29" s="23">
        <f>[21]Maalis!K13</f>
        <v>685</v>
      </c>
      <c r="G29" s="23">
        <f>[21]Huhti!K13</f>
        <v>1286</v>
      </c>
      <c r="H29" s="23">
        <f>[21]Touko!K13</f>
        <v>1758</v>
      </c>
      <c r="I29" s="23">
        <f>[21]Kesä!K13</f>
        <v>2365</v>
      </c>
      <c r="J29" s="23">
        <f>[21]Heinä!K13</f>
        <v>1672</v>
      </c>
      <c r="K29" s="23">
        <f>[21]Elo!K13</f>
        <v>2085</v>
      </c>
      <c r="L29" s="23">
        <f>[21]Syys!K13</f>
        <v>1457</v>
      </c>
      <c r="M29" s="23">
        <f>[21]Loka!K13</f>
        <v>1275</v>
      </c>
      <c r="N29" s="23">
        <f>[21]Marras!K13</f>
        <v>654</v>
      </c>
      <c r="O29" s="23">
        <f>[21]Joulu!K13</f>
        <v>669</v>
      </c>
    </row>
    <row r="30" spans="2:15" x14ac:dyDescent="0.2">
      <c r="B30" s="1" t="s">
        <v>44</v>
      </c>
      <c r="C30" s="12">
        <f>[21]Tammijoulu!V13</f>
        <v>13034</v>
      </c>
      <c r="D30" s="12">
        <f>[21]Tammi!V13</f>
        <v>828</v>
      </c>
      <c r="E30" s="12">
        <f>[21]Helmi!V13</f>
        <v>501</v>
      </c>
      <c r="F30" s="12">
        <f>[21]Maalis!V13</f>
        <v>1019</v>
      </c>
      <c r="G30" s="12">
        <f>[21]Huhti!V13</f>
        <v>972</v>
      </c>
      <c r="H30" s="12">
        <f>[21]Touko!V13</f>
        <v>988</v>
      </c>
      <c r="I30" s="12">
        <f>[21]Kesä!V13</f>
        <v>1917</v>
      </c>
      <c r="J30" s="12">
        <f>[21]Heinä!V13</f>
        <v>1119</v>
      </c>
      <c r="K30" s="12">
        <f>[21]Elo!V13</f>
        <v>2138</v>
      </c>
      <c r="L30" s="12">
        <f>[21]Syys!V13</f>
        <v>1224</v>
      </c>
      <c r="M30" s="12">
        <f>[21]Loka!V13</f>
        <v>931</v>
      </c>
      <c r="N30" s="12">
        <f>[21]Marras!V13</f>
        <v>708</v>
      </c>
      <c r="O30" s="12">
        <f>[21]Joulu!V13</f>
        <v>689</v>
      </c>
    </row>
    <row r="31" spans="2:15" s="21" customFormat="1" x14ac:dyDescent="0.2">
      <c r="B31" s="24" t="s">
        <v>2</v>
      </c>
      <c r="C31" s="23">
        <f>[21]Tammijoulu!BG13</f>
        <v>12589</v>
      </c>
      <c r="D31" s="23">
        <f>[21]Tammi!BG13</f>
        <v>512</v>
      </c>
      <c r="E31" s="23">
        <f>[21]Helmi!BG13</f>
        <v>307</v>
      </c>
      <c r="F31" s="23">
        <f>[21]Maalis!BG13</f>
        <v>443</v>
      </c>
      <c r="G31" s="23">
        <f>[21]Huhti!BG13</f>
        <v>596</v>
      </c>
      <c r="H31" s="23">
        <f>[21]Touko!BG13</f>
        <v>1219</v>
      </c>
      <c r="I31" s="23">
        <f>[21]Kesä!BG13</f>
        <v>1846</v>
      </c>
      <c r="J31" s="23">
        <f>[21]Heinä!BG13</f>
        <v>1729</v>
      </c>
      <c r="K31" s="23">
        <f>[21]Elo!BG13</f>
        <v>2283</v>
      </c>
      <c r="L31" s="23">
        <f>[21]Syys!BG13</f>
        <v>1645</v>
      </c>
      <c r="M31" s="23">
        <f>[21]Loka!BG13</f>
        <v>832</v>
      </c>
      <c r="N31" s="23">
        <f>[21]Marras!BG13</f>
        <v>510</v>
      </c>
      <c r="O31" s="23">
        <f>[21]Joulu!BG13</f>
        <v>667</v>
      </c>
    </row>
    <row r="32" spans="2:15" x14ac:dyDescent="0.2">
      <c r="B32" s="1" t="s">
        <v>48</v>
      </c>
      <c r="C32" s="12">
        <f>[21]Tammijoulu!BA13</f>
        <v>9606</v>
      </c>
      <c r="D32" s="12">
        <f>[21]Tammi!BA13</f>
        <v>290</v>
      </c>
      <c r="E32" s="12">
        <f>[21]Helmi!BA13</f>
        <v>185</v>
      </c>
      <c r="F32" s="12">
        <f>[21]Maalis!BA13</f>
        <v>297</v>
      </c>
      <c r="G32" s="12">
        <f>[21]Huhti!BA13</f>
        <v>304</v>
      </c>
      <c r="H32" s="12">
        <f>[21]Touko!BA13</f>
        <v>941</v>
      </c>
      <c r="I32" s="12">
        <f>[21]Kesä!BA13</f>
        <v>798</v>
      </c>
      <c r="J32" s="12">
        <f>[21]Heinä!BA13</f>
        <v>1070</v>
      </c>
      <c r="K32" s="12">
        <f>[21]Elo!BA13</f>
        <v>3302</v>
      </c>
      <c r="L32" s="12">
        <f>[21]Syys!BA13</f>
        <v>832</v>
      </c>
      <c r="M32" s="12">
        <f>[21]Loka!BA13</f>
        <v>714</v>
      </c>
      <c r="N32" s="12">
        <f>[21]Marras!BA13</f>
        <v>532</v>
      </c>
      <c r="O32" s="12">
        <f>[21]Joulu!BA13</f>
        <v>341</v>
      </c>
    </row>
    <row r="33" spans="2:15" s="21" customFormat="1" x14ac:dyDescent="0.2">
      <c r="B33" s="24" t="s">
        <v>41</v>
      </c>
      <c r="C33" s="23">
        <f>[21]Tammijoulu!AF13</f>
        <v>9411</v>
      </c>
      <c r="D33" s="23">
        <f>[21]Tammi!AF13</f>
        <v>639</v>
      </c>
      <c r="E33" s="23">
        <f>[21]Helmi!AF13</f>
        <v>332</v>
      </c>
      <c r="F33" s="23">
        <f>[21]Maalis!AF13</f>
        <v>380</v>
      </c>
      <c r="G33" s="23">
        <f>[21]Huhti!AF13</f>
        <v>464</v>
      </c>
      <c r="H33" s="23">
        <f>[21]Touko!AF13</f>
        <v>480</v>
      </c>
      <c r="I33" s="23">
        <f>[21]Kesä!AF13</f>
        <v>2153</v>
      </c>
      <c r="J33" s="23">
        <f>[21]Heinä!AF13</f>
        <v>1076</v>
      </c>
      <c r="K33" s="23">
        <f>[21]Elo!AF13</f>
        <v>1845</v>
      </c>
      <c r="L33" s="23">
        <f>[21]Syys!AF13</f>
        <v>491</v>
      </c>
      <c r="M33" s="23">
        <f>[21]Loka!AF13</f>
        <v>379</v>
      </c>
      <c r="N33" s="23">
        <f>[21]Marras!AF13</f>
        <v>511</v>
      </c>
      <c r="O33" s="23">
        <f>[21]Joulu!AF13</f>
        <v>661</v>
      </c>
    </row>
    <row r="34" spans="2:15" x14ac:dyDescent="0.2">
      <c r="B34" s="1" t="s">
        <v>47</v>
      </c>
      <c r="C34" s="12">
        <f>[21]Tammijoulu!Q13</f>
        <v>9305</v>
      </c>
      <c r="D34" s="12">
        <f>[21]Tammi!Q13</f>
        <v>428</v>
      </c>
      <c r="E34" s="12">
        <f>[21]Helmi!Q13</f>
        <v>507</v>
      </c>
      <c r="F34" s="12">
        <f>[21]Maalis!Q13</f>
        <v>734</v>
      </c>
      <c r="G34" s="12">
        <f>[21]Huhti!Q13</f>
        <v>1012</v>
      </c>
      <c r="H34" s="12">
        <f>[21]Touko!Q13</f>
        <v>918</v>
      </c>
      <c r="I34" s="12">
        <f>[21]Kesä!Q13</f>
        <v>1086</v>
      </c>
      <c r="J34" s="12">
        <f>[21]Heinä!Q13</f>
        <v>1105</v>
      </c>
      <c r="K34" s="12">
        <f>[21]Elo!Q13</f>
        <v>1285</v>
      </c>
      <c r="L34" s="12">
        <f>[21]Syys!Q13</f>
        <v>824</v>
      </c>
      <c r="M34" s="12">
        <f>[21]Loka!Q13</f>
        <v>762</v>
      </c>
      <c r="N34" s="12">
        <f>[21]Marras!Q13</f>
        <v>308</v>
      </c>
      <c r="O34" s="12">
        <f>[21]Joulu!Q13</f>
        <v>336</v>
      </c>
    </row>
    <row r="35" spans="2:15" s="21" customFormat="1" x14ac:dyDescent="0.2">
      <c r="B35" s="24" t="s">
        <v>49</v>
      </c>
      <c r="C35" s="23">
        <f>[21]Tammijoulu!W13</f>
        <v>9212</v>
      </c>
      <c r="D35" s="23">
        <f>[21]Tammi!W13</f>
        <v>285</v>
      </c>
      <c r="E35" s="23">
        <f>[21]Helmi!W13</f>
        <v>300</v>
      </c>
      <c r="F35" s="23">
        <f>[21]Maalis!W13</f>
        <v>432</v>
      </c>
      <c r="G35" s="23">
        <f>[21]Huhti!W13</f>
        <v>1041</v>
      </c>
      <c r="H35" s="23">
        <f>[21]Touko!W13</f>
        <v>2479</v>
      </c>
      <c r="I35" s="23">
        <f>[21]Kesä!W13</f>
        <v>950</v>
      </c>
      <c r="J35" s="23">
        <f>[21]Heinä!W13</f>
        <v>516</v>
      </c>
      <c r="K35" s="23">
        <f>[21]Elo!W13</f>
        <v>1017</v>
      </c>
      <c r="L35" s="23">
        <f>[21]Syys!W13</f>
        <v>663</v>
      </c>
      <c r="M35" s="23">
        <f>[21]Loka!W13</f>
        <v>355</v>
      </c>
      <c r="N35" s="23">
        <f>[21]Marras!W13</f>
        <v>626</v>
      </c>
      <c r="O35" s="23">
        <f>[21]Joulu!W13</f>
        <v>548</v>
      </c>
    </row>
    <row r="36" spans="2:15" s="46" customFormat="1" x14ac:dyDescent="0.2">
      <c r="B36" s="42" t="s">
        <v>45</v>
      </c>
      <c r="C36" s="43">
        <f>[21]Tammijoulu!Y13</f>
        <v>8858</v>
      </c>
      <c r="D36" s="43">
        <f>[21]Tammi!Y13</f>
        <v>528</v>
      </c>
      <c r="E36" s="43">
        <f>[21]Helmi!Y13</f>
        <v>492</v>
      </c>
      <c r="F36" s="43">
        <f>[21]Maalis!Y13</f>
        <v>653</v>
      </c>
      <c r="G36" s="43">
        <f>[21]Huhti!Y13</f>
        <v>517</v>
      </c>
      <c r="H36" s="43">
        <f>[21]Touko!Y13</f>
        <v>600</v>
      </c>
      <c r="I36" s="43">
        <f>[21]Kesä!Y13</f>
        <v>1055</v>
      </c>
      <c r="J36" s="43">
        <f>[21]Heinä!Y13</f>
        <v>648</v>
      </c>
      <c r="K36" s="43">
        <f>[21]Elo!Y13</f>
        <v>1574</v>
      </c>
      <c r="L36" s="43">
        <f>[21]Syys!Y13</f>
        <v>723</v>
      </c>
      <c r="M36" s="43">
        <f>[21]Loka!Y13</f>
        <v>805</v>
      </c>
      <c r="N36" s="43">
        <f>[21]Marras!Y13</f>
        <v>717</v>
      </c>
      <c r="O36" s="43">
        <f>[21]Joulu!Y13</f>
        <v>546</v>
      </c>
    </row>
    <row r="37" spans="2:15" s="21" customFormat="1" x14ac:dyDescent="0.2">
      <c r="B37" s="24" t="s">
        <v>51</v>
      </c>
      <c r="C37" s="23">
        <f>[21]Tammijoulu!AW13</f>
        <v>7865</v>
      </c>
      <c r="D37" s="23">
        <f>[21]Tammi!AW13</f>
        <v>437</v>
      </c>
      <c r="E37" s="23">
        <f>[21]Helmi!AW13</f>
        <v>320</v>
      </c>
      <c r="F37" s="23">
        <f>[21]Maalis!AW13</f>
        <v>524</v>
      </c>
      <c r="G37" s="23">
        <f>[21]Huhti!AW13</f>
        <v>464</v>
      </c>
      <c r="H37" s="23">
        <f>[21]Touko!AW13</f>
        <v>673</v>
      </c>
      <c r="I37" s="23">
        <f>[21]Kesä!AW13</f>
        <v>1083</v>
      </c>
      <c r="J37" s="23">
        <f>[21]Heinä!AW13</f>
        <v>859</v>
      </c>
      <c r="K37" s="23">
        <f>[21]Elo!AW13</f>
        <v>887</v>
      </c>
      <c r="L37" s="23">
        <f>[21]Syys!AW13</f>
        <v>847</v>
      </c>
      <c r="M37" s="23">
        <f>[21]Loka!AW13</f>
        <v>531</v>
      </c>
      <c r="N37" s="23">
        <f>[21]Marras!AW13</f>
        <v>630</v>
      </c>
      <c r="O37" s="23">
        <f>[21]Joulu!AW13</f>
        <v>610</v>
      </c>
    </row>
    <row r="38" spans="2:15" x14ac:dyDescent="0.2">
      <c r="B38" s="1" t="s">
        <v>3</v>
      </c>
      <c r="C38" s="12">
        <f>[21]Tammijoulu!AI13</f>
        <v>7551</v>
      </c>
      <c r="D38" s="12">
        <f>[21]Tammi!AI13</f>
        <v>419</v>
      </c>
      <c r="E38" s="12">
        <f>[21]Helmi!AI13</f>
        <v>500</v>
      </c>
      <c r="F38" s="12">
        <f>[21]Maalis!AI13</f>
        <v>618</v>
      </c>
      <c r="G38" s="12">
        <f>[21]Huhti!AI13</f>
        <v>518</v>
      </c>
      <c r="H38" s="12">
        <f>[21]Touko!AI13</f>
        <v>614</v>
      </c>
      <c r="I38" s="12">
        <f>[21]Kesä!AI13</f>
        <v>410</v>
      </c>
      <c r="J38" s="12">
        <f>[21]Heinä!AI13</f>
        <v>665</v>
      </c>
      <c r="K38" s="12">
        <f>[21]Elo!AI13</f>
        <v>873</v>
      </c>
      <c r="L38" s="12">
        <f>[21]Syys!AI13</f>
        <v>745</v>
      </c>
      <c r="M38" s="12">
        <f>[21]Loka!AI13</f>
        <v>665</v>
      </c>
      <c r="N38" s="12">
        <f>[21]Marras!AI13</f>
        <v>842</v>
      </c>
      <c r="O38" s="12">
        <f>[21]Joulu!AI13</f>
        <v>682</v>
      </c>
    </row>
    <row r="39" spans="2:15" s="21" customFormat="1" x14ac:dyDescent="0.2">
      <c r="B39" s="24" t="s">
        <v>46</v>
      </c>
      <c r="C39" s="23">
        <f>[21]Tammijoulu!U13</f>
        <v>6611</v>
      </c>
      <c r="D39" s="23">
        <f>[21]Tammi!U13</f>
        <v>253</v>
      </c>
      <c r="E39" s="23">
        <f>[21]Helmi!U13</f>
        <v>170</v>
      </c>
      <c r="F39" s="23">
        <f>[21]Maalis!U13</f>
        <v>349</v>
      </c>
      <c r="G39" s="23">
        <f>[21]Huhti!U13</f>
        <v>457</v>
      </c>
      <c r="H39" s="23">
        <f>[21]Touko!U13</f>
        <v>707</v>
      </c>
      <c r="I39" s="23">
        <f>[21]Kesä!U13</f>
        <v>970</v>
      </c>
      <c r="J39" s="23">
        <f>[21]Heinä!U13</f>
        <v>1256</v>
      </c>
      <c r="K39" s="23">
        <f>[21]Elo!U13</f>
        <v>1389</v>
      </c>
      <c r="L39" s="23">
        <f>[21]Syys!U13</f>
        <v>357</v>
      </c>
      <c r="M39" s="23">
        <f>[21]Loka!U13</f>
        <v>292</v>
      </c>
      <c r="N39" s="23">
        <f>[21]Marras!U13</f>
        <v>187</v>
      </c>
      <c r="O39" s="23">
        <f>[21]Joulu!U13</f>
        <v>224</v>
      </c>
    </row>
    <row r="40" spans="2:15" x14ac:dyDescent="0.2">
      <c r="B40" s="1" t="s">
        <v>50</v>
      </c>
      <c r="C40" s="12">
        <f>[21]Tammijoulu!AJ13</f>
        <v>4869</v>
      </c>
      <c r="D40" s="12">
        <f>[21]Tammi!AJ13</f>
        <v>543</v>
      </c>
      <c r="E40" s="12">
        <f>[21]Helmi!AJ13</f>
        <v>265</v>
      </c>
      <c r="F40" s="12">
        <f>[21]Maalis!AJ13</f>
        <v>361</v>
      </c>
      <c r="G40" s="12">
        <f>[21]Huhti!AJ13</f>
        <v>330</v>
      </c>
      <c r="H40" s="12">
        <f>[21]Touko!AJ13</f>
        <v>264</v>
      </c>
      <c r="I40" s="12">
        <f>[21]Kesä!AJ13</f>
        <v>501</v>
      </c>
      <c r="J40" s="12">
        <f>[21]Heinä!AJ13</f>
        <v>361</v>
      </c>
      <c r="K40" s="12">
        <f>[21]Elo!AJ13</f>
        <v>564</v>
      </c>
      <c r="L40" s="12">
        <f>[21]Syys!AJ13</f>
        <v>540</v>
      </c>
      <c r="M40" s="12">
        <f>[21]Loka!AJ13</f>
        <v>428</v>
      </c>
      <c r="N40" s="12">
        <f>[21]Marras!AJ13</f>
        <v>433</v>
      </c>
      <c r="O40" s="12">
        <f>[21]Joulu!AJ13</f>
        <v>279</v>
      </c>
    </row>
    <row r="41" spans="2:15" s="21" customFormat="1" x14ac:dyDescent="0.2">
      <c r="B41" s="24" t="s">
        <v>52</v>
      </c>
      <c r="C41" s="23">
        <f>[21]Tammijoulu!I13</f>
        <v>4050</v>
      </c>
      <c r="D41" s="23">
        <f>[21]Tammi!I13</f>
        <v>168</v>
      </c>
      <c r="E41" s="23">
        <f>[21]Helmi!I13</f>
        <v>97</v>
      </c>
      <c r="F41" s="23">
        <f>[21]Maalis!I13</f>
        <v>223</v>
      </c>
      <c r="G41" s="23">
        <f>[21]Huhti!I13</f>
        <v>517</v>
      </c>
      <c r="H41" s="23">
        <f>[21]Touko!I13</f>
        <v>307</v>
      </c>
      <c r="I41" s="23">
        <f>[21]Kesä!I13</f>
        <v>564</v>
      </c>
      <c r="J41" s="23">
        <f>[21]Heinä!I13</f>
        <v>163</v>
      </c>
      <c r="K41" s="23">
        <f>[21]Elo!I13</f>
        <v>398</v>
      </c>
      <c r="L41" s="23">
        <f>[21]Syys!I13</f>
        <v>925</v>
      </c>
      <c r="M41" s="23">
        <f>[21]Loka!I13</f>
        <v>343</v>
      </c>
      <c r="N41" s="23">
        <f>[21]Marras!I13</f>
        <v>227</v>
      </c>
      <c r="O41" s="23">
        <f>[21]Joulu!I13</f>
        <v>118</v>
      </c>
    </row>
    <row r="42" spans="2:15" s="46" customFormat="1" x14ac:dyDescent="0.2">
      <c r="B42" s="42" t="s">
        <v>71</v>
      </c>
      <c r="C42" s="43">
        <f>[21]Tammijoulu!AG13</f>
        <v>3788</v>
      </c>
      <c r="D42" s="43">
        <f>[21]Tammi!AG13</f>
        <v>270</v>
      </c>
      <c r="E42" s="43">
        <f>[21]Helmi!AG13</f>
        <v>137</v>
      </c>
      <c r="F42" s="43">
        <f>[21]Maalis!AG13</f>
        <v>148</v>
      </c>
      <c r="G42" s="43">
        <f>[21]Huhti!AG13</f>
        <v>195</v>
      </c>
      <c r="H42" s="43">
        <f>[21]Touko!AG13</f>
        <v>289</v>
      </c>
      <c r="I42" s="43">
        <f>[21]Kesä!AG13</f>
        <v>563</v>
      </c>
      <c r="J42" s="43">
        <f>[21]Heinä!AG13</f>
        <v>409</v>
      </c>
      <c r="K42" s="43">
        <f>[21]Elo!AG13</f>
        <v>758</v>
      </c>
      <c r="L42" s="43">
        <f>[21]Syys!AG13</f>
        <v>448</v>
      </c>
      <c r="M42" s="43">
        <f>[21]Loka!AG13</f>
        <v>242</v>
      </c>
      <c r="N42" s="43">
        <f>[21]Marras!AG13</f>
        <v>193</v>
      </c>
      <c r="O42" s="43">
        <f>[21]Joulu!AG13</f>
        <v>136</v>
      </c>
    </row>
    <row r="43" spans="2:15" s="21" customFormat="1" x14ac:dyDescent="0.2">
      <c r="B43" s="24" t="s">
        <v>4</v>
      </c>
      <c r="C43" s="23">
        <f>[21]Tammijoulu!AN13</f>
        <v>3643</v>
      </c>
      <c r="D43" s="23">
        <f>[21]Tammi!AN13</f>
        <v>209</v>
      </c>
      <c r="E43" s="23">
        <f>[21]Helmi!AN13</f>
        <v>190</v>
      </c>
      <c r="F43" s="23">
        <f>[21]Maalis!AN13</f>
        <v>153</v>
      </c>
      <c r="G43" s="23">
        <f>[21]Huhti!AN13</f>
        <v>226</v>
      </c>
      <c r="H43" s="23">
        <f>[21]Touko!AN13</f>
        <v>235</v>
      </c>
      <c r="I43" s="23">
        <f>[21]Kesä!AN13</f>
        <v>357</v>
      </c>
      <c r="J43" s="23">
        <f>[21]Heinä!AN13</f>
        <v>528</v>
      </c>
      <c r="K43" s="23">
        <f>[21]Elo!AN13</f>
        <v>694</v>
      </c>
      <c r="L43" s="23">
        <f>[21]Syys!AN13</f>
        <v>495</v>
      </c>
      <c r="M43" s="23">
        <f>[21]Loka!AN13</f>
        <v>210</v>
      </c>
      <c r="N43" s="23">
        <f>[21]Marras!AN13</f>
        <v>193</v>
      </c>
      <c r="O43" s="23">
        <f>[21]Joulu!AN13</f>
        <v>153</v>
      </c>
    </row>
    <row r="44" spans="2:15" x14ac:dyDescent="0.2">
      <c r="B44" s="1" t="s">
        <v>103</v>
      </c>
      <c r="C44" s="12">
        <f>[21]Tammijoulu!AL13</f>
        <v>2114</v>
      </c>
      <c r="D44" s="12">
        <f>[21]Tammi!AL13</f>
        <v>224</v>
      </c>
      <c r="E44" s="12">
        <f>[21]Helmi!AL13</f>
        <v>31</v>
      </c>
      <c r="F44" s="12">
        <f>[21]Maalis!AL13</f>
        <v>119</v>
      </c>
      <c r="G44" s="12">
        <f>[21]Huhti!AL13</f>
        <v>264</v>
      </c>
      <c r="H44" s="12">
        <f>[21]Touko!AL13</f>
        <v>323</v>
      </c>
      <c r="I44" s="12">
        <f>[21]Kesä!AL13</f>
        <v>127</v>
      </c>
      <c r="J44" s="12">
        <f>[21]Heinä!AL13</f>
        <v>87</v>
      </c>
      <c r="K44" s="12">
        <f>[21]Elo!AL13</f>
        <v>250</v>
      </c>
      <c r="L44" s="12">
        <f>[21]Syys!AL13</f>
        <v>134</v>
      </c>
      <c r="M44" s="12">
        <f>[21]Loka!AL13</f>
        <v>117</v>
      </c>
      <c r="N44" s="12">
        <f>[21]Marras!AL13</f>
        <v>89</v>
      </c>
      <c r="O44" s="12">
        <f>[21]Joulu!AL13</f>
        <v>349</v>
      </c>
    </row>
    <row r="45" spans="2:15" s="21" customFormat="1" x14ac:dyDescent="0.2">
      <c r="B45" s="24" t="s">
        <v>53</v>
      </c>
      <c r="C45" s="23">
        <f>[21]Tammijoulu!BH13</f>
        <v>2071</v>
      </c>
      <c r="D45" s="23">
        <f>[21]Tammi!BH13</f>
        <v>75</v>
      </c>
      <c r="E45" s="23">
        <f>[21]Helmi!BH13</f>
        <v>50</v>
      </c>
      <c r="F45" s="23">
        <f>[21]Maalis!BH13</f>
        <v>78</v>
      </c>
      <c r="G45" s="23">
        <f>[21]Huhti!BH13</f>
        <v>153</v>
      </c>
      <c r="H45" s="23">
        <f>[21]Touko!BH13</f>
        <v>137</v>
      </c>
      <c r="I45" s="23">
        <f>[21]Kesä!BH13</f>
        <v>250</v>
      </c>
      <c r="J45" s="23">
        <f>[21]Heinä!BH13</f>
        <v>280</v>
      </c>
      <c r="K45" s="23">
        <f>[21]Elo!BH13</f>
        <v>465</v>
      </c>
      <c r="L45" s="23">
        <f>[21]Syys!BH13</f>
        <v>255</v>
      </c>
      <c r="M45" s="23">
        <f>[21]Loka!BH13</f>
        <v>121</v>
      </c>
      <c r="N45" s="23">
        <f>[21]Marras!BH13</f>
        <v>62</v>
      </c>
      <c r="O45" s="23">
        <f>[21]Joulu!BH13</f>
        <v>145</v>
      </c>
    </row>
    <row r="46" spans="2:15" s="46" customFormat="1" x14ac:dyDescent="0.2">
      <c r="B46" s="42" t="s">
        <v>5</v>
      </c>
      <c r="C46" s="43">
        <f>[21]Tammijoulu!BC13</f>
        <v>1809</v>
      </c>
      <c r="D46" s="43">
        <f>[21]Tammi!BC13</f>
        <v>69</v>
      </c>
      <c r="E46" s="43">
        <f>[21]Helmi!BC13</f>
        <v>107</v>
      </c>
      <c r="F46" s="43">
        <f>[21]Maalis!BC13</f>
        <v>91</v>
      </c>
      <c r="G46" s="43">
        <f>[21]Huhti!BC13</f>
        <v>73</v>
      </c>
      <c r="H46" s="43">
        <f>[21]Touko!BC13</f>
        <v>45</v>
      </c>
      <c r="I46" s="43">
        <f>[21]Kesä!BC13</f>
        <v>138</v>
      </c>
      <c r="J46" s="43">
        <f>[21]Heinä!BC13</f>
        <v>301</v>
      </c>
      <c r="K46" s="43">
        <f>[21]Elo!BC13</f>
        <v>508</v>
      </c>
      <c r="L46" s="43">
        <f>[21]Syys!BC13</f>
        <v>244</v>
      </c>
      <c r="M46" s="43">
        <f>[21]Loka!BC13</f>
        <v>144</v>
      </c>
      <c r="N46" s="43">
        <f>[21]Marras!BC13</f>
        <v>61</v>
      </c>
      <c r="O46" s="43">
        <f>[21]Joulu!BC13</f>
        <v>28</v>
      </c>
    </row>
    <row r="47" spans="2:15" s="21" customFormat="1" x14ac:dyDescent="0.2">
      <c r="B47" s="25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2:15" x14ac:dyDescent="0.2">
      <c r="B48" s="1" t="s">
        <v>54</v>
      </c>
      <c r="C48" s="8">
        <f t="shared" ref="C48:O48" si="0">C10-SUM(C12:C46)</f>
        <v>148769</v>
      </c>
      <c r="D48" s="8">
        <f t="shared" si="0"/>
        <v>7937</v>
      </c>
      <c r="E48" s="8">
        <f t="shared" si="0"/>
        <v>6948</v>
      </c>
      <c r="F48" s="8">
        <f t="shared" si="0"/>
        <v>8468</v>
      </c>
      <c r="G48" s="8">
        <f t="shared" si="0"/>
        <v>10286</v>
      </c>
      <c r="H48" s="8">
        <f t="shared" si="0"/>
        <v>13770</v>
      </c>
      <c r="I48" s="8">
        <f t="shared" si="0"/>
        <v>17849</v>
      </c>
      <c r="J48" s="8">
        <f t="shared" si="0"/>
        <v>14731</v>
      </c>
      <c r="K48" s="8">
        <f t="shared" si="0"/>
        <v>24265</v>
      </c>
      <c r="L48" s="8">
        <f t="shared" si="0"/>
        <v>17311</v>
      </c>
      <c r="M48" s="8">
        <f t="shared" si="0"/>
        <v>10579</v>
      </c>
      <c r="N48" s="8">
        <f t="shared" si="0"/>
        <v>8259</v>
      </c>
      <c r="O48" s="8">
        <f t="shared" si="0"/>
        <v>8366</v>
      </c>
    </row>
    <row r="49" spans="2:15" x14ac:dyDescent="0.2"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2:15" x14ac:dyDescent="0.2"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2:15" x14ac:dyDescent="0.2"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2:15" x14ac:dyDescent="0.2"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</row>
    <row r="53" spans="2:15" x14ac:dyDescent="0.2"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</row>
    <row r="54" spans="2:15" x14ac:dyDescent="0.2"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2:15" x14ac:dyDescent="0.2"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</row>
    <row r="56" spans="2:15" x14ac:dyDescent="0.2"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2:15" x14ac:dyDescent="0.2">
      <c r="B57" s="13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2:15" x14ac:dyDescent="0.2"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2:15" x14ac:dyDescent="0.2"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2:15" x14ac:dyDescent="0.2"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</row>
  </sheetData>
  <phoneticPr fontId="0" type="noConversion"/>
  <conditionalFormatting sqref="P1:IV1048576 C1:O6 C8:O65536 A1:B1048576">
    <cfRule type="cellIs" dxfId="484" priority="1" stopIfTrue="1" operator="lessThan">
      <formula>0</formula>
    </cfRule>
  </conditionalFormatting>
  <pageMargins left="0.75" right="0.75" top="0.52" bottom="0.9" header="0.37" footer="0.4921259845"/>
  <pageSetup paperSize="9" scale="80" orientation="landscape" r:id="rId1"/>
  <headerFooter alignWithMargins="0">
    <oddFooter>&amp;LTilastokeskus / Art-Travel Oy&amp;C&amp;D&amp;RHelsingin City Tourist Office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0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B1" sqref="B1"/>
    </sheetView>
  </sheetViews>
  <sheetFormatPr defaultRowHeight="12.75" x14ac:dyDescent="0.2"/>
  <cols>
    <col min="1" max="1" width="4.140625" customWidth="1"/>
    <col min="2" max="2" width="28.7109375" style="1" customWidth="1"/>
    <col min="3" max="11" width="9.7109375" customWidth="1"/>
    <col min="12" max="12" width="10.7109375" customWidth="1"/>
    <col min="13" max="15" width="9.7109375" customWidth="1"/>
  </cols>
  <sheetData>
    <row r="1" spans="2:16" x14ac:dyDescent="0.2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6" x14ac:dyDescent="0.2">
      <c r="B2" s="51" t="s">
        <v>72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6" x14ac:dyDescent="0.2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16" ht="15.75" x14ac:dyDescent="0.25">
      <c r="B4" s="3" t="s">
        <v>55</v>
      </c>
      <c r="C4" s="4"/>
      <c r="D4" s="4"/>
      <c r="E4" s="4"/>
      <c r="F4" s="2"/>
      <c r="G4" s="4"/>
      <c r="H4" s="2"/>
      <c r="I4" s="4"/>
      <c r="J4" s="2"/>
      <c r="K4" s="4"/>
      <c r="L4" s="4"/>
      <c r="M4" s="2"/>
      <c r="N4" s="2"/>
      <c r="O4" s="2"/>
    </row>
    <row r="5" spans="2:16" ht="15.75" thickBot="1" x14ac:dyDescent="0.3">
      <c r="B5" s="5" t="s">
        <v>0</v>
      </c>
    </row>
    <row r="6" spans="2:16" ht="13.5" thickBot="1" x14ac:dyDescent="0.25">
      <c r="B6" s="6" t="s">
        <v>78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  <c r="K6" s="7" t="s">
        <v>14</v>
      </c>
      <c r="L6" s="7" t="s">
        <v>15</v>
      </c>
      <c r="M6" s="7" t="s">
        <v>16</v>
      </c>
      <c r="N6" s="7" t="s">
        <v>17</v>
      </c>
      <c r="O6" s="7" t="s">
        <v>18</v>
      </c>
    </row>
    <row r="7" spans="2:16" x14ac:dyDescent="0.2">
      <c r="B7" s="9"/>
      <c r="C7" s="16" t="s">
        <v>56</v>
      </c>
      <c r="D7" s="16" t="s">
        <v>57</v>
      </c>
      <c r="E7" s="16" t="s">
        <v>58</v>
      </c>
      <c r="F7" s="16" t="s">
        <v>59</v>
      </c>
      <c r="G7" s="16" t="s">
        <v>60</v>
      </c>
      <c r="H7" s="16" t="s">
        <v>61</v>
      </c>
      <c r="I7" s="16" t="s">
        <v>62</v>
      </c>
      <c r="J7" s="16" t="s">
        <v>63</v>
      </c>
      <c r="K7" s="16" t="s">
        <v>64</v>
      </c>
      <c r="L7" s="16" t="s">
        <v>65</v>
      </c>
      <c r="M7" s="16" t="s">
        <v>66</v>
      </c>
      <c r="N7" s="16" t="s">
        <v>67</v>
      </c>
      <c r="O7" s="16" t="s">
        <v>68</v>
      </c>
    </row>
    <row r="8" spans="2:16" s="61" customFormat="1" x14ac:dyDescent="0.2">
      <c r="B8" s="59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</row>
    <row r="9" spans="2:16" s="21" customFormat="1" x14ac:dyDescent="0.2">
      <c r="B9" s="18" t="s">
        <v>23</v>
      </c>
      <c r="C9" s="19">
        <f>[22]Tammijoulu!C13</f>
        <v>2504411</v>
      </c>
      <c r="D9" s="19">
        <f>[22]Tammi!C13</f>
        <v>173643</v>
      </c>
      <c r="E9" s="19">
        <f>[22]Helmi!C13</f>
        <v>157812</v>
      </c>
      <c r="F9" s="19">
        <f>[22]Maalis!C13</f>
        <v>176146</v>
      </c>
      <c r="G9" s="19">
        <f>[22]Huhti!C13</f>
        <v>180286</v>
      </c>
      <c r="H9" s="19">
        <f>[22]Touko!C13</f>
        <v>223566</v>
      </c>
      <c r="I9" s="19">
        <f>[22]Kesä!C13</f>
        <v>256667</v>
      </c>
      <c r="J9" s="19">
        <f>[22]Heinä!C13</f>
        <v>278265</v>
      </c>
      <c r="K9" s="19">
        <f>[22]Elo!C13</f>
        <v>300683</v>
      </c>
      <c r="L9" s="19">
        <f>[22]Syys!C13</f>
        <v>224172</v>
      </c>
      <c r="M9" s="19">
        <f>[22]Loka!C13</f>
        <v>204321</v>
      </c>
      <c r="N9" s="19">
        <f>[22]Marras!C13</f>
        <v>192543</v>
      </c>
      <c r="O9" s="19">
        <f>[22]Joulu!C13</f>
        <v>136307</v>
      </c>
    </row>
    <row r="10" spans="2:16" x14ac:dyDescent="0.2">
      <c r="B10" s="11" t="s">
        <v>24</v>
      </c>
      <c r="C10" s="12">
        <f>[22]Tammijoulu!E13</f>
        <v>1518672</v>
      </c>
      <c r="D10" s="12">
        <f>[22]Tammi!E13</f>
        <v>94110</v>
      </c>
      <c r="E10" s="12">
        <f>[22]Helmi!E13</f>
        <v>81718</v>
      </c>
      <c r="F10" s="12">
        <f>[22]Maalis!E13</f>
        <v>96664</v>
      </c>
      <c r="G10" s="12">
        <f>[22]Huhti!E13</f>
        <v>100991</v>
      </c>
      <c r="H10" s="12">
        <f>[22]Touko!E13</f>
        <v>137941</v>
      </c>
      <c r="I10" s="12">
        <f>[22]Kesä!E13</f>
        <v>173952</v>
      </c>
      <c r="J10" s="12">
        <f>[22]Heinä!E13</f>
        <v>180359</v>
      </c>
      <c r="K10" s="12">
        <f>[22]Elo!E13</f>
        <v>215659</v>
      </c>
      <c r="L10" s="12">
        <f>[22]Syys!E13</f>
        <v>148957</v>
      </c>
      <c r="M10" s="12">
        <f>[22]Loka!E13</f>
        <v>113316</v>
      </c>
      <c r="N10" s="12">
        <f>[22]Marras!E13</f>
        <v>95137</v>
      </c>
      <c r="O10" s="12">
        <f>[22]Joulu!E13</f>
        <v>79868</v>
      </c>
    </row>
    <row r="11" spans="2:16" s="21" customFormat="1" x14ac:dyDescent="0.2">
      <c r="B11" s="22" t="s">
        <v>25</v>
      </c>
      <c r="C11" s="23">
        <f>[22]Tammijoulu!D13</f>
        <v>985739</v>
      </c>
      <c r="D11" s="23">
        <f>[22]Tammi!D13</f>
        <v>79533</v>
      </c>
      <c r="E11" s="23">
        <f>[22]Helmi!D13</f>
        <v>76094</v>
      </c>
      <c r="F11" s="23">
        <f>[22]Maalis!D13</f>
        <v>79482</v>
      </c>
      <c r="G11" s="23">
        <f>[22]Huhti!D13</f>
        <v>79295</v>
      </c>
      <c r="H11" s="23">
        <f>[22]Touko!D13</f>
        <v>85625</v>
      </c>
      <c r="I11" s="23">
        <f>[22]Kesä!D13</f>
        <v>82715</v>
      </c>
      <c r="J11" s="23">
        <f>[22]Heinä!D13</f>
        <v>97906</v>
      </c>
      <c r="K11" s="23">
        <f>[22]Elo!D13</f>
        <v>85024</v>
      </c>
      <c r="L11" s="23">
        <f>[22]Syys!D13</f>
        <v>75215</v>
      </c>
      <c r="M11" s="23">
        <f>[22]Loka!D13</f>
        <v>91005</v>
      </c>
      <c r="N11" s="23">
        <f>[22]Marras!D13</f>
        <v>97406</v>
      </c>
      <c r="O11" s="23">
        <f>[22]Joulu!D13</f>
        <v>56439</v>
      </c>
    </row>
    <row r="12" spans="2:16" x14ac:dyDescent="0.2">
      <c r="B12" s="1" t="s">
        <v>26</v>
      </c>
      <c r="C12" s="12">
        <f>[22]Tammijoulu!P13</f>
        <v>165179</v>
      </c>
      <c r="D12" s="12">
        <f>[22]Tammi!P13</f>
        <v>9706</v>
      </c>
      <c r="E12" s="12">
        <f>[22]Helmi!P13</f>
        <v>11147</v>
      </c>
      <c r="F12" s="12">
        <f>[22]Maalis!P13</f>
        <v>12152</v>
      </c>
      <c r="G12" s="12">
        <f>[22]Huhti!P13</f>
        <v>10400</v>
      </c>
      <c r="H12" s="12">
        <f>[22]Touko!P13</f>
        <v>14603</v>
      </c>
      <c r="I12" s="12">
        <f>[22]Kesä!P13</f>
        <v>18814</v>
      </c>
      <c r="J12" s="12">
        <f>[22]Heinä!P13</f>
        <v>16826</v>
      </c>
      <c r="K12" s="12">
        <f>[22]Elo!P13</f>
        <v>19919</v>
      </c>
      <c r="L12" s="12">
        <f>[22]Syys!P13</f>
        <v>18980</v>
      </c>
      <c r="M12" s="12">
        <f>[22]Loka!P13</f>
        <v>12674</v>
      </c>
      <c r="N12" s="12">
        <f>[22]Marras!P13</f>
        <v>11727</v>
      </c>
      <c r="O12" s="12">
        <f>[22]Joulu!P13</f>
        <v>8231</v>
      </c>
    </row>
    <row r="13" spans="2:16" s="21" customFormat="1" x14ac:dyDescent="0.2">
      <c r="B13" s="24" t="s">
        <v>29</v>
      </c>
      <c r="C13" s="23">
        <f>[22]Tammijoulu!J13</f>
        <v>131442</v>
      </c>
      <c r="D13" s="23">
        <f>[22]Tammi!J13</f>
        <v>5473</v>
      </c>
      <c r="E13" s="23">
        <f>[22]Helmi!J13</f>
        <v>6041</v>
      </c>
      <c r="F13" s="23">
        <f>[22]Maalis!J13</f>
        <v>7338</v>
      </c>
      <c r="G13" s="23">
        <f>[22]Huhti!J13</f>
        <v>7097</v>
      </c>
      <c r="H13" s="23">
        <f>[22]Touko!J13</f>
        <v>12324</v>
      </c>
      <c r="I13" s="23">
        <f>[22]Kesä!J13</f>
        <v>18997</v>
      </c>
      <c r="J13" s="23">
        <f>[22]Heinä!J13</f>
        <v>21447</v>
      </c>
      <c r="K13" s="23">
        <f>[22]Elo!J13</f>
        <v>19722</v>
      </c>
      <c r="L13" s="23">
        <f>[22]Syys!J13</f>
        <v>12243</v>
      </c>
      <c r="M13" s="23">
        <f>[22]Loka!J13</f>
        <v>8174</v>
      </c>
      <c r="N13" s="23">
        <f>[22]Marras!J13</f>
        <v>6229</v>
      </c>
      <c r="O13" s="23">
        <f>[22]Joulu!J13</f>
        <v>6357</v>
      </c>
    </row>
    <row r="14" spans="2:16" x14ac:dyDescent="0.2">
      <c r="B14" s="1" t="s">
        <v>28</v>
      </c>
      <c r="C14" s="12">
        <f>[22]Tammijoulu!F13</f>
        <v>134550</v>
      </c>
      <c r="D14" s="12">
        <f>[22]Tammi!F13</f>
        <v>7617</v>
      </c>
      <c r="E14" s="12">
        <f>[22]Helmi!F13</f>
        <v>8045</v>
      </c>
      <c r="F14" s="12">
        <f>[22]Maalis!F13</f>
        <v>9482</v>
      </c>
      <c r="G14" s="12">
        <f>[22]Huhti!F13</f>
        <v>11369</v>
      </c>
      <c r="H14" s="12">
        <f>[22]Touko!F13</f>
        <v>14890</v>
      </c>
      <c r="I14" s="12">
        <f>[22]Kesä!F13</f>
        <v>10982</v>
      </c>
      <c r="J14" s="12">
        <f>[22]Heinä!F13</f>
        <v>13048</v>
      </c>
      <c r="K14" s="12">
        <f>[22]Elo!F13</f>
        <v>15809</v>
      </c>
      <c r="L14" s="12">
        <f>[22]Syys!F13</f>
        <v>12331</v>
      </c>
      <c r="M14" s="12">
        <f>[22]Loka!F13</f>
        <v>12719</v>
      </c>
      <c r="N14" s="12">
        <f>[22]Marras!F13</f>
        <v>11553</v>
      </c>
      <c r="O14" s="12">
        <f>[22]Joulu!F13</f>
        <v>6705</v>
      </c>
    </row>
    <row r="15" spans="2:16" s="21" customFormat="1" x14ac:dyDescent="0.2">
      <c r="B15" s="24" t="s">
        <v>27</v>
      </c>
      <c r="C15" s="23">
        <f>[22]Tammijoulu!AK13</f>
        <v>146227</v>
      </c>
      <c r="D15" s="23">
        <f>[22]Tammi!AK13</f>
        <v>25113</v>
      </c>
      <c r="E15" s="23">
        <f>[22]Helmi!AK13</f>
        <v>10350</v>
      </c>
      <c r="F15" s="23">
        <f>[22]Maalis!AK13</f>
        <v>10985</v>
      </c>
      <c r="G15" s="23">
        <f>[22]Huhti!AK13</f>
        <v>9598</v>
      </c>
      <c r="H15" s="23">
        <f>[22]Touko!AK13</f>
        <v>11095</v>
      </c>
      <c r="I15" s="23">
        <f>[22]Kesä!AK13</f>
        <v>9034</v>
      </c>
      <c r="J15" s="23">
        <f>[22]Heinä!AK13</f>
        <v>9545</v>
      </c>
      <c r="K15" s="23">
        <f>[22]Elo!AK13</f>
        <v>14338</v>
      </c>
      <c r="L15" s="23">
        <f>[22]Syys!AK13</f>
        <v>9502</v>
      </c>
      <c r="M15" s="23">
        <f>[22]Loka!AK13</f>
        <v>9605</v>
      </c>
      <c r="N15" s="23">
        <f>[22]Marras!AK13</f>
        <v>12168</v>
      </c>
      <c r="O15" s="23">
        <f>[22]Joulu!AK13</f>
        <v>14894</v>
      </c>
    </row>
    <row r="16" spans="2:16" s="46" customFormat="1" x14ac:dyDescent="0.2">
      <c r="B16" s="42" t="s">
        <v>1</v>
      </c>
      <c r="C16" s="43">
        <f>[22]Tammijoulu!AP13</f>
        <v>125508</v>
      </c>
      <c r="D16" s="43">
        <f>[22]Tammi!AP13</f>
        <v>5647</v>
      </c>
      <c r="E16" s="43">
        <f>[22]Helmi!AP13</f>
        <v>5034</v>
      </c>
      <c r="F16" s="43">
        <f>[22]Maalis!AP13</f>
        <v>6298</v>
      </c>
      <c r="G16" s="43">
        <f>[22]Huhti!AP13</f>
        <v>6855</v>
      </c>
      <c r="H16" s="43">
        <f>[22]Touko!AP13</f>
        <v>12380</v>
      </c>
      <c r="I16" s="43">
        <f>[22]Kesä!AP13</f>
        <v>20867</v>
      </c>
      <c r="J16" s="43">
        <f>[22]Heinä!AP13</f>
        <v>17445</v>
      </c>
      <c r="K16" s="43">
        <f>[22]Elo!AP13</f>
        <v>17790</v>
      </c>
      <c r="L16" s="43">
        <f>[22]Syys!AP13</f>
        <v>15050</v>
      </c>
      <c r="M16" s="43">
        <f>[22]Loka!AP13</f>
        <v>8199</v>
      </c>
      <c r="N16" s="43">
        <f>[22]Marras!AP13</f>
        <v>5416</v>
      </c>
      <c r="O16" s="43">
        <f>[22]Joulu!AP13</f>
        <v>4527</v>
      </c>
    </row>
    <row r="17" spans="2:15" s="21" customFormat="1" x14ac:dyDescent="0.2">
      <c r="B17" s="24" t="s">
        <v>30</v>
      </c>
      <c r="C17" s="23">
        <f>[22]Tammijoulu!AV13</f>
        <v>74581</v>
      </c>
      <c r="D17" s="23">
        <f>[22]Tammi!AV13</f>
        <v>2585</v>
      </c>
      <c r="E17" s="23">
        <f>[22]Helmi!AV13</f>
        <v>3644</v>
      </c>
      <c r="F17" s="23">
        <f>[22]Maalis!AV13</f>
        <v>3440</v>
      </c>
      <c r="G17" s="23">
        <f>[22]Huhti!AV13</f>
        <v>2925</v>
      </c>
      <c r="H17" s="23">
        <f>[22]Touko!AV13</f>
        <v>5579</v>
      </c>
      <c r="I17" s="23">
        <f>[22]Kesä!AV13</f>
        <v>10625</v>
      </c>
      <c r="J17" s="23">
        <f>[22]Heinä!AV13</f>
        <v>11140</v>
      </c>
      <c r="K17" s="23">
        <f>[22]Elo!AV13</f>
        <v>13442</v>
      </c>
      <c r="L17" s="23">
        <f>[22]Syys!AV13</f>
        <v>9692</v>
      </c>
      <c r="M17" s="23">
        <f>[22]Loka!AV13</f>
        <v>5225</v>
      </c>
      <c r="N17" s="23">
        <f>[22]Marras!AV13</f>
        <v>3130</v>
      </c>
      <c r="O17" s="23">
        <f>[22]Joulu!AV13</f>
        <v>3154</v>
      </c>
    </row>
    <row r="18" spans="2:15" x14ac:dyDescent="0.2">
      <c r="B18" s="1" t="s">
        <v>31</v>
      </c>
      <c r="C18" s="12">
        <f>[22]Tammijoulu!S13</f>
        <v>59408</v>
      </c>
      <c r="D18" s="12">
        <f>[22]Tammi!S13</f>
        <v>2739</v>
      </c>
      <c r="E18" s="12">
        <f>[22]Helmi!S13</f>
        <v>1967</v>
      </c>
      <c r="F18" s="12">
        <f>[22]Maalis!S13</f>
        <v>3330</v>
      </c>
      <c r="G18" s="12">
        <f>[22]Huhti!S13</f>
        <v>3351</v>
      </c>
      <c r="H18" s="12">
        <f>[22]Touko!S13</f>
        <v>3965</v>
      </c>
      <c r="I18" s="12">
        <f>[22]Kesä!S13</f>
        <v>6338</v>
      </c>
      <c r="J18" s="12">
        <f>[22]Heinä!S13</f>
        <v>7245</v>
      </c>
      <c r="K18" s="12">
        <f>[22]Elo!S13</f>
        <v>15689</v>
      </c>
      <c r="L18" s="12">
        <f>[22]Syys!S13</f>
        <v>5132</v>
      </c>
      <c r="M18" s="12">
        <f>[22]Loka!S13</f>
        <v>3672</v>
      </c>
      <c r="N18" s="12">
        <f>[22]Marras!S13</f>
        <v>2653</v>
      </c>
      <c r="O18" s="12">
        <f>[22]Joulu!S13</f>
        <v>3327</v>
      </c>
    </row>
    <row r="19" spans="2:15" s="21" customFormat="1" x14ac:dyDescent="0.2">
      <c r="B19" s="24" t="s">
        <v>34</v>
      </c>
      <c r="C19" s="23">
        <f>[22]Tammijoulu!G13</f>
        <v>58502</v>
      </c>
      <c r="D19" s="23">
        <f>[22]Tammi!G13</f>
        <v>2731</v>
      </c>
      <c r="E19" s="23">
        <f>[22]Helmi!G13</f>
        <v>2790</v>
      </c>
      <c r="F19" s="23">
        <f>[22]Maalis!G13</f>
        <v>3153</v>
      </c>
      <c r="G19" s="23">
        <f>[22]Huhti!G13</f>
        <v>3830</v>
      </c>
      <c r="H19" s="23">
        <f>[22]Touko!G13</f>
        <v>5597</v>
      </c>
      <c r="I19" s="23">
        <f>[22]Kesä!G13</f>
        <v>6760</v>
      </c>
      <c r="J19" s="23">
        <f>[22]Heinä!G13</f>
        <v>8691</v>
      </c>
      <c r="K19" s="23">
        <f>[22]Elo!G13</f>
        <v>6977</v>
      </c>
      <c r="L19" s="23">
        <f>[22]Syys!G13</f>
        <v>6026</v>
      </c>
      <c r="M19" s="23">
        <f>[22]Loka!G13</f>
        <v>5318</v>
      </c>
      <c r="N19" s="23">
        <f>[22]Marras!G13</f>
        <v>4492</v>
      </c>
      <c r="O19" s="23">
        <f>[22]Joulu!G13</f>
        <v>2137</v>
      </c>
    </row>
    <row r="20" spans="2:15" x14ac:dyDescent="0.2">
      <c r="B20" s="1" t="s">
        <v>33</v>
      </c>
      <c r="C20" s="12">
        <f>[22]Tammijoulu!M13</f>
        <v>51242</v>
      </c>
      <c r="D20" s="12">
        <f>[22]Tammi!M13</f>
        <v>2501</v>
      </c>
      <c r="E20" s="12">
        <f>[22]Helmi!M13</f>
        <v>2578</v>
      </c>
      <c r="F20" s="12">
        <f>[22]Maalis!M13</f>
        <v>3025</v>
      </c>
      <c r="G20" s="12">
        <f>[22]Huhti!M13</f>
        <v>4000</v>
      </c>
      <c r="H20" s="12">
        <f>[22]Touko!M13</f>
        <v>4057</v>
      </c>
      <c r="I20" s="12">
        <f>[22]Kesä!M13</f>
        <v>8187</v>
      </c>
      <c r="J20" s="12">
        <f>[22]Heinä!M13</f>
        <v>7016</v>
      </c>
      <c r="K20" s="12">
        <f>[22]Elo!M13</f>
        <v>6956</v>
      </c>
      <c r="L20" s="12">
        <f>[22]Syys!M13</f>
        <v>4288</v>
      </c>
      <c r="M20" s="12">
        <f>[22]Loka!M13</f>
        <v>3666</v>
      </c>
      <c r="N20" s="12">
        <f>[22]Marras!M13</f>
        <v>2679</v>
      </c>
      <c r="O20" s="12">
        <f>[22]Joulu!M13</f>
        <v>2289</v>
      </c>
    </row>
    <row r="21" spans="2:15" s="21" customFormat="1" x14ac:dyDescent="0.2">
      <c r="B21" s="24" t="s">
        <v>40</v>
      </c>
      <c r="C21" s="23">
        <f>[22]Tammijoulu!BK13</f>
        <v>58528</v>
      </c>
      <c r="D21" s="23">
        <f>[22]Tammi!BK13</f>
        <v>2457</v>
      </c>
      <c r="E21" s="23">
        <f>[22]Helmi!BK13</f>
        <v>3339</v>
      </c>
      <c r="F21" s="23">
        <f>[22]Maalis!BK13</f>
        <v>3059</v>
      </c>
      <c r="G21" s="23">
        <f>[22]Huhti!BK13</f>
        <v>4320</v>
      </c>
      <c r="H21" s="23">
        <f>[22]Touko!BK13</f>
        <v>5058</v>
      </c>
      <c r="I21" s="23">
        <f>[22]Kesä!BK13</f>
        <v>6097</v>
      </c>
      <c r="J21" s="23">
        <f>[22]Heinä!BK13</f>
        <v>6015</v>
      </c>
      <c r="K21" s="23">
        <f>[22]Elo!BK13</f>
        <v>6686</v>
      </c>
      <c r="L21" s="23">
        <f>[22]Syys!BK13</f>
        <v>7220</v>
      </c>
      <c r="M21" s="23">
        <f>[22]Loka!BK13</f>
        <v>5792</v>
      </c>
      <c r="N21" s="23">
        <f>[22]Marras!BK13</f>
        <v>5192</v>
      </c>
      <c r="O21" s="23">
        <f>[22]Joulu!BK13</f>
        <v>3293</v>
      </c>
    </row>
    <row r="22" spans="2:15" s="46" customFormat="1" x14ac:dyDescent="0.2">
      <c r="B22" s="42" t="s">
        <v>36</v>
      </c>
      <c r="C22" s="43">
        <f>[22]Tammijoulu!T13</f>
        <v>49295</v>
      </c>
      <c r="D22" s="43">
        <f>[22]Tammi!T13</f>
        <v>1283</v>
      </c>
      <c r="E22" s="43">
        <f>[22]Helmi!T13</f>
        <v>1465</v>
      </c>
      <c r="F22" s="43">
        <f>[22]Maalis!T13</f>
        <v>3225</v>
      </c>
      <c r="G22" s="43">
        <f>[22]Huhti!T13</f>
        <v>2747</v>
      </c>
      <c r="H22" s="43">
        <f>[22]Touko!T13</f>
        <v>2692</v>
      </c>
      <c r="I22" s="43">
        <f>[22]Kesä!T13</f>
        <v>5173</v>
      </c>
      <c r="J22" s="43">
        <f>[22]Heinä!T13</f>
        <v>8212</v>
      </c>
      <c r="K22" s="43">
        <f>[22]Elo!T13</f>
        <v>14468</v>
      </c>
      <c r="L22" s="43">
        <f>[22]Syys!T13</f>
        <v>4364</v>
      </c>
      <c r="M22" s="43">
        <f>[22]Loka!T13</f>
        <v>2720</v>
      </c>
      <c r="N22" s="43">
        <f>[22]Marras!T13</f>
        <v>1525</v>
      </c>
      <c r="O22" s="43">
        <f>[22]Joulu!T13</f>
        <v>1421</v>
      </c>
    </row>
    <row r="23" spans="2:15" s="21" customFormat="1" x14ac:dyDescent="0.2">
      <c r="B23" s="24" t="s">
        <v>32</v>
      </c>
      <c r="C23" s="23">
        <f>[22]Tammijoulu!R13</f>
        <v>45925</v>
      </c>
      <c r="D23" s="23">
        <f>[22]Tammi!R13</f>
        <v>2510</v>
      </c>
      <c r="E23" s="23">
        <f>[22]Helmi!R13</f>
        <v>2598</v>
      </c>
      <c r="F23" s="23">
        <f>[22]Maalis!R13</f>
        <v>3059</v>
      </c>
      <c r="G23" s="23">
        <f>[22]Huhti!R13</f>
        <v>3026</v>
      </c>
      <c r="H23" s="23">
        <f>[22]Touko!R13</f>
        <v>4463</v>
      </c>
      <c r="I23" s="23">
        <f>[22]Kesä!R13</f>
        <v>6141</v>
      </c>
      <c r="J23" s="23">
        <f>[22]Heinä!R13</f>
        <v>5744</v>
      </c>
      <c r="K23" s="23">
        <f>[22]Elo!R13</f>
        <v>6454</v>
      </c>
      <c r="L23" s="23">
        <f>[22]Syys!R13</f>
        <v>3804</v>
      </c>
      <c r="M23" s="23">
        <f>[22]Loka!R13</f>
        <v>2820</v>
      </c>
      <c r="N23" s="23">
        <f>[22]Marras!R13</f>
        <v>2779</v>
      </c>
      <c r="O23" s="23">
        <f>[22]Joulu!R13</f>
        <v>2527</v>
      </c>
    </row>
    <row r="24" spans="2:15" x14ac:dyDescent="0.2">
      <c r="B24" s="1" t="s">
        <v>35</v>
      </c>
      <c r="C24" s="12">
        <f>[22]Tammijoulu!H13</f>
        <v>40451</v>
      </c>
      <c r="D24" s="12">
        <f>[22]Tammi!H13</f>
        <v>2708</v>
      </c>
      <c r="E24" s="12">
        <f>[22]Helmi!H13</f>
        <v>2650</v>
      </c>
      <c r="F24" s="12">
        <f>[22]Maalis!H13</f>
        <v>2852</v>
      </c>
      <c r="G24" s="12">
        <f>[22]Huhti!H13</f>
        <v>2902</v>
      </c>
      <c r="H24" s="12">
        <f>[22]Touko!H13</f>
        <v>4778</v>
      </c>
      <c r="I24" s="12">
        <f>[22]Kesä!H13</f>
        <v>4044</v>
      </c>
      <c r="J24" s="12">
        <f>[22]Heinä!H13</f>
        <v>3149</v>
      </c>
      <c r="K24" s="12">
        <f>[22]Elo!H13</f>
        <v>4238</v>
      </c>
      <c r="L24" s="12">
        <f>[22]Syys!H13</f>
        <v>3946</v>
      </c>
      <c r="M24" s="12">
        <f>[22]Loka!H13</f>
        <v>4530</v>
      </c>
      <c r="N24" s="12">
        <f>[22]Marras!H13</f>
        <v>2752</v>
      </c>
      <c r="O24" s="12">
        <f>[22]Joulu!H13</f>
        <v>1902</v>
      </c>
    </row>
    <row r="25" spans="2:15" s="21" customFormat="1" x14ac:dyDescent="0.2">
      <c r="B25" s="24" t="s">
        <v>38</v>
      </c>
      <c r="C25" s="23">
        <f>[22]Tammijoulu!L13</f>
        <v>30384</v>
      </c>
      <c r="D25" s="23">
        <f>[22]Tammi!L13</f>
        <v>1233</v>
      </c>
      <c r="E25" s="23">
        <f>[22]Helmi!L13</f>
        <v>1120</v>
      </c>
      <c r="F25" s="23">
        <f>[22]Maalis!L13</f>
        <v>1403</v>
      </c>
      <c r="G25" s="23">
        <f>[22]Huhti!L13</f>
        <v>1799</v>
      </c>
      <c r="H25" s="23">
        <f>[22]Touko!L13</f>
        <v>3652</v>
      </c>
      <c r="I25" s="23">
        <f>[22]Kesä!L13</f>
        <v>3461</v>
      </c>
      <c r="J25" s="23">
        <f>[22]Heinä!L13</f>
        <v>6576</v>
      </c>
      <c r="K25" s="23">
        <f>[22]Elo!L13</f>
        <v>4622</v>
      </c>
      <c r="L25" s="23">
        <f>[22]Syys!L13</f>
        <v>2219</v>
      </c>
      <c r="M25" s="23">
        <f>[22]Loka!L13</f>
        <v>1696</v>
      </c>
      <c r="N25" s="23">
        <f>[22]Marras!L13</f>
        <v>1171</v>
      </c>
      <c r="O25" s="23">
        <f>[22]Joulu!L13</f>
        <v>1432</v>
      </c>
    </row>
    <row r="26" spans="2:15" x14ac:dyDescent="0.2">
      <c r="B26" s="1" t="s">
        <v>37</v>
      </c>
      <c r="C26" s="12">
        <f>[22]Tammijoulu!AH13</f>
        <v>33573</v>
      </c>
      <c r="D26" s="12">
        <f>[22]Tammi!AH13</f>
        <v>2469</v>
      </c>
      <c r="E26" s="12">
        <f>[22]Helmi!AH13</f>
        <v>1961</v>
      </c>
      <c r="F26" s="12">
        <f>[22]Maalis!AH13</f>
        <v>2771</v>
      </c>
      <c r="G26" s="12">
        <f>[22]Huhti!AH13</f>
        <v>3005</v>
      </c>
      <c r="H26" s="12">
        <f>[22]Touko!AH13</f>
        <v>3051</v>
      </c>
      <c r="I26" s="12">
        <f>[22]Kesä!AH13</f>
        <v>2319</v>
      </c>
      <c r="J26" s="12">
        <f>[22]Heinä!AH13</f>
        <v>2173</v>
      </c>
      <c r="K26" s="12">
        <f>[22]Elo!AH13</f>
        <v>3203</v>
      </c>
      <c r="L26" s="12">
        <f>[22]Syys!AH13</f>
        <v>3759</v>
      </c>
      <c r="M26" s="12">
        <f>[22]Loka!AH13</f>
        <v>3607</v>
      </c>
      <c r="N26" s="12">
        <f>[22]Marras!AH13</f>
        <v>3358</v>
      </c>
      <c r="O26" s="12">
        <f>[22]Joulu!AH13</f>
        <v>1897</v>
      </c>
    </row>
    <row r="27" spans="2:15" s="21" customFormat="1" x14ac:dyDescent="0.2">
      <c r="B27" s="24" t="s">
        <v>39</v>
      </c>
      <c r="C27" s="23">
        <f>[22]Tammijoulu!N13</f>
        <v>17513</v>
      </c>
      <c r="D27" s="23">
        <f>[22]Tammi!N13</f>
        <v>1144</v>
      </c>
      <c r="E27" s="23">
        <f>[22]Helmi!N13</f>
        <v>1375</v>
      </c>
      <c r="F27" s="23">
        <f>[22]Maalis!N13</f>
        <v>1574</v>
      </c>
      <c r="G27" s="23">
        <f>[22]Huhti!N13</f>
        <v>1274</v>
      </c>
      <c r="H27" s="23">
        <f>[22]Touko!N13</f>
        <v>1627</v>
      </c>
      <c r="I27" s="23">
        <f>[22]Kesä!N13</f>
        <v>2029</v>
      </c>
      <c r="J27" s="23">
        <f>[22]Heinä!N13</f>
        <v>1855</v>
      </c>
      <c r="K27" s="23">
        <f>[22]Elo!N13</f>
        <v>1950</v>
      </c>
      <c r="L27" s="23">
        <f>[22]Syys!N13</f>
        <v>1382</v>
      </c>
      <c r="M27" s="23">
        <f>[22]Loka!N13</f>
        <v>1229</v>
      </c>
      <c r="N27" s="23">
        <f>[22]Marras!N13</f>
        <v>1196</v>
      </c>
      <c r="O27" s="23">
        <f>[22]Joulu!N13</f>
        <v>878</v>
      </c>
    </row>
    <row r="28" spans="2:15" s="46" customFormat="1" x14ac:dyDescent="0.2">
      <c r="B28" s="42" t="s">
        <v>42</v>
      </c>
      <c r="C28" s="43">
        <f>[22]Tammijoulu!AQ13</f>
        <v>12952</v>
      </c>
      <c r="D28" s="43">
        <f>[22]Tammi!AQ13</f>
        <v>427</v>
      </c>
      <c r="E28" s="43">
        <f>[22]Helmi!AQ13</f>
        <v>472</v>
      </c>
      <c r="F28" s="43">
        <f>[22]Maalis!AQ13</f>
        <v>655</v>
      </c>
      <c r="G28" s="43">
        <f>[22]Huhti!AQ13</f>
        <v>1083</v>
      </c>
      <c r="H28" s="43">
        <f>[22]Touko!AQ13</f>
        <v>1237</v>
      </c>
      <c r="I28" s="43">
        <f>[22]Kesä!AQ13</f>
        <v>1826</v>
      </c>
      <c r="J28" s="43">
        <f>[22]Heinä!AQ13</f>
        <v>1556</v>
      </c>
      <c r="K28" s="43">
        <f>[22]Elo!AQ13</f>
        <v>1750</v>
      </c>
      <c r="L28" s="43">
        <f>[22]Syys!AQ13</f>
        <v>1284</v>
      </c>
      <c r="M28" s="43">
        <f>[22]Loka!AQ13</f>
        <v>1075</v>
      </c>
      <c r="N28" s="43">
        <f>[22]Marras!AQ13</f>
        <v>937</v>
      </c>
      <c r="O28" s="43">
        <f>[22]Joulu!AQ13</f>
        <v>650</v>
      </c>
    </row>
    <row r="29" spans="2:15" s="21" customFormat="1" x14ac:dyDescent="0.2">
      <c r="B29" s="24" t="s">
        <v>43</v>
      </c>
      <c r="C29" s="23">
        <f>[22]Tammijoulu!K13</f>
        <v>13705</v>
      </c>
      <c r="D29" s="23">
        <f>[22]Tammi!K13</f>
        <v>415</v>
      </c>
      <c r="E29" s="23">
        <f>[22]Helmi!K13</f>
        <v>562</v>
      </c>
      <c r="F29" s="23">
        <f>[22]Maalis!K13</f>
        <v>747</v>
      </c>
      <c r="G29" s="23">
        <f>[22]Huhti!K13</f>
        <v>812</v>
      </c>
      <c r="H29" s="23">
        <f>[22]Touko!K13</f>
        <v>1802</v>
      </c>
      <c r="I29" s="23">
        <f>[22]Kesä!K13</f>
        <v>2081</v>
      </c>
      <c r="J29" s="23">
        <f>[22]Heinä!K13</f>
        <v>2347</v>
      </c>
      <c r="K29" s="23">
        <f>[22]Elo!K13</f>
        <v>1792</v>
      </c>
      <c r="L29" s="23">
        <f>[22]Syys!K13</f>
        <v>1198</v>
      </c>
      <c r="M29" s="23">
        <f>[22]Loka!K13</f>
        <v>872</v>
      </c>
      <c r="N29" s="23">
        <f>[22]Marras!K13</f>
        <v>640</v>
      </c>
      <c r="O29" s="23">
        <f>[22]Joulu!K13</f>
        <v>437</v>
      </c>
    </row>
    <row r="30" spans="2:15" x14ac:dyDescent="0.2">
      <c r="B30" s="1" t="s">
        <v>44</v>
      </c>
      <c r="C30" s="12">
        <f>[22]Tammijoulu!V13</f>
        <v>13298</v>
      </c>
      <c r="D30" s="12">
        <f>[22]Tammi!V13</f>
        <v>922</v>
      </c>
      <c r="E30" s="12">
        <f>[22]Helmi!V13</f>
        <v>1018</v>
      </c>
      <c r="F30" s="12">
        <f>[22]Maalis!V13</f>
        <v>1209</v>
      </c>
      <c r="G30" s="12">
        <f>[22]Huhti!V13</f>
        <v>1315</v>
      </c>
      <c r="H30" s="12">
        <f>[22]Touko!V13</f>
        <v>1197</v>
      </c>
      <c r="I30" s="12">
        <f>[22]Kesä!V13</f>
        <v>1550</v>
      </c>
      <c r="J30" s="12">
        <f>[22]Heinä!V13</f>
        <v>963</v>
      </c>
      <c r="K30" s="12">
        <f>[22]Elo!V13</f>
        <v>1342</v>
      </c>
      <c r="L30" s="12">
        <f>[22]Syys!V13</f>
        <v>1079</v>
      </c>
      <c r="M30" s="12">
        <f>[22]Loka!V13</f>
        <v>996</v>
      </c>
      <c r="N30" s="12">
        <f>[22]Marras!V13</f>
        <v>934</v>
      </c>
      <c r="O30" s="12">
        <f>[22]Joulu!V13</f>
        <v>773</v>
      </c>
    </row>
    <row r="31" spans="2:15" s="21" customFormat="1" x14ac:dyDescent="0.2">
      <c r="B31" s="24" t="s">
        <v>2</v>
      </c>
      <c r="C31" s="23">
        <f>[22]Tammijoulu!BG13</f>
        <v>12653</v>
      </c>
      <c r="D31" s="23">
        <f>[22]Tammi!BG13</f>
        <v>557</v>
      </c>
      <c r="E31" s="23">
        <f>[22]Helmi!BG13</f>
        <v>341</v>
      </c>
      <c r="F31" s="23">
        <f>[22]Maalis!BG13</f>
        <v>558</v>
      </c>
      <c r="G31" s="23">
        <f>[22]Huhti!BG13</f>
        <v>562</v>
      </c>
      <c r="H31" s="23">
        <f>[22]Touko!BG13</f>
        <v>1391</v>
      </c>
      <c r="I31" s="23">
        <f>[22]Kesä!BG13</f>
        <v>1743</v>
      </c>
      <c r="J31" s="23">
        <f>[22]Heinä!BG13</f>
        <v>2081</v>
      </c>
      <c r="K31" s="23">
        <f>[22]Elo!BG13</f>
        <v>1978</v>
      </c>
      <c r="L31" s="23">
        <f>[22]Syys!BG13</f>
        <v>1436</v>
      </c>
      <c r="M31" s="23">
        <f>[22]Loka!BG13</f>
        <v>816</v>
      </c>
      <c r="N31" s="23">
        <f>[22]Marras!BG13</f>
        <v>532</v>
      </c>
      <c r="O31" s="23">
        <f>[22]Joulu!BG13</f>
        <v>658</v>
      </c>
    </row>
    <row r="32" spans="2:15" x14ac:dyDescent="0.2">
      <c r="B32" s="1" t="s">
        <v>48</v>
      </c>
      <c r="C32" s="12">
        <f>[22]Tammijoulu!BA13</f>
        <v>6141</v>
      </c>
      <c r="D32" s="12">
        <f>[22]Tammi!BA13</f>
        <v>192</v>
      </c>
      <c r="E32" s="12">
        <f>[22]Helmi!BA13</f>
        <v>169</v>
      </c>
      <c r="F32" s="12">
        <f>[22]Maalis!BA13</f>
        <v>281</v>
      </c>
      <c r="G32" s="12">
        <f>[22]Huhti!BA13</f>
        <v>694</v>
      </c>
      <c r="H32" s="12">
        <f>[22]Touko!BA13</f>
        <v>480</v>
      </c>
      <c r="I32" s="12">
        <f>[22]Kesä!BA13</f>
        <v>777</v>
      </c>
      <c r="J32" s="12">
        <f>[22]Heinä!BA13</f>
        <v>928</v>
      </c>
      <c r="K32" s="12">
        <f>[22]Elo!BA13</f>
        <v>1408</v>
      </c>
      <c r="L32" s="12">
        <f>[22]Syys!BA13</f>
        <v>354</v>
      </c>
      <c r="M32" s="12">
        <f>[22]Loka!BA13</f>
        <v>353</v>
      </c>
      <c r="N32" s="12">
        <f>[22]Marras!BA13</f>
        <v>216</v>
      </c>
      <c r="O32" s="12">
        <f>[22]Joulu!BA13</f>
        <v>289</v>
      </c>
    </row>
    <row r="33" spans="2:15" s="21" customFormat="1" x14ac:dyDescent="0.2">
      <c r="B33" s="24" t="s">
        <v>41</v>
      </c>
      <c r="C33" s="23">
        <f>[22]Tammijoulu!AF13</f>
        <v>8795</v>
      </c>
      <c r="D33" s="23">
        <f>[22]Tammi!AF13</f>
        <v>520</v>
      </c>
      <c r="E33" s="23">
        <f>[22]Helmi!AF13</f>
        <v>276</v>
      </c>
      <c r="F33" s="23">
        <f>[22]Maalis!AF13</f>
        <v>341</v>
      </c>
      <c r="G33" s="23">
        <f>[22]Huhti!AF13</f>
        <v>447</v>
      </c>
      <c r="H33" s="23">
        <f>[22]Touko!AF13</f>
        <v>746</v>
      </c>
      <c r="I33" s="23">
        <f>[22]Kesä!AF13</f>
        <v>962</v>
      </c>
      <c r="J33" s="23">
        <f>[22]Heinä!AF13</f>
        <v>1786</v>
      </c>
      <c r="K33" s="23">
        <f>[22]Elo!AF13</f>
        <v>1100</v>
      </c>
      <c r="L33" s="23">
        <f>[22]Syys!AF13</f>
        <v>574</v>
      </c>
      <c r="M33" s="23">
        <f>[22]Loka!AF13</f>
        <v>432</v>
      </c>
      <c r="N33" s="23">
        <f>[22]Marras!AF13</f>
        <v>544</v>
      </c>
      <c r="O33" s="23">
        <f>[22]Joulu!AF13</f>
        <v>1067</v>
      </c>
    </row>
    <row r="34" spans="2:15" x14ac:dyDescent="0.2">
      <c r="B34" s="1" t="s">
        <v>47</v>
      </c>
      <c r="C34" s="12">
        <f>[22]Tammijoulu!Q13</f>
        <v>11029</v>
      </c>
      <c r="D34" s="12">
        <f>[22]Tammi!Q13</f>
        <v>499</v>
      </c>
      <c r="E34" s="12">
        <f>[22]Helmi!Q13</f>
        <v>579</v>
      </c>
      <c r="F34" s="12">
        <f>[22]Maalis!Q13</f>
        <v>742</v>
      </c>
      <c r="G34" s="12">
        <f>[22]Huhti!Q13</f>
        <v>527</v>
      </c>
      <c r="H34" s="12">
        <f>[22]Touko!Q13</f>
        <v>701</v>
      </c>
      <c r="I34" s="12">
        <f>[22]Kesä!Q13</f>
        <v>1110</v>
      </c>
      <c r="J34" s="12">
        <f>[22]Heinä!Q13</f>
        <v>978</v>
      </c>
      <c r="K34" s="12">
        <f>[22]Elo!Q13</f>
        <v>2490</v>
      </c>
      <c r="L34" s="12">
        <f>[22]Syys!Q13</f>
        <v>1302</v>
      </c>
      <c r="M34" s="12">
        <f>[22]Loka!Q13</f>
        <v>1105</v>
      </c>
      <c r="N34" s="12">
        <f>[22]Marras!Q13</f>
        <v>573</v>
      </c>
      <c r="O34" s="12">
        <f>[22]Joulu!Q13</f>
        <v>423</v>
      </c>
    </row>
    <row r="35" spans="2:15" s="21" customFormat="1" x14ac:dyDescent="0.2">
      <c r="B35" s="24" t="s">
        <v>49</v>
      </c>
      <c r="C35" s="23">
        <f>[22]Tammijoulu!W13</f>
        <v>6523</v>
      </c>
      <c r="D35" s="23">
        <f>[22]Tammi!W13</f>
        <v>304</v>
      </c>
      <c r="E35" s="23">
        <f>[22]Helmi!W13</f>
        <v>193</v>
      </c>
      <c r="F35" s="23">
        <f>[22]Maalis!W13</f>
        <v>263</v>
      </c>
      <c r="G35" s="23">
        <f>[22]Huhti!W13</f>
        <v>581</v>
      </c>
      <c r="H35" s="23">
        <f>[22]Touko!W13</f>
        <v>881</v>
      </c>
      <c r="I35" s="23">
        <f>[22]Kesä!W13</f>
        <v>718</v>
      </c>
      <c r="J35" s="23">
        <f>[22]Heinä!W13</f>
        <v>880</v>
      </c>
      <c r="K35" s="23">
        <f>[22]Elo!W13</f>
        <v>880</v>
      </c>
      <c r="L35" s="23">
        <f>[22]Syys!W13</f>
        <v>584</v>
      </c>
      <c r="M35" s="23">
        <f>[22]Loka!W13</f>
        <v>606</v>
      </c>
      <c r="N35" s="23">
        <f>[22]Marras!W13</f>
        <v>462</v>
      </c>
      <c r="O35" s="23">
        <f>[22]Joulu!W13</f>
        <v>171</v>
      </c>
    </row>
    <row r="36" spans="2:15" s="46" customFormat="1" x14ac:dyDescent="0.2">
      <c r="B36" s="42" t="s">
        <v>45</v>
      </c>
      <c r="C36" s="43">
        <f>[22]Tammijoulu!Y13</f>
        <v>9755</v>
      </c>
      <c r="D36" s="43">
        <f>[22]Tammi!Y13</f>
        <v>538</v>
      </c>
      <c r="E36" s="43">
        <f>[22]Helmi!Y13</f>
        <v>519</v>
      </c>
      <c r="F36" s="43">
        <f>[22]Maalis!Y13</f>
        <v>721</v>
      </c>
      <c r="G36" s="43">
        <f>[22]Huhti!Y13</f>
        <v>667</v>
      </c>
      <c r="H36" s="43">
        <f>[22]Touko!Y13</f>
        <v>980</v>
      </c>
      <c r="I36" s="43">
        <f>[22]Kesä!Y13</f>
        <v>1176</v>
      </c>
      <c r="J36" s="43">
        <f>[22]Heinä!Y13</f>
        <v>896</v>
      </c>
      <c r="K36" s="43">
        <f>[22]Elo!Y13</f>
        <v>1517</v>
      </c>
      <c r="L36" s="43">
        <f>[22]Syys!Y13</f>
        <v>800</v>
      </c>
      <c r="M36" s="43">
        <f>[22]Loka!Y13</f>
        <v>804</v>
      </c>
      <c r="N36" s="43">
        <f>[22]Marras!Y13</f>
        <v>617</v>
      </c>
      <c r="O36" s="43">
        <f>[22]Joulu!Y13</f>
        <v>520</v>
      </c>
    </row>
    <row r="37" spans="2:15" s="21" customFormat="1" x14ac:dyDescent="0.2">
      <c r="B37" s="24" t="s">
        <v>51</v>
      </c>
      <c r="C37" s="23">
        <f>[22]Tammijoulu!AW13</f>
        <v>7235</v>
      </c>
      <c r="D37" s="23">
        <f>[22]Tammi!AW13</f>
        <v>392</v>
      </c>
      <c r="E37" s="23">
        <f>[22]Helmi!AW13</f>
        <v>432</v>
      </c>
      <c r="F37" s="23">
        <f>[22]Maalis!AW13</f>
        <v>401</v>
      </c>
      <c r="G37" s="23">
        <f>[22]Huhti!AW13</f>
        <v>422</v>
      </c>
      <c r="H37" s="23">
        <f>[22]Touko!AW13</f>
        <v>601</v>
      </c>
      <c r="I37" s="23">
        <f>[22]Kesä!AW13</f>
        <v>1080</v>
      </c>
      <c r="J37" s="23">
        <f>[22]Heinä!AW13</f>
        <v>656</v>
      </c>
      <c r="K37" s="23">
        <f>[22]Elo!AW13</f>
        <v>801</v>
      </c>
      <c r="L37" s="23">
        <f>[22]Syys!AW13</f>
        <v>856</v>
      </c>
      <c r="M37" s="23">
        <f>[22]Loka!AW13</f>
        <v>635</v>
      </c>
      <c r="N37" s="23">
        <f>[22]Marras!AW13</f>
        <v>480</v>
      </c>
      <c r="O37" s="23">
        <f>[22]Joulu!AW13</f>
        <v>479</v>
      </c>
    </row>
    <row r="38" spans="2:15" x14ac:dyDescent="0.2">
      <c r="B38" s="1" t="s">
        <v>3</v>
      </c>
      <c r="C38" s="12">
        <f>[22]Tammijoulu!AI13</f>
        <v>8608</v>
      </c>
      <c r="D38" s="12">
        <f>[22]Tammi!AI13</f>
        <v>728</v>
      </c>
      <c r="E38" s="12">
        <f>[22]Helmi!AI13</f>
        <v>653</v>
      </c>
      <c r="F38" s="12">
        <f>[22]Maalis!AI13</f>
        <v>824</v>
      </c>
      <c r="G38" s="12">
        <f>[22]Huhti!AI13</f>
        <v>526</v>
      </c>
      <c r="H38" s="12">
        <f>[22]Touko!AI13</f>
        <v>968</v>
      </c>
      <c r="I38" s="12">
        <f>[22]Kesä!AI13</f>
        <v>600</v>
      </c>
      <c r="J38" s="12">
        <f>[22]Heinä!AI13</f>
        <v>500</v>
      </c>
      <c r="K38" s="12">
        <f>[22]Elo!AI13</f>
        <v>932</v>
      </c>
      <c r="L38" s="12">
        <f>[22]Syys!AI13</f>
        <v>1023</v>
      </c>
      <c r="M38" s="12">
        <f>[22]Loka!AI13</f>
        <v>618</v>
      </c>
      <c r="N38" s="12">
        <f>[22]Marras!AI13</f>
        <v>605</v>
      </c>
      <c r="O38" s="12">
        <f>[22]Joulu!AI13</f>
        <v>631</v>
      </c>
    </row>
    <row r="39" spans="2:15" s="21" customFormat="1" x14ac:dyDescent="0.2">
      <c r="B39" s="24" t="s">
        <v>46</v>
      </c>
      <c r="C39" s="23">
        <f>[22]Tammijoulu!U13</f>
        <v>5992</v>
      </c>
      <c r="D39" s="23">
        <f>[22]Tammi!U13</f>
        <v>235</v>
      </c>
      <c r="E39" s="23">
        <f>[22]Helmi!U13</f>
        <v>232</v>
      </c>
      <c r="F39" s="23">
        <f>[22]Maalis!U13</f>
        <v>449</v>
      </c>
      <c r="G39" s="23">
        <f>[22]Huhti!U13</f>
        <v>253</v>
      </c>
      <c r="H39" s="23">
        <f>[22]Touko!U13</f>
        <v>441</v>
      </c>
      <c r="I39" s="23">
        <f>[22]Kesä!U13</f>
        <v>672</v>
      </c>
      <c r="J39" s="23">
        <f>[22]Heinä!U13</f>
        <v>1087</v>
      </c>
      <c r="K39" s="23">
        <f>[22]Elo!U13</f>
        <v>1300</v>
      </c>
      <c r="L39" s="23">
        <f>[22]Syys!U13</f>
        <v>477</v>
      </c>
      <c r="M39" s="23">
        <f>[22]Loka!U13</f>
        <v>439</v>
      </c>
      <c r="N39" s="23">
        <f>[22]Marras!U13</f>
        <v>196</v>
      </c>
      <c r="O39" s="23">
        <f>[22]Joulu!U13</f>
        <v>211</v>
      </c>
    </row>
    <row r="40" spans="2:15" x14ac:dyDescent="0.2">
      <c r="B40" s="1" t="s">
        <v>50</v>
      </c>
      <c r="C40" s="12">
        <f>[22]Tammijoulu!AJ13</f>
        <v>5929</v>
      </c>
      <c r="D40" s="12">
        <f>[22]Tammi!AJ13</f>
        <v>395</v>
      </c>
      <c r="E40" s="12">
        <f>[22]Helmi!AJ13</f>
        <v>397</v>
      </c>
      <c r="F40" s="12">
        <f>[22]Maalis!AJ13</f>
        <v>348</v>
      </c>
      <c r="G40" s="12">
        <f>[22]Huhti!AJ13</f>
        <v>388</v>
      </c>
      <c r="H40" s="12">
        <f>[22]Touko!AJ13</f>
        <v>280</v>
      </c>
      <c r="I40" s="12">
        <f>[22]Kesä!AJ13</f>
        <v>323</v>
      </c>
      <c r="J40" s="12">
        <f>[22]Heinä!AJ13</f>
        <v>360</v>
      </c>
      <c r="K40" s="12">
        <f>[22]Elo!AJ13</f>
        <v>914</v>
      </c>
      <c r="L40" s="12">
        <f>[22]Syys!AJ13</f>
        <v>742</v>
      </c>
      <c r="M40" s="12">
        <f>[22]Loka!AJ13</f>
        <v>673</v>
      </c>
      <c r="N40" s="12">
        <f>[22]Marras!AJ13</f>
        <v>656</v>
      </c>
      <c r="O40" s="12">
        <f>[22]Joulu!AJ13</f>
        <v>453</v>
      </c>
    </row>
    <row r="41" spans="2:15" s="21" customFormat="1" x14ac:dyDescent="0.2">
      <c r="B41" s="24" t="s">
        <v>52</v>
      </c>
      <c r="C41" s="23">
        <f>[22]Tammijoulu!I13</f>
        <v>3308</v>
      </c>
      <c r="D41" s="23">
        <f>[22]Tammi!I13</f>
        <v>143</v>
      </c>
      <c r="E41" s="23">
        <f>[22]Helmi!I13</f>
        <v>120</v>
      </c>
      <c r="F41" s="23">
        <f>[22]Maalis!I13</f>
        <v>148</v>
      </c>
      <c r="G41" s="23">
        <f>[22]Huhti!I13</f>
        <v>324</v>
      </c>
      <c r="H41" s="23">
        <f>[22]Touko!I13</f>
        <v>519</v>
      </c>
      <c r="I41" s="23">
        <f>[22]Kesä!I13</f>
        <v>359</v>
      </c>
      <c r="J41" s="23">
        <f>[22]Heinä!I13</f>
        <v>119</v>
      </c>
      <c r="K41" s="23">
        <f>[22]Elo!I13</f>
        <v>344</v>
      </c>
      <c r="L41" s="23">
        <f>[22]Syys!I13</f>
        <v>371</v>
      </c>
      <c r="M41" s="23">
        <f>[22]Loka!I13</f>
        <v>380</v>
      </c>
      <c r="N41" s="23">
        <f>[22]Marras!I13</f>
        <v>380</v>
      </c>
      <c r="O41" s="23">
        <f>[22]Joulu!I13</f>
        <v>101</v>
      </c>
    </row>
    <row r="42" spans="2:15" s="46" customFormat="1" x14ac:dyDescent="0.2">
      <c r="B42" s="42" t="s">
        <v>71</v>
      </c>
      <c r="C42" s="43">
        <f>[22]Tammijoulu!AG13</f>
        <v>3976</v>
      </c>
      <c r="D42" s="43">
        <f>[22]Tammi!AG13</f>
        <v>162</v>
      </c>
      <c r="E42" s="43">
        <f>[22]Helmi!AG13</f>
        <v>120</v>
      </c>
      <c r="F42" s="43">
        <f>[22]Maalis!AG13</f>
        <v>128</v>
      </c>
      <c r="G42" s="43">
        <f>[22]Huhti!AG13</f>
        <v>226</v>
      </c>
      <c r="H42" s="43">
        <f>[22]Touko!AG13</f>
        <v>431</v>
      </c>
      <c r="I42" s="43">
        <f>[22]Kesä!AG13</f>
        <v>831</v>
      </c>
      <c r="J42" s="43">
        <f>[22]Heinä!AG13</f>
        <v>338</v>
      </c>
      <c r="K42" s="43">
        <f>[22]Elo!AG13</f>
        <v>602</v>
      </c>
      <c r="L42" s="43">
        <f>[22]Syys!AG13</f>
        <v>281</v>
      </c>
      <c r="M42" s="43">
        <f>[22]Loka!AG13</f>
        <v>323</v>
      </c>
      <c r="N42" s="43">
        <f>[22]Marras!AG13</f>
        <v>309</v>
      </c>
      <c r="O42" s="43">
        <f>[22]Joulu!AG13</f>
        <v>225</v>
      </c>
    </row>
    <row r="43" spans="2:15" s="21" customFormat="1" x14ac:dyDescent="0.2">
      <c r="B43" s="24" t="s">
        <v>4</v>
      </c>
      <c r="C43" s="23">
        <f>[22]Tammijoulu!AN13</f>
        <v>4286</v>
      </c>
      <c r="D43" s="23">
        <f>[22]Tammi!AN13</f>
        <v>232</v>
      </c>
      <c r="E43" s="23">
        <f>[22]Helmi!AN13</f>
        <v>191</v>
      </c>
      <c r="F43" s="23">
        <f>[22]Maalis!AN13</f>
        <v>320</v>
      </c>
      <c r="G43" s="23">
        <f>[22]Huhti!AN13</f>
        <v>258</v>
      </c>
      <c r="H43" s="23">
        <f>[22]Touko!AN13</f>
        <v>319</v>
      </c>
      <c r="I43" s="23">
        <f>[22]Kesä!AN13</f>
        <v>509</v>
      </c>
      <c r="J43" s="23">
        <f>[22]Heinä!AN13</f>
        <v>532</v>
      </c>
      <c r="K43" s="23">
        <f>[22]Elo!AN13</f>
        <v>898</v>
      </c>
      <c r="L43" s="23">
        <f>[22]Syys!AN13</f>
        <v>433</v>
      </c>
      <c r="M43" s="23">
        <f>[22]Loka!AN13</f>
        <v>189</v>
      </c>
      <c r="N43" s="23">
        <f>[22]Marras!AN13</f>
        <v>238</v>
      </c>
      <c r="O43" s="23">
        <f>[22]Joulu!AN13</f>
        <v>167</v>
      </c>
    </row>
    <row r="44" spans="2:15" x14ac:dyDescent="0.2">
      <c r="B44" s="1" t="s">
        <v>103</v>
      </c>
      <c r="C44" s="12">
        <f>[22]Tammijoulu!AL13</f>
        <v>1367</v>
      </c>
      <c r="D44" s="12">
        <f>[22]Tammi!AL13</f>
        <v>134</v>
      </c>
      <c r="E44" s="12">
        <f>[22]Helmi!AL13</f>
        <v>43</v>
      </c>
      <c r="F44" s="12">
        <f>[22]Maalis!AL13</f>
        <v>108</v>
      </c>
      <c r="G44" s="12">
        <f>[22]Huhti!AL13</f>
        <v>212</v>
      </c>
      <c r="H44" s="12">
        <f>[22]Touko!AL13</f>
        <v>189</v>
      </c>
      <c r="I44" s="12">
        <f>[22]Kesä!AL13</f>
        <v>126</v>
      </c>
      <c r="J44" s="12">
        <f>[22]Heinä!AL13</f>
        <v>26</v>
      </c>
      <c r="K44" s="12">
        <f>[22]Elo!AL13</f>
        <v>96</v>
      </c>
      <c r="L44" s="12">
        <f>[22]Syys!AL13</f>
        <v>202</v>
      </c>
      <c r="M44" s="12">
        <f>[22]Loka!AL13</f>
        <v>62</v>
      </c>
      <c r="N44" s="12">
        <f>[22]Marras!AL13</f>
        <v>114</v>
      </c>
      <c r="O44" s="12">
        <f>[22]Joulu!AL13</f>
        <v>55</v>
      </c>
    </row>
    <row r="45" spans="2:15" s="21" customFormat="1" x14ac:dyDescent="0.2">
      <c r="B45" s="24" t="s">
        <v>53</v>
      </c>
      <c r="C45" s="23">
        <f>[22]Tammijoulu!BH13</f>
        <v>2140</v>
      </c>
      <c r="D45" s="23">
        <f>[22]Tammi!BH13</f>
        <v>67</v>
      </c>
      <c r="E45" s="23">
        <f>[22]Helmi!BH13</f>
        <v>54</v>
      </c>
      <c r="F45" s="23">
        <f>[22]Maalis!BH13</f>
        <v>78</v>
      </c>
      <c r="G45" s="23">
        <f>[22]Huhti!BH13</f>
        <v>84</v>
      </c>
      <c r="H45" s="23">
        <f>[22]Touko!BH13</f>
        <v>221</v>
      </c>
      <c r="I45" s="23">
        <f>[22]Kesä!BH13</f>
        <v>250</v>
      </c>
      <c r="J45" s="23">
        <f>[22]Heinä!BH13</f>
        <v>445</v>
      </c>
      <c r="K45" s="23">
        <f>[22]Elo!BH13</f>
        <v>427</v>
      </c>
      <c r="L45" s="23">
        <f>[22]Syys!BH13</f>
        <v>233</v>
      </c>
      <c r="M45" s="23">
        <f>[22]Loka!BH13</f>
        <v>101</v>
      </c>
      <c r="N45" s="23">
        <f>[22]Marras!BH13</f>
        <v>62</v>
      </c>
      <c r="O45" s="23">
        <f>[22]Joulu!BH13</f>
        <v>118</v>
      </c>
    </row>
    <row r="46" spans="2:15" s="46" customFormat="1" x14ac:dyDescent="0.2">
      <c r="B46" s="42" t="s">
        <v>5</v>
      </c>
      <c r="C46" s="43">
        <f>[22]Tammijoulu!BC13</f>
        <v>2999</v>
      </c>
      <c r="D46" s="43">
        <f>[22]Tammi!BC13</f>
        <v>31</v>
      </c>
      <c r="E46" s="43">
        <f>[22]Helmi!BC13</f>
        <v>183</v>
      </c>
      <c r="F46" s="43">
        <f>[22]Maalis!BC13</f>
        <v>96</v>
      </c>
      <c r="G46" s="43">
        <f>[22]Huhti!BC13</f>
        <v>154</v>
      </c>
      <c r="H46" s="43">
        <f>[22]Touko!BC13</f>
        <v>153</v>
      </c>
      <c r="I46" s="43">
        <f>[22]Kesä!BC13</f>
        <v>408</v>
      </c>
      <c r="J46" s="43">
        <f>[22]Heinä!BC13</f>
        <v>409</v>
      </c>
      <c r="K46" s="43">
        <f>[22]Elo!BC13</f>
        <v>684</v>
      </c>
      <c r="L46" s="43">
        <f>[22]Syys!BC13</f>
        <v>626</v>
      </c>
      <c r="M46" s="43">
        <f>[22]Loka!BC13</f>
        <v>129</v>
      </c>
      <c r="N46" s="43">
        <f>[22]Marras!BC13</f>
        <v>57</v>
      </c>
      <c r="O46" s="43">
        <f>[22]Joulu!BC13</f>
        <v>69</v>
      </c>
    </row>
    <row r="47" spans="2:15" s="21" customFormat="1" x14ac:dyDescent="0.2">
      <c r="B47" s="25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2:15" x14ac:dyDescent="0.2">
      <c r="B48" s="1" t="s">
        <v>54</v>
      </c>
      <c r="C48" s="8">
        <f t="shared" ref="C48:O48" si="0">C10-SUM(C12:C46)</f>
        <v>155673</v>
      </c>
      <c r="D48" s="8">
        <f t="shared" si="0"/>
        <v>9301</v>
      </c>
      <c r="E48" s="8">
        <f t="shared" si="0"/>
        <v>9060</v>
      </c>
      <c r="F48" s="8">
        <f t="shared" si="0"/>
        <v>11101</v>
      </c>
      <c r="G48" s="8">
        <f t="shared" si="0"/>
        <v>12958</v>
      </c>
      <c r="H48" s="8">
        <f t="shared" si="0"/>
        <v>14593</v>
      </c>
      <c r="I48" s="8">
        <f t="shared" si="0"/>
        <v>16983</v>
      </c>
      <c r="J48" s="8">
        <f t="shared" si="0"/>
        <v>17345</v>
      </c>
      <c r="K48" s="8">
        <f t="shared" si="0"/>
        <v>22141</v>
      </c>
      <c r="L48" s="8">
        <f t="shared" si="0"/>
        <v>15164</v>
      </c>
      <c r="M48" s="8">
        <f t="shared" si="0"/>
        <v>11062</v>
      </c>
      <c r="N48" s="8">
        <f t="shared" si="0"/>
        <v>8565</v>
      </c>
      <c r="O48" s="8">
        <f t="shared" si="0"/>
        <v>7400</v>
      </c>
    </row>
    <row r="49" spans="2:15" x14ac:dyDescent="0.2"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2:15" x14ac:dyDescent="0.2"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2:15" x14ac:dyDescent="0.2"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2:15" x14ac:dyDescent="0.2"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</row>
    <row r="53" spans="2:15" x14ac:dyDescent="0.2"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</row>
    <row r="54" spans="2:15" x14ac:dyDescent="0.2"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2:15" x14ac:dyDescent="0.2"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</row>
    <row r="56" spans="2:15" x14ac:dyDescent="0.2"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2:15" x14ac:dyDescent="0.2">
      <c r="B57" s="13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2:15" x14ac:dyDescent="0.2"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2:15" x14ac:dyDescent="0.2"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2:15" x14ac:dyDescent="0.2"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</row>
  </sheetData>
  <phoneticPr fontId="0" type="noConversion"/>
  <conditionalFormatting sqref="P1:IV1048576 C1:O6 C8:O65536 A1:B1048576">
    <cfRule type="cellIs" dxfId="483" priority="1" stopIfTrue="1" operator="lessThan">
      <formula>0</formula>
    </cfRule>
  </conditionalFormatting>
  <pageMargins left="0.75" right="0.75" top="0.4" bottom="0.69" header="0.18" footer="0.26"/>
  <pageSetup paperSize="9" scale="80" orientation="landscape" r:id="rId1"/>
  <headerFooter alignWithMargins="0">
    <oddFooter>&amp;LStatistics Finland&amp;C&amp;D&amp;RHelsinki City Tourist Office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B1" sqref="B1"/>
    </sheetView>
  </sheetViews>
  <sheetFormatPr defaultRowHeight="12.75" x14ac:dyDescent="0.2"/>
  <cols>
    <col min="1" max="1" width="4.140625" customWidth="1"/>
    <col min="2" max="2" width="28.7109375" style="1" customWidth="1"/>
    <col min="3" max="11" width="9.7109375" customWidth="1"/>
    <col min="12" max="12" width="10.7109375" customWidth="1"/>
    <col min="13" max="15" width="9.7109375" customWidth="1"/>
  </cols>
  <sheetData>
    <row r="1" spans="1:16" x14ac:dyDescent="0.2">
      <c r="A1" s="4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6" x14ac:dyDescent="0.2">
      <c r="B2" s="51" t="s">
        <v>72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x14ac:dyDescent="0.2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6" ht="15.75" x14ac:dyDescent="0.25">
      <c r="B4" s="3" t="s">
        <v>55</v>
      </c>
      <c r="C4" s="4"/>
      <c r="D4" s="4"/>
      <c r="E4" s="4"/>
      <c r="F4" s="2"/>
      <c r="G4" s="4"/>
      <c r="H4" s="2"/>
      <c r="I4" s="4"/>
      <c r="J4" s="2"/>
      <c r="K4" s="4"/>
      <c r="L4" s="4"/>
      <c r="M4" s="2"/>
      <c r="N4" s="2"/>
      <c r="O4" s="2"/>
    </row>
    <row r="5" spans="1:16" ht="15.75" thickBot="1" x14ac:dyDescent="0.3">
      <c r="B5" s="5" t="s">
        <v>0</v>
      </c>
    </row>
    <row r="6" spans="1:16" ht="13.5" thickBot="1" x14ac:dyDescent="0.25">
      <c r="B6" s="6" t="s">
        <v>73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  <c r="K6" s="7" t="s">
        <v>14</v>
      </c>
      <c r="L6" s="7" t="s">
        <v>15</v>
      </c>
      <c r="M6" s="7" t="s">
        <v>16</v>
      </c>
      <c r="N6" s="7" t="s">
        <v>17</v>
      </c>
      <c r="O6" s="7" t="s">
        <v>18</v>
      </c>
    </row>
    <row r="7" spans="1:16" x14ac:dyDescent="0.2">
      <c r="B7" s="9"/>
      <c r="C7" s="16" t="s">
        <v>56</v>
      </c>
      <c r="D7" s="16" t="s">
        <v>57</v>
      </c>
      <c r="E7" s="16" t="s">
        <v>58</v>
      </c>
      <c r="F7" s="16" t="s">
        <v>59</v>
      </c>
      <c r="G7" s="16" t="s">
        <v>60</v>
      </c>
      <c r="H7" s="16" t="s">
        <v>61</v>
      </c>
      <c r="I7" s="16" t="s">
        <v>62</v>
      </c>
      <c r="J7" s="16" t="s">
        <v>63</v>
      </c>
      <c r="K7" s="16" t="s">
        <v>64</v>
      </c>
      <c r="L7" s="16" t="s">
        <v>65</v>
      </c>
      <c r="M7" s="16" t="s">
        <v>66</v>
      </c>
      <c r="N7" s="16" t="s">
        <v>67</v>
      </c>
      <c r="O7" s="16" t="s">
        <v>68</v>
      </c>
    </row>
    <row r="8" spans="1:16" s="61" customFormat="1" x14ac:dyDescent="0.2">
      <c r="B8" s="59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</row>
    <row r="9" spans="1:16" s="21" customFormat="1" x14ac:dyDescent="0.2">
      <c r="B9" s="18" t="s">
        <v>23</v>
      </c>
      <c r="C9" s="19">
        <f>[23]Tammijoulu!C13</f>
        <v>2539453</v>
      </c>
      <c r="D9" s="19">
        <f>[23]Tammi!C13</f>
        <v>181519</v>
      </c>
      <c r="E9" s="19">
        <f>[23]Helmi!C13</f>
        <v>166894</v>
      </c>
      <c r="F9" s="19">
        <f>[23]Maalis!C13</f>
        <v>191531</v>
      </c>
      <c r="G9" s="19">
        <f>[23]Huhti!C13</f>
        <v>169543</v>
      </c>
      <c r="H9" s="19">
        <f>[23]Touko!C13</f>
        <v>223669</v>
      </c>
      <c r="I9" s="19">
        <f>[23]Kesä!C13</f>
        <v>256991</v>
      </c>
      <c r="J9" s="19">
        <f>[23]Heinä!C13</f>
        <v>271531</v>
      </c>
      <c r="K9" s="19">
        <f>[23]Elo!C13</f>
        <v>312215</v>
      </c>
      <c r="L9" s="19">
        <f>[23]Syys!C13</f>
        <v>222699</v>
      </c>
      <c r="M9" s="19">
        <f>[23]Loka!C13</f>
        <v>198085</v>
      </c>
      <c r="N9" s="19">
        <f>[23]Marras!C13</f>
        <v>194733</v>
      </c>
      <c r="O9" s="19">
        <f>[23]Joulu!C13</f>
        <v>150043</v>
      </c>
    </row>
    <row r="10" spans="1:16" x14ac:dyDescent="0.2">
      <c r="B10" s="11" t="s">
        <v>24</v>
      </c>
      <c r="C10" s="12">
        <f>[23]Tammijoulu!E13</f>
        <v>1515582</v>
      </c>
      <c r="D10" s="12">
        <f>[23]Tammi!E13</f>
        <v>101687</v>
      </c>
      <c r="E10" s="12">
        <f>[23]Helmi!E13</f>
        <v>88704</v>
      </c>
      <c r="F10" s="12">
        <f>[23]Maalis!E13</f>
        <v>103701</v>
      </c>
      <c r="G10" s="12">
        <f>[23]Huhti!E13</f>
        <v>97418</v>
      </c>
      <c r="H10" s="12">
        <f>[23]Touko!E13</f>
        <v>129078</v>
      </c>
      <c r="I10" s="12">
        <f>[23]Kesä!E13</f>
        <v>171340</v>
      </c>
      <c r="J10" s="12">
        <f>[23]Heinä!E13</f>
        <v>177266</v>
      </c>
      <c r="K10" s="12">
        <f>[23]Elo!E13</f>
        <v>226737</v>
      </c>
      <c r="L10" s="12">
        <f>[23]Syys!E13</f>
        <v>137603</v>
      </c>
      <c r="M10" s="12">
        <f>[23]Loka!E13</f>
        <v>101766</v>
      </c>
      <c r="N10" s="12">
        <f>[23]Marras!E13</f>
        <v>92849</v>
      </c>
      <c r="O10" s="12">
        <f>[23]Joulu!E13</f>
        <v>87433</v>
      </c>
    </row>
    <row r="11" spans="1:16" s="21" customFormat="1" x14ac:dyDescent="0.2">
      <c r="B11" s="22" t="s">
        <v>25</v>
      </c>
      <c r="C11" s="23">
        <f>[23]Tammijoulu!D13</f>
        <v>1023871</v>
      </c>
      <c r="D11" s="23">
        <f>[23]Tammi!D13</f>
        <v>79832</v>
      </c>
      <c r="E11" s="23">
        <f>[23]Helmi!D13</f>
        <v>78190</v>
      </c>
      <c r="F11" s="23">
        <f>[23]Maalis!D13</f>
        <v>87830</v>
      </c>
      <c r="G11" s="23">
        <f>[23]Huhti!D13</f>
        <v>72125</v>
      </c>
      <c r="H11" s="23">
        <f>[23]Touko!D13</f>
        <v>94591</v>
      </c>
      <c r="I11" s="23">
        <f>[23]Kesä!D13</f>
        <v>85651</v>
      </c>
      <c r="J11" s="23">
        <f>[23]Heinä!D13</f>
        <v>94265</v>
      </c>
      <c r="K11" s="23">
        <f>[23]Elo!D13</f>
        <v>85478</v>
      </c>
      <c r="L11" s="23">
        <f>[23]Syys!D13</f>
        <v>85096</v>
      </c>
      <c r="M11" s="23">
        <f>[23]Loka!D13</f>
        <v>96319</v>
      </c>
      <c r="N11" s="23">
        <f>[23]Marras!D13</f>
        <v>101884</v>
      </c>
      <c r="O11" s="23">
        <f>[23]Joulu!D13</f>
        <v>62610</v>
      </c>
    </row>
    <row r="12" spans="1:16" x14ac:dyDescent="0.2">
      <c r="B12" s="1" t="s">
        <v>26</v>
      </c>
      <c r="C12" s="12">
        <f>[23]Tammijoulu!P13</f>
        <v>182480</v>
      </c>
      <c r="D12" s="12">
        <f>[23]Tammi!P13</f>
        <v>13110</v>
      </c>
      <c r="E12" s="12">
        <f>[23]Helmi!P13</f>
        <v>13185</v>
      </c>
      <c r="F12" s="12">
        <f>[23]Maalis!P13</f>
        <v>16034</v>
      </c>
      <c r="G12" s="12">
        <f>[23]Huhti!P13</f>
        <v>12254</v>
      </c>
      <c r="H12" s="12">
        <f>[23]Touko!P13</f>
        <v>15155</v>
      </c>
      <c r="I12" s="12">
        <f>[23]Kesä!P13</f>
        <v>18302</v>
      </c>
      <c r="J12" s="12">
        <f>[23]Heinä!P13</f>
        <v>15695</v>
      </c>
      <c r="K12" s="12">
        <f>[23]Elo!P13</f>
        <v>26521</v>
      </c>
      <c r="L12" s="12">
        <f>[23]Syys!P13</f>
        <v>16244</v>
      </c>
      <c r="M12" s="12">
        <f>[23]Loka!P13</f>
        <v>13548</v>
      </c>
      <c r="N12" s="12">
        <f>[23]Marras!P13</f>
        <v>12421</v>
      </c>
      <c r="O12" s="12">
        <f>[23]Joulu!P13</f>
        <v>10011</v>
      </c>
    </row>
    <row r="13" spans="1:16" s="21" customFormat="1" x14ac:dyDescent="0.2">
      <c r="B13" s="24" t="s">
        <v>29</v>
      </c>
      <c r="C13" s="23">
        <f>[23]Tammijoulu!J13</f>
        <v>126446</v>
      </c>
      <c r="D13" s="23">
        <f>[23]Tammi!J13</f>
        <v>6097</v>
      </c>
      <c r="E13" s="23">
        <f>[23]Helmi!J13</f>
        <v>6097</v>
      </c>
      <c r="F13" s="23">
        <f>[23]Maalis!J13</f>
        <v>7509</v>
      </c>
      <c r="G13" s="23">
        <f>[23]Huhti!J13</f>
        <v>6603</v>
      </c>
      <c r="H13" s="23">
        <f>[23]Touko!J13</f>
        <v>10647</v>
      </c>
      <c r="I13" s="23">
        <f>[23]Kesä!J13</f>
        <v>18114</v>
      </c>
      <c r="J13" s="23">
        <f>[23]Heinä!J13</f>
        <v>20704</v>
      </c>
      <c r="K13" s="23">
        <f>[23]Elo!J13</f>
        <v>20261</v>
      </c>
      <c r="L13" s="23">
        <f>[23]Syys!J13</f>
        <v>10717</v>
      </c>
      <c r="M13" s="23">
        <f>[23]Loka!J13</f>
        <v>7050</v>
      </c>
      <c r="N13" s="23">
        <f>[23]Marras!J13</f>
        <v>6458</v>
      </c>
      <c r="O13" s="23">
        <f>[23]Joulu!J13</f>
        <v>6189</v>
      </c>
    </row>
    <row r="14" spans="1:16" x14ac:dyDescent="0.2">
      <c r="B14" s="1" t="s">
        <v>28</v>
      </c>
      <c r="C14" s="12">
        <f>[23]Tammijoulu!F13</f>
        <v>142568</v>
      </c>
      <c r="D14" s="12">
        <f>[23]Tammi!F13</f>
        <v>9105</v>
      </c>
      <c r="E14" s="12">
        <f>[23]Helmi!F13</f>
        <v>9879</v>
      </c>
      <c r="F14" s="12">
        <f>[23]Maalis!F13</f>
        <v>11256</v>
      </c>
      <c r="G14" s="12">
        <f>[23]Huhti!F13</f>
        <v>11442</v>
      </c>
      <c r="H14" s="12">
        <f>[23]Touko!F13</f>
        <v>13872</v>
      </c>
      <c r="I14" s="12">
        <f>[23]Kesä!F13</f>
        <v>12241</v>
      </c>
      <c r="J14" s="12">
        <f>[23]Heinä!F13</f>
        <v>12778</v>
      </c>
      <c r="K14" s="12">
        <f>[23]Elo!F13</f>
        <v>17861</v>
      </c>
      <c r="L14" s="12">
        <f>[23]Syys!F13</f>
        <v>14984</v>
      </c>
      <c r="M14" s="12">
        <f>[23]Loka!F13</f>
        <v>11620</v>
      </c>
      <c r="N14" s="12">
        <f>[23]Marras!F13</f>
        <v>10591</v>
      </c>
      <c r="O14" s="12">
        <f>[23]Joulu!F13</f>
        <v>6939</v>
      </c>
    </row>
    <row r="15" spans="1:16" s="21" customFormat="1" x14ac:dyDescent="0.2">
      <c r="B15" s="24" t="s">
        <v>27</v>
      </c>
      <c r="C15" s="23">
        <f>[23]Tammijoulu!AK13</f>
        <v>155281</v>
      </c>
      <c r="D15" s="23">
        <f>[23]Tammi!AK13</f>
        <v>23696</v>
      </c>
      <c r="E15" s="23">
        <f>[23]Helmi!AK13</f>
        <v>9619</v>
      </c>
      <c r="F15" s="23">
        <f>[23]Maalis!AK13</f>
        <v>12054</v>
      </c>
      <c r="G15" s="23">
        <f>[23]Huhti!AK13</f>
        <v>10290</v>
      </c>
      <c r="H15" s="23">
        <f>[23]Touko!AK13</f>
        <v>9880</v>
      </c>
      <c r="I15" s="23">
        <f>[23]Kesä!AK13</f>
        <v>10155</v>
      </c>
      <c r="J15" s="23">
        <f>[23]Heinä!AK13</f>
        <v>10121</v>
      </c>
      <c r="K15" s="23">
        <f>[23]Elo!AK13</f>
        <v>14506</v>
      </c>
      <c r="L15" s="23">
        <f>[23]Syys!AK13</f>
        <v>10970</v>
      </c>
      <c r="M15" s="23">
        <f>[23]Loka!AK13</f>
        <v>10410</v>
      </c>
      <c r="N15" s="23">
        <f>[23]Marras!AK13</f>
        <v>14025</v>
      </c>
      <c r="O15" s="23">
        <f>[23]Joulu!AK13</f>
        <v>19555</v>
      </c>
    </row>
    <row r="16" spans="1:16" s="46" customFormat="1" x14ac:dyDescent="0.2">
      <c r="B16" s="42" t="s">
        <v>1</v>
      </c>
      <c r="C16" s="43">
        <f>[23]Tammijoulu!AP13</f>
        <v>134702</v>
      </c>
      <c r="D16" s="43">
        <f>[23]Tammi!AP13</f>
        <v>6726</v>
      </c>
      <c r="E16" s="43">
        <f>[23]Helmi!AP13</f>
        <v>6317</v>
      </c>
      <c r="F16" s="43">
        <f>[23]Maalis!AP13</f>
        <v>9053</v>
      </c>
      <c r="G16" s="43">
        <f>[23]Huhti!AP13</f>
        <v>7899</v>
      </c>
      <c r="H16" s="43">
        <f>[23]Touko!AP13</f>
        <v>13427</v>
      </c>
      <c r="I16" s="43">
        <f>[23]Kesä!AP13</f>
        <v>21045</v>
      </c>
      <c r="J16" s="43">
        <f>[23]Heinä!AP13</f>
        <v>20406</v>
      </c>
      <c r="K16" s="43">
        <f>[23]Elo!AP13</f>
        <v>21011</v>
      </c>
      <c r="L16" s="43">
        <f>[23]Syys!AP13</f>
        <v>12492</v>
      </c>
      <c r="M16" s="43">
        <f>[23]Loka!AP13</f>
        <v>7346</v>
      </c>
      <c r="N16" s="43">
        <f>[23]Marras!AP13</f>
        <v>4933</v>
      </c>
      <c r="O16" s="43">
        <f>[23]Joulu!AP13</f>
        <v>4047</v>
      </c>
    </row>
    <row r="17" spans="2:15" s="21" customFormat="1" x14ac:dyDescent="0.2">
      <c r="B17" s="24" t="s">
        <v>30</v>
      </c>
      <c r="C17" s="23">
        <f>[23]Tammijoulu!AV13</f>
        <v>74012</v>
      </c>
      <c r="D17" s="23">
        <f>[23]Tammi!AV13</f>
        <v>3523</v>
      </c>
      <c r="E17" s="23">
        <f>[23]Helmi!AV13</f>
        <v>4055</v>
      </c>
      <c r="F17" s="23">
        <f>[23]Maalis!AV13</f>
        <v>3622</v>
      </c>
      <c r="G17" s="23">
        <f>[23]Huhti!AV13</f>
        <v>3038</v>
      </c>
      <c r="H17" s="23">
        <f>[23]Touko!AV13</f>
        <v>5612</v>
      </c>
      <c r="I17" s="23">
        <f>[23]Kesä!AV13</f>
        <v>11866</v>
      </c>
      <c r="J17" s="23">
        <f>[23]Heinä!AV13</f>
        <v>12000</v>
      </c>
      <c r="K17" s="23">
        <f>[23]Elo!AV13</f>
        <v>14403</v>
      </c>
      <c r="L17" s="23">
        <f>[23]Syys!AV13</f>
        <v>7570</v>
      </c>
      <c r="M17" s="23">
        <f>[23]Loka!AV13</f>
        <v>3286</v>
      </c>
      <c r="N17" s="23">
        <f>[23]Marras!AV13</f>
        <v>2134</v>
      </c>
      <c r="O17" s="23">
        <f>[23]Joulu!AV13</f>
        <v>2903</v>
      </c>
    </row>
    <row r="18" spans="2:15" x14ac:dyDescent="0.2">
      <c r="B18" s="1" t="s">
        <v>31</v>
      </c>
      <c r="C18" s="12">
        <f>[23]Tammijoulu!S13</f>
        <v>57363</v>
      </c>
      <c r="D18" s="12">
        <f>[23]Tammi!S13</f>
        <v>3128</v>
      </c>
      <c r="E18" s="12">
        <f>[23]Helmi!S13</f>
        <v>2243</v>
      </c>
      <c r="F18" s="12">
        <f>[23]Maalis!S13</f>
        <v>3859</v>
      </c>
      <c r="G18" s="12">
        <f>[23]Huhti!S13</f>
        <v>3897</v>
      </c>
      <c r="H18" s="12">
        <f>[23]Touko!S13</f>
        <v>3170</v>
      </c>
      <c r="I18" s="12">
        <f>[23]Kesä!S13</f>
        <v>5058</v>
      </c>
      <c r="J18" s="12">
        <f>[23]Heinä!S13</f>
        <v>7244</v>
      </c>
      <c r="K18" s="12">
        <f>[23]Elo!S13</f>
        <v>17037</v>
      </c>
      <c r="L18" s="12">
        <f>[23]Syys!S13</f>
        <v>3929</v>
      </c>
      <c r="M18" s="12">
        <f>[23]Loka!S13</f>
        <v>2216</v>
      </c>
      <c r="N18" s="12">
        <f>[23]Marras!S13</f>
        <v>2354</v>
      </c>
      <c r="O18" s="12">
        <f>[23]Joulu!S13</f>
        <v>3228</v>
      </c>
    </row>
    <row r="19" spans="2:15" s="21" customFormat="1" x14ac:dyDescent="0.2">
      <c r="B19" s="24" t="s">
        <v>34</v>
      </c>
      <c r="C19" s="23">
        <f>[23]Tammijoulu!G13</f>
        <v>55721</v>
      </c>
      <c r="D19" s="23">
        <f>[23]Tammi!G13</f>
        <v>2798</v>
      </c>
      <c r="E19" s="23">
        <f>[23]Helmi!G13</f>
        <v>5073</v>
      </c>
      <c r="F19" s="23">
        <f>[23]Maalis!G13</f>
        <v>3234</v>
      </c>
      <c r="G19" s="23">
        <f>[23]Huhti!G13</f>
        <v>3048</v>
      </c>
      <c r="H19" s="23">
        <f>[23]Touko!G13</f>
        <v>5564</v>
      </c>
      <c r="I19" s="23">
        <f>[23]Kesä!G13</f>
        <v>5488</v>
      </c>
      <c r="J19" s="23">
        <f>[23]Heinä!G13</f>
        <v>6676</v>
      </c>
      <c r="K19" s="23">
        <f>[23]Elo!G13</f>
        <v>7566</v>
      </c>
      <c r="L19" s="23">
        <f>[23]Syys!G13</f>
        <v>5198</v>
      </c>
      <c r="M19" s="23">
        <f>[23]Loka!G13</f>
        <v>5137</v>
      </c>
      <c r="N19" s="23">
        <f>[23]Marras!G13</f>
        <v>3709</v>
      </c>
      <c r="O19" s="23">
        <f>[23]Joulu!G13</f>
        <v>2230</v>
      </c>
    </row>
    <row r="20" spans="2:15" x14ac:dyDescent="0.2">
      <c r="B20" s="1" t="s">
        <v>33</v>
      </c>
      <c r="C20" s="12">
        <f>[23]Tammijoulu!M13</f>
        <v>46097</v>
      </c>
      <c r="D20" s="12">
        <f>[23]Tammi!M13</f>
        <v>2640</v>
      </c>
      <c r="E20" s="12">
        <f>[23]Helmi!M13</f>
        <v>2593</v>
      </c>
      <c r="F20" s="12">
        <f>[23]Maalis!M13</f>
        <v>3202</v>
      </c>
      <c r="G20" s="12">
        <f>[23]Huhti!M13</f>
        <v>2642</v>
      </c>
      <c r="H20" s="12">
        <f>[23]Touko!M13</f>
        <v>3984</v>
      </c>
      <c r="I20" s="12">
        <f>[23]Kesä!M13</f>
        <v>5845</v>
      </c>
      <c r="J20" s="12">
        <f>[23]Heinä!M13</f>
        <v>6170</v>
      </c>
      <c r="K20" s="12">
        <f>[23]Elo!M13</f>
        <v>6681</v>
      </c>
      <c r="L20" s="12">
        <f>[23]Syys!M13</f>
        <v>4269</v>
      </c>
      <c r="M20" s="12">
        <f>[23]Loka!M13</f>
        <v>3219</v>
      </c>
      <c r="N20" s="12">
        <f>[23]Marras!M13</f>
        <v>2511</v>
      </c>
      <c r="O20" s="12">
        <f>[23]Joulu!M13</f>
        <v>2341</v>
      </c>
    </row>
    <row r="21" spans="2:15" s="21" customFormat="1" x14ac:dyDescent="0.2">
      <c r="B21" s="24" t="s">
        <v>40</v>
      </c>
      <c r="C21" s="23">
        <f>[23]Tammijoulu!BK13</f>
        <v>32860</v>
      </c>
      <c r="D21" s="23">
        <f>[23]Tammi!BK13</f>
        <v>936</v>
      </c>
      <c r="E21" s="23">
        <f>[23]Helmi!BK13</f>
        <v>796</v>
      </c>
      <c r="F21" s="23">
        <f>[23]Maalis!BK13</f>
        <v>1174</v>
      </c>
      <c r="G21" s="23">
        <f>[23]Huhti!BK13</f>
        <v>1355</v>
      </c>
      <c r="H21" s="23">
        <f>[23]Touko!BK13</f>
        <v>2306</v>
      </c>
      <c r="I21" s="23">
        <f>[23]Kesä!BK13</f>
        <v>3004</v>
      </c>
      <c r="J21" s="23">
        <f>[23]Heinä!BK13</f>
        <v>3557</v>
      </c>
      <c r="K21" s="23">
        <f>[23]Elo!BK13</f>
        <v>4712</v>
      </c>
      <c r="L21" s="23">
        <f>[23]Syys!BK13</f>
        <v>3981</v>
      </c>
      <c r="M21" s="23">
        <f>[23]Loka!BK13</f>
        <v>3217</v>
      </c>
      <c r="N21" s="23">
        <f>[23]Marras!BK13</f>
        <v>4328</v>
      </c>
      <c r="O21" s="23">
        <f>[23]Joulu!BK13</f>
        <v>3494</v>
      </c>
    </row>
    <row r="22" spans="2:15" s="46" customFormat="1" x14ac:dyDescent="0.2">
      <c r="B22" s="42" t="s">
        <v>36</v>
      </c>
      <c r="C22" s="43">
        <f>[23]Tammijoulu!T13</f>
        <v>40642</v>
      </c>
      <c r="D22" s="43">
        <f>[23]Tammi!T13</f>
        <v>1574</v>
      </c>
      <c r="E22" s="43">
        <f>[23]Helmi!T13</f>
        <v>1672</v>
      </c>
      <c r="F22" s="43">
        <f>[23]Maalis!T13</f>
        <v>2432</v>
      </c>
      <c r="G22" s="43">
        <f>[23]Huhti!T13</f>
        <v>4111</v>
      </c>
      <c r="H22" s="43">
        <f>[23]Touko!T13</f>
        <v>2509</v>
      </c>
      <c r="I22" s="43">
        <f>[23]Kesä!T13</f>
        <v>4429</v>
      </c>
      <c r="J22" s="43">
        <f>[23]Heinä!T13</f>
        <v>5899</v>
      </c>
      <c r="K22" s="43">
        <f>[23]Elo!T13</f>
        <v>10179</v>
      </c>
      <c r="L22" s="43">
        <f>[23]Syys!T13</f>
        <v>3432</v>
      </c>
      <c r="M22" s="43">
        <f>[23]Loka!T13</f>
        <v>1873</v>
      </c>
      <c r="N22" s="43">
        <f>[23]Marras!T13</f>
        <v>1064</v>
      </c>
      <c r="O22" s="43">
        <f>[23]Joulu!T13</f>
        <v>1468</v>
      </c>
    </row>
    <row r="23" spans="2:15" s="21" customFormat="1" x14ac:dyDescent="0.2">
      <c r="B23" s="24" t="s">
        <v>32</v>
      </c>
      <c r="C23" s="23">
        <f>[23]Tammijoulu!R13</f>
        <v>42333</v>
      </c>
      <c r="D23" s="23">
        <f>[23]Tammi!R13</f>
        <v>2667</v>
      </c>
      <c r="E23" s="23">
        <f>[23]Helmi!R13</f>
        <v>2503</v>
      </c>
      <c r="F23" s="23">
        <f>[23]Maalis!R13</f>
        <v>3137</v>
      </c>
      <c r="G23" s="23">
        <f>[23]Huhti!R13</f>
        <v>2977</v>
      </c>
      <c r="H23" s="23">
        <f>[23]Touko!R13</f>
        <v>4139</v>
      </c>
      <c r="I23" s="23">
        <f>[23]Kesä!R13</f>
        <v>4618</v>
      </c>
      <c r="J23" s="23">
        <f>[23]Heinä!R13</f>
        <v>5084</v>
      </c>
      <c r="K23" s="23">
        <f>[23]Elo!R13</f>
        <v>5573</v>
      </c>
      <c r="L23" s="23">
        <f>[23]Syys!R13</f>
        <v>3450</v>
      </c>
      <c r="M23" s="23">
        <f>[23]Loka!R13</f>
        <v>2962</v>
      </c>
      <c r="N23" s="23">
        <f>[23]Marras!R13</f>
        <v>2591</v>
      </c>
      <c r="O23" s="23">
        <f>[23]Joulu!R13</f>
        <v>2632</v>
      </c>
    </row>
    <row r="24" spans="2:15" x14ac:dyDescent="0.2">
      <c r="B24" s="1" t="s">
        <v>35</v>
      </c>
      <c r="C24" s="12">
        <f>[23]Tammijoulu!H13</f>
        <v>41660</v>
      </c>
      <c r="D24" s="12">
        <f>[23]Tammi!H13</f>
        <v>2960</v>
      </c>
      <c r="E24" s="12">
        <f>[23]Helmi!H13</f>
        <v>2711</v>
      </c>
      <c r="F24" s="12">
        <f>[23]Maalis!H13</f>
        <v>3354</v>
      </c>
      <c r="G24" s="12">
        <f>[23]Huhti!H13</f>
        <v>2356</v>
      </c>
      <c r="H24" s="12">
        <f>[23]Touko!H13</f>
        <v>4546</v>
      </c>
      <c r="I24" s="12">
        <f>[23]Kesä!H13</f>
        <v>4322</v>
      </c>
      <c r="J24" s="12">
        <f>[23]Heinä!H13</f>
        <v>3631</v>
      </c>
      <c r="K24" s="12">
        <f>[23]Elo!H13</f>
        <v>5235</v>
      </c>
      <c r="L24" s="12">
        <f>[23]Syys!H13</f>
        <v>4792</v>
      </c>
      <c r="M24" s="12">
        <f>[23]Loka!H13</f>
        <v>3125</v>
      </c>
      <c r="N24" s="12">
        <f>[23]Marras!H13</f>
        <v>2942</v>
      </c>
      <c r="O24" s="12">
        <f>[23]Joulu!H13</f>
        <v>1686</v>
      </c>
    </row>
    <row r="25" spans="2:15" s="21" customFormat="1" x14ac:dyDescent="0.2">
      <c r="B25" s="24" t="s">
        <v>38</v>
      </c>
      <c r="C25" s="23">
        <f>[23]Tammijoulu!L13</f>
        <v>29110</v>
      </c>
      <c r="D25" s="23">
        <f>[23]Tammi!L13</f>
        <v>1220</v>
      </c>
      <c r="E25" s="23">
        <f>[23]Helmi!L13</f>
        <v>1055</v>
      </c>
      <c r="F25" s="23">
        <f>[23]Maalis!L13</f>
        <v>1332</v>
      </c>
      <c r="G25" s="23">
        <f>[23]Huhti!L13</f>
        <v>1698</v>
      </c>
      <c r="H25" s="23">
        <f>[23]Touko!L13</f>
        <v>2146</v>
      </c>
      <c r="I25" s="23">
        <f>[23]Kesä!L13</f>
        <v>4225</v>
      </c>
      <c r="J25" s="23">
        <f>[23]Heinä!L13</f>
        <v>5751</v>
      </c>
      <c r="K25" s="23">
        <f>[23]Elo!L13</f>
        <v>5043</v>
      </c>
      <c r="L25" s="23">
        <f>[23]Syys!L13</f>
        <v>2342</v>
      </c>
      <c r="M25" s="23">
        <f>[23]Loka!L13</f>
        <v>1696</v>
      </c>
      <c r="N25" s="23">
        <f>[23]Marras!L13</f>
        <v>1091</v>
      </c>
      <c r="O25" s="23">
        <f>[23]Joulu!L13</f>
        <v>1511</v>
      </c>
    </row>
    <row r="26" spans="2:15" x14ac:dyDescent="0.2">
      <c r="B26" s="1" t="s">
        <v>37</v>
      </c>
      <c r="C26" s="12">
        <f>[23]Tammijoulu!AH13</f>
        <v>34792</v>
      </c>
      <c r="D26" s="12">
        <f>[23]Tammi!AH13</f>
        <v>2531</v>
      </c>
      <c r="E26" s="12">
        <f>[23]Helmi!AH13</f>
        <v>2128</v>
      </c>
      <c r="F26" s="12">
        <f>[23]Maalis!AH13</f>
        <v>2485</v>
      </c>
      <c r="G26" s="12">
        <f>[23]Huhti!AH13</f>
        <v>3389</v>
      </c>
      <c r="H26" s="12">
        <f>[23]Touko!AH13</f>
        <v>3116</v>
      </c>
      <c r="I26" s="12">
        <f>[23]Kesä!AH13</f>
        <v>2482</v>
      </c>
      <c r="J26" s="12">
        <f>[23]Heinä!AH13</f>
        <v>2270</v>
      </c>
      <c r="K26" s="12">
        <f>[23]Elo!AH13</f>
        <v>3183</v>
      </c>
      <c r="L26" s="12">
        <f>[23]Syys!AH13</f>
        <v>3622</v>
      </c>
      <c r="M26" s="12">
        <f>[23]Loka!AH13</f>
        <v>3528</v>
      </c>
      <c r="N26" s="12">
        <f>[23]Marras!AH13</f>
        <v>3412</v>
      </c>
      <c r="O26" s="12">
        <f>[23]Joulu!AH13</f>
        <v>2646</v>
      </c>
    </row>
    <row r="27" spans="2:15" s="21" customFormat="1" x14ac:dyDescent="0.2">
      <c r="B27" s="24" t="s">
        <v>39</v>
      </c>
      <c r="C27" s="23">
        <f>[23]Tammijoulu!N13</f>
        <v>16404</v>
      </c>
      <c r="D27" s="23">
        <f>[23]Tammi!N13</f>
        <v>896</v>
      </c>
      <c r="E27" s="23">
        <f>[23]Helmi!N13</f>
        <v>1110</v>
      </c>
      <c r="F27" s="23">
        <f>[23]Maalis!N13</f>
        <v>1174</v>
      </c>
      <c r="G27" s="23">
        <f>[23]Huhti!N13</f>
        <v>1212</v>
      </c>
      <c r="H27" s="23">
        <f>[23]Touko!N13</f>
        <v>1712</v>
      </c>
      <c r="I27" s="23">
        <f>[23]Kesä!N13</f>
        <v>1789</v>
      </c>
      <c r="J27" s="23">
        <f>[23]Heinä!N13</f>
        <v>1750</v>
      </c>
      <c r="K27" s="23">
        <f>[23]Elo!N13</f>
        <v>2038</v>
      </c>
      <c r="L27" s="23">
        <f>[23]Syys!N13</f>
        <v>1304</v>
      </c>
      <c r="M27" s="23">
        <f>[23]Loka!N13</f>
        <v>1383</v>
      </c>
      <c r="N27" s="23">
        <f>[23]Marras!N13</f>
        <v>1052</v>
      </c>
      <c r="O27" s="23">
        <f>[23]Joulu!N13</f>
        <v>984</v>
      </c>
    </row>
    <row r="28" spans="2:15" s="46" customFormat="1" x14ac:dyDescent="0.2">
      <c r="B28" s="42" t="s">
        <v>42</v>
      </c>
      <c r="C28" s="43">
        <f>[23]Tammijoulu!AQ13</f>
        <v>13224</v>
      </c>
      <c r="D28" s="43">
        <f>[23]Tammi!AQ13</f>
        <v>615</v>
      </c>
      <c r="E28" s="43">
        <f>[23]Helmi!AQ13</f>
        <v>641</v>
      </c>
      <c r="F28" s="43">
        <f>[23]Maalis!AQ13</f>
        <v>745</v>
      </c>
      <c r="G28" s="43">
        <f>[23]Huhti!AQ13</f>
        <v>1702</v>
      </c>
      <c r="H28" s="43">
        <f>[23]Touko!AQ13</f>
        <v>844</v>
      </c>
      <c r="I28" s="43">
        <f>[23]Kesä!AQ13</f>
        <v>2060</v>
      </c>
      <c r="J28" s="43">
        <f>[23]Heinä!AQ13</f>
        <v>1843</v>
      </c>
      <c r="K28" s="43">
        <f>[23]Elo!AQ13</f>
        <v>1890</v>
      </c>
      <c r="L28" s="43">
        <f>[23]Syys!AQ13</f>
        <v>815</v>
      </c>
      <c r="M28" s="43">
        <f>[23]Loka!AQ13</f>
        <v>895</v>
      </c>
      <c r="N28" s="43">
        <f>[23]Marras!AQ13</f>
        <v>641</v>
      </c>
      <c r="O28" s="43">
        <f>[23]Joulu!AQ13</f>
        <v>533</v>
      </c>
    </row>
    <row r="29" spans="2:15" s="21" customFormat="1" x14ac:dyDescent="0.2">
      <c r="B29" s="24" t="s">
        <v>43</v>
      </c>
      <c r="C29" s="23">
        <f>[23]Tammijoulu!K13</f>
        <v>12685</v>
      </c>
      <c r="D29" s="23">
        <f>[23]Tammi!K13</f>
        <v>502</v>
      </c>
      <c r="E29" s="23">
        <f>[23]Helmi!K13</f>
        <v>471</v>
      </c>
      <c r="F29" s="23">
        <f>[23]Maalis!K13</f>
        <v>732</v>
      </c>
      <c r="G29" s="23">
        <f>[23]Huhti!K13</f>
        <v>569</v>
      </c>
      <c r="H29" s="23">
        <f>[23]Touko!K13</f>
        <v>1322</v>
      </c>
      <c r="I29" s="23">
        <f>[23]Kesä!K13</f>
        <v>1950</v>
      </c>
      <c r="J29" s="23">
        <f>[23]Heinä!K13</f>
        <v>1735</v>
      </c>
      <c r="K29" s="23">
        <f>[23]Elo!K13</f>
        <v>2011</v>
      </c>
      <c r="L29" s="23">
        <f>[23]Syys!K13</f>
        <v>1164</v>
      </c>
      <c r="M29" s="23">
        <f>[23]Loka!K13</f>
        <v>853</v>
      </c>
      <c r="N29" s="23">
        <f>[23]Marras!K13</f>
        <v>852</v>
      </c>
      <c r="O29" s="23">
        <f>[23]Joulu!K13</f>
        <v>524</v>
      </c>
    </row>
    <row r="30" spans="2:15" x14ac:dyDescent="0.2">
      <c r="B30" s="1" t="s">
        <v>44</v>
      </c>
      <c r="C30" s="12">
        <f>[23]Tammijoulu!V13</f>
        <v>10546</v>
      </c>
      <c r="D30" s="12">
        <f>[23]Tammi!V13</f>
        <v>702</v>
      </c>
      <c r="E30" s="12">
        <f>[23]Helmi!V13</f>
        <v>840</v>
      </c>
      <c r="F30" s="12">
        <f>[23]Maalis!V13</f>
        <v>879</v>
      </c>
      <c r="G30" s="12">
        <f>[23]Huhti!V13</f>
        <v>588</v>
      </c>
      <c r="H30" s="12">
        <f>[23]Touko!V13</f>
        <v>966</v>
      </c>
      <c r="I30" s="12">
        <f>[23]Kesä!V13</f>
        <v>1298</v>
      </c>
      <c r="J30" s="12">
        <f>[23]Heinä!V13</f>
        <v>1119</v>
      </c>
      <c r="K30" s="12">
        <f>[23]Elo!V13</f>
        <v>1408</v>
      </c>
      <c r="L30" s="12">
        <f>[23]Syys!V13</f>
        <v>887</v>
      </c>
      <c r="M30" s="12">
        <f>[23]Loka!V13</f>
        <v>651</v>
      </c>
      <c r="N30" s="12">
        <f>[23]Marras!V13</f>
        <v>559</v>
      </c>
      <c r="O30" s="12">
        <f>[23]Joulu!V13</f>
        <v>649</v>
      </c>
    </row>
    <row r="31" spans="2:15" s="21" customFormat="1" x14ac:dyDescent="0.2">
      <c r="B31" s="24" t="s">
        <v>2</v>
      </c>
      <c r="C31" s="23">
        <f>[23]Tammijoulu!BG13</f>
        <v>11982</v>
      </c>
      <c r="D31" s="23">
        <f>[23]Tammi!BG13</f>
        <v>445</v>
      </c>
      <c r="E31" s="23">
        <f>[23]Helmi!BG13</f>
        <v>403</v>
      </c>
      <c r="F31" s="23">
        <f>[23]Maalis!BG13</f>
        <v>631</v>
      </c>
      <c r="G31" s="23">
        <f>[23]Huhti!BG13</f>
        <v>781</v>
      </c>
      <c r="H31" s="23">
        <f>[23]Touko!BG13</f>
        <v>1330</v>
      </c>
      <c r="I31" s="23">
        <f>[23]Kesä!BG13</f>
        <v>1638</v>
      </c>
      <c r="J31" s="23">
        <f>[23]Heinä!BG13</f>
        <v>2120</v>
      </c>
      <c r="K31" s="23">
        <f>[23]Elo!BG13</f>
        <v>2051</v>
      </c>
      <c r="L31" s="23">
        <f>[23]Syys!BG13</f>
        <v>1129</v>
      </c>
      <c r="M31" s="23">
        <f>[23]Loka!BG13</f>
        <v>601</v>
      </c>
      <c r="N31" s="23">
        <f>[23]Marras!BG13</f>
        <v>382</v>
      </c>
      <c r="O31" s="23">
        <f>[23]Joulu!BG13</f>
        <v>471</v>
      </c>
    </row>
    <row r="32" spans="2:15" x14ac:dyDescent="0.2">
      <c r="B32" s="1" t="s">
        <v>48</v>
      </c>
      <c r="C32" s="12">
        <f>[23]Tammijoulu!BA13</f>
        <v>6713</v>
      </c>
      <c r="D32" s="12">
        <f>[23]Tammi!BA13</f>
        <v>203</v>
      </c>
      <c r="E32" s="12">
        <f>[23]Helmi!BA13</f>
        <v>188</v>
      </c>
      <c r="F32" s="12">
        <f>[23]Maalis!BA13</f>
        <v>281</v>
      </c>
      <c r="G32" s="12">
        <f>[23]Huhti!BA13</f>
        <v>227</v>
      </c>
      <c r="H32" s="12">
        <f>[23]Touko!BA13</f>
        <v>528</v>
      </c>
      <c r="I32" s="12">
        <f>[23]Kesä!BA13</f>
        <v>921</v>
      </c>
      <c r="J32" s="12">
        <f>[23]Heinä!BA13</f>
        <v>887</v>
      </c>
      <c r="K32" s="12">
        <f>[23]Elo!BA13</f>
        <v>2384</v>
      </c>
      <c r="L32" s="12">
        <f>[23]Syys!BA13</f>
        <v>407</v>
      </c>
      <c r="M32" s="12">
        <f>[23]Loka!BA13</f>
        <v>279</v>
      </c>
      <c r="N32" s="12">
        <f>[23]Marras!BA13</f>
        <v>287</v>
      </c>
      <c r="O32" s="12">
        <f>[23]Joulu!BA13</f>
        <v>121</v>
      </c>
    </row>
    <row r="33" spans="2:15" s="21" customFormat="1" x14ac:dyDescent="0.2">
      <c r="B33" s="24" t="s">
        <v>41</v>
      </c>
      <c r="C33" s="23">
        <f>[23]Tammijoulu!AF13</f>
        <v>8356</v>
      </c>
      <c r="D33" s="23">
        <f>[23]Tammi!AF13</f>
        <v>491</v>
      </c>
      <c r="E33" s="23">
        <f>[23]Helmi!AF13</f>
        <v>407</v>
      </c>
      <c r="F33" s="23">
        <f>[23]Maalis!AF13</f>
        <v>348</v>
      </c>
      <c r="G33" s="23">
        <f>[23]Huhti!AF13</f>
        <v>282</v>
      </c>
      <c r="H33" s="23">
        <f>[23]Touko!AF13</f>
        <v>1279</v>
      </c>
      <c r="I33" s="23">
        <f>[23]Kesä!AF13</f>
        <v>752</v>
      </c>
      <c r="J33" s="23">
        <f>[23]Heinä!AF13</f>
        <v>1346</v>
      </c>
      <c r="K33" s="23">
        <f>[23]Elo!AF13</f>
        <v>1135</v>
      </c>
      <c r="L33" s="23">
        <f>[23]Syys!AF13</f>
        <v>898</v>
      </c>
      <c r="M33" s="23">
        <f>[23]Loka!AF13</f>
        <v>582</v>
      </c>
      <c r="N33" s="23">
        <f>[23]Marras!AF13</f>
        <v>418</v>
      </c>
      <c r="O33" s="23">
        <f>[23]Joulu!AF13</f>
        <v>418</v>
      </c>
    </row>
    <row r="34" spans="2:15" x14ac:dyDescent="0.2">
      <c r="B34" s="1" t="s">
        <v>47</v>
      </c>
      <c r="C34" s="12">
        <f>[23]Tammijoulu!Q13</f>
        <v>10693</v>
      </c>
      <c r="D34" s="12">
        <f>[23]Tammi!Q13</f>
        <v>547</v>
      </c>
      <c r="E34" s="12">
        <f>[23]Helmi!Q13</f>
        <v>584</v>
      </c>
      <c r="F34" s="12">
        <f>[23]Maalis!Q13</f>
        <v>741</v>
      </c>
      <c r="G34" s="12">
        <f>[23]Huhti!Q13</f>
        <v>706</v>
      </c>
      <c r="H34" s="12">
        <f>[23]Touko!Q13</f>
        <v>650</v>
      </c>
      <c r="I34" s="12">
        <f>[23]Kesä!Q13</f>
        <v>1404</v>
      </c>
      <c r="J34" s="12">
        <f>[23]Heinä!Q13</f>
        <v>1786</v>
      </c>
      <c r="K34" s="12">
        <f>[23]Elo!Q13</f>
        <v>1064</v>
      </c>
      <c r="L34" s="12">
        <f>[23]Syys!Q13</f>
        <v>1060</v>
      </c>
      <c r="M34" s="12">
        <f>[23]Loka!Q13</f>
        <v>903</v>
      </c>
      <c r="N34" s="12">
        <f>[23]Marras!Q13</f>
        <v>753</v>
      </c>
      <c r="O34" s="12">
        <f>[23]Joulu!Q13</f>
        <v>495</v>
      </c>
    </row>
    <row r="35" spans="2:15" s="21" customFormat="1" x14ac:dyDescent="0.2">
      <c r="B35" s="24" t="s">
        <v>49</v>
      </c>
      <c r="C35" s="23">
        <f>[23]Tammijoulu!W13</f>
        <v>5511</v>
      </c>
      <c r="D35" s="23">
        <f>[23]Tammi!W13</f>
        <v>326</v>
      </c>
      <c r="E35" s="23">
        <f>[23]Helmi!W13</f>
        <v>239</v>
      </c>
      <c r="F35" s="23">
        <f>[23]Maalis!W13</f>
        <v>204</v>
      </c>
      <c r="G35" s="23">
        <f>[23]Huhti!W13</f>
        <v>560</v>
      </c>
      <c r="H35" s="23">
        <f>[23]Touko!W13</f>
        <v>601</v>
      </c>
      <c r="I35" s="23">
        <f>[23]Kesä!W13</f>
        <v>629</v>
      </c>
      <c r="J35" s="23">
        <f>[23]Heinä!W13</f>
        <v>511</v>
      </c>
      <c r="K35" s="23">
        <f>[23]Elo!W13</f>
        <v>957</v>
      </c>
      <c r="L35" s="23">
        <f>[23]Syys!W13</f>
        <v>409</v>
      </c>
      <c r="M35" s="23">
        <f>[23]Loka!W13</f>
        <v>441</v>
      </c>
      <c r="N35" s="23">
        <f>[23]Marras!W13</f>
        <v>390</v>
      </c>
      <c r="O35" s="23">
        <f>[23]Joulu!W13</f>
        <v>244</v>
      </c>
    </row>
    <row r="36" spans="2:15" s="46" customFormat="1" x14ac:dyDescent="0.2">
      <c r="B36" s="42" t="s">
        <v>45</v>
      </c>
      <c r="C36" s="43">
        <f>[23]Tammijoulu!Y13</f>
        <v>9096</v>
      </c>
      <c r="D36" s="43">
        <f>[23]Tammi!Y13</f>
        <v>576</v>
      </c>
      <c r="E36" s="43">
        <f>[23]Helmi!Y13</f>
        <v>472</v>
      </c>
      <c r="F36" s="43">
        <f>[23]Maalis!Y13</f>
        <v>893</v>
      </c>
      <c r="G36" s="43">
        <f>[23]Huhti!Y13</f>
        <v>726</v>
      </c>
      <c r="H36" s="43">
        <f>[23]Touko!Y13</f>
        <v>645</v>
      </c>
      <c r="I36" s="43">
        <f>[23]Kesä!Y13</f>
        <v>713</v>
      </c>
      <c r="J36" s="43">
        <f>[23]Heinä!Y13</f>
        <v>711</v>
      </c>
      <c r="K36" s="43">
        <f>[23]Elo!Y13</f>
        <v>1884</v>
      </c>
      <c r="L36" s="43">
        <f>[23]Syys!Y13</f>
        <v>699</v>
      </c>
      <c r="M36" s="43">
        <f>[23]Loka!Y13</f>
        <v>645</v>
      </c>
      <c r="N36" s="43">
        <f>[23]Marras!Y13</f>
        <v>636</v>
      </c>
      <c r="O36" s="43">
        <f>[23]Joulu!Y13</f>
        <v>496</v>
      </c>
    </row>
    <row r="37" spans="2:15" s="21" customFormat="1" x14ac:dyDescent="0.2">
      <c r="B37" s="24" t="s">
        <v>51</v>
      </c>
      <c r="C37" s="23">
        <f>[23]Tammijoulu!AW13</f>
        <v>6431</v>
      </c>
      <c r="D37" s="23">
        <f>[23]Tammi!AW13</f>
        <v>570</v>
      </c>
      <c r="E37" s="23">
        <f>[23]Helmi!AW13</f>
        <v>656</v>
      </c>
      <c r="F37" s="23">
        <f>[23]Maalis!AW13</f>
        <v>526</v>
      </c>
      <c r="G37" s="23">
        <f>[23]Huhti!AW13</f>
        <v>600</v>
      </c>
      <c r="H37" s="23">
        <f>[23]Touko!AW13</f>
        <v>667</v>
      </c>
      <c r="I37" s="23">
        <f>[23]Kesä!AW13</f>
        <v>852</v>
      </c>
      <c r="J37" s="23">
        <f>[23]Heinä!AW13</f>
        <v>356</v>
      </c>
      <c r="K37" s="23">
        <f>[23]Elo!AW13</f>
        <v>628</v>
      </c>
      <c r="L37" s="23">
        <f>[23]Syys!AW13</f>
        <v>519</v>
      </c>
      <c r="M37" s="23">
        <f>[23]Loka!AW13</f>
        <v>446</v>
      </c>
      <c r="N37" s="23">
        <f>[23]Marras!AW13</f>
        <v>363</v>
      </c>
      <c r="O37" s="23">
        <f>[23]Joulu!AW13</f>
        <v>248</v>
      </c>
    </row>
    <row r="38" spans="2:15" x14ac:dyDescent="0.2">
      <c r="B38" s="1" t="s">
        <v>3</v>
      </c>
      <c r="C38" s="12">
        <f>[23]Tammijoulu!AI13</f>
        <v>7776</v>
      </c>
      <c r="D38" s="12">
        <f>[23]Tammi!AI13</f>
        <v>711</v>
      </c>
      <c r="E38" s="12">
        <f>[23]Helmi!AI13</f>
        <v>557</v>
      </c>
      <c r="F38" s="12">
        <f>[23]Maalis!AI13</f>
        <v>702</v>
      </c>
      <c r="G38" s="12">
        <f>[23]Huhti!AI13</f>
        <v>652</v>
      </c>
      <c r="H38" s="12">
        <f>[23]Touko!AI13</f>
        <v>614</v>
      </c>
      <c r="I38" s="12">
        <f>[23]Kesä!AI13</f>
        <v>675</v>
      </c>
      <c r="J38" s="12">
        <f>[23]Heinä!AI13</f>
        <v>572</v>
      </c>
      <c r="K38" s="12">
        <f>[23]Elo!AI13</f>
        <v>807</v>
      </c>
      <c r="L38" s="12">
        <f>[23]Syys!AI13</f>
        <v>768</v>
      </c>
      <c r="M38" s="12">
        <f>[23]Loka!AI13</f>
        <v>600</v>
      </c>
      <c r="N38" s="12">
        <f>[23]Marras!AI13</f>
        <v>566</v>
      </c>
      <c r="O38" s="12">
        <f>[23]Joulu!AI13</f>
        <v>552</v>
      </c>
    </row>
    <row r="39" spans="2:15" s="21" customFormat="1" x14ac:dyDescent="0.2">
      <c r="B39" s="24" t="s">
        <v>46</v>
      </c>
      <c r="C39" s="23">
        <f>[23]Tammijoulu!U13</f>
        <v>6059</v>
      </c>
      <c r="D39" s="23">
        <f>[23]Tammi!U13</f>
        <v>258</v>
      </c>
      <c r="E39" s="23">
        <f>[23]Helmi!U13</f>
        <v>290</v>
      </c>
      <c r="F39" s="23">
        <f>[23]Maalis!U13</f>
        <v>230</v>
      </c>
      <c r="G39" s="23">
        <f>[23]Huhti!U13</f>
        <v>638</v>
      </c>
      <c r="H39" s="23">
        <f>[23]Touko!U13</f>
        <v>433</v>
      </c>
      <c r="I39" s="23">
        <f>[23]Kesä!U13</f>
        <v>674</v>
      </c>
      <c r="J39" s="23">
        <f>[23]Heinä!U13</f>
        <v>778</v>
      </c>
      <c r="K39" s="23">
        <f>[23]Elo!U13</f>
        <v>1424</v>
      </c>
      <c r="L39" s="23">
        <f>[23]Syys!U13</f>
        <v>464</v>
      </c>
      <c r="M39" s="23">
        <f>[23]Loka!U13</f>
        <v>378</v>
      </c>
      <c r="N39" s="23">
        <f>[23]Marras!U13</f>
        <v>265</v>
      </c>
      <c r="O39" s="23">
        <f>[23]Joulu!U13</f>
        <v>227</v>
      </c>
    </row>
    <row r="40" spans="2:15" x14ac:dyDescent="0.2">
      <c r="B40" s="1" t="s">
        <v>50</v>
      </c>
      <c r="C40" s="12">
        <f>[23]Tammijoulu!AJ13</f>
        <v>4722</v>
      </c>
      <c r="D40" s="12">
        <f>[23]Tammi!AJ13</f>
        <v>385</v>
      </c>
      <c r="E40" s="12">
        <f>[23]Helmi!AJ13</f>
        <v>395</v>
      </c>
      <c r="F40" s="12">
        <f>[23]Maalis!AJ13</f>
        <v>454</v>
      </c>
      <c r="G40" s="12">
        <f>[23]Huhti!AJ13</f>
        <v>374</v>
      </c>
      <c r="H40" s="12">
        <f>[23]Touko!AJ13</f>
        <v>287</v>
      </c>
      <c r="I40" s="12">
        <f>[23]Kesä!AJ13</f>
        <v>380</v>
      </c>
      <c r="J40" s="12">
        <f>[23]Heinä!AJ13</f>
        <v>319</v>
      </c>
      <c r="K40" s="12">
        <f>[23]Elo!AJ13</f>
        <v>467</v>
      </c>
      <c r="L40" s="12">
        <f>[23]Syys!AJ13</f>
        <v>605</v>
      </c>
      <c r="M40" s="12">
        <f>[23]Loka!AJ13</f>
        <v>510</v>
      </c>
      <c r="N40" s="12">
        <f>[23]Marras!AJ13</f>
        <v>335</v>
      </c>
      <c r="O40" s="12">
        <f>[23]Joulu!AJ13</f>
        <v>211</v>
      </c>
    </row>
    <row r="41" spans="2:15" s="21" customFormat="1" x14ac:dyDescent="0.2">
      <c r="B41" s="24" t="s">
        <v>52</v>
      </c>
      <c r="C41" s="23">
        <f>[23]Tammijoulu!I13</f>
        <v>3504</v>
      </c>
      <c r="D41" s="23">
        <f>[23]Tammi!I13</f>
        <v>206</v>
      </c>
      <c r="E41" s="23">
        <f>[23]Helmi!I13</f>
        <v>146</v>
      </c>
      <c r="F41" s="23">
        <f>[23]Maalis!I13</f>
        <v>244</v>
      </c>
      <c r="G41" s="23">
        <f>[23]Huhti!I13</f>
        <v>125</v>
      </c>
      <c r="H41" s="23">
        <f>[23]Touko!I13</f>
        <v>291</v>
      </c>
      <c r="I41" s="23">
        <f>[23]Kesä!I13</f>
        <v>620</v>
      </c>
      <c r="J41" s="23">
        <f>[23]Heinä!I13</f>
        <v>199</v>
      </c>
      <c r="K41" s="23">
        <f>[23]Elo!I13</f>
        <v>342</v>
      </c>
      <c r="L41" s="23">
        <f>[23]Syys!I13</f>
        <v>732</v>
      </c>
      <c r="M41" s="23">
        <f>[23]Loka!I13</f>
        <v>262</v>
      </c>
      <c r="N41" s="23">
        <f>[23]Marras!I13</f>
        <v>219</v>
      </c>
      <c r="O41" s="23">
        <f>[23]Joulu!I13</f>
        <v>118</v>
      </c>
    </row>
    <row r="42" spans="2:15" s="46" customFormat="1" x14ac:dyDescent="0.2">
      <c r="B42" s="42" t="s">
        <v>71</v>
      </c>
      <c r="C42" s="43">
        <f>[23]Tammijoulu!AG13</f>
        <v>3842</v>
      </c>
      <c r="D42" s="43">
        <f>[23]Tammi!AG13</f>
        <v>273</v>
      </c>
      <c r="E42" s="43">
        <f>[23]Helmi!AG13</f>
        <v>259</v>
      </c>
      <c r="F42" s="43">
        <f>[23]Maalis!AG13</f>
        <v>179</v>
      </c>
      <c r="G42" s="43">
        <f>[23]Huhti!AG13</f>
        <v>226</v>
      </c>
      <c r="H42" s="43">
        <f>[23]Touko!AG13</f>
        <v>393</v>
      </c>
      <c r="I42" s="43">
        <f>[23]Kesä!AG13</f>
        <v>449</v>
      </c>
      <c r="J42" s="43">
        <f>[23]Heinä!AG13</f>
        <v>630</v>
      </c>
      <c r="K42" s="43">
        <f>[23]Elo!AG13</f>
        <v>537</v>
      </c>
      <c r="L42" s="43">
        <f>[23]Syys!AG13</f>
        <v>375</v>
      </c>
      <c r="M42" s="43">
        <f>[23]Loka!AG13</f>
        <v>207</v>
      </c>
      <c r="N42" s="43">
        <f>[23]Marras!AG13</f>
        <v>158</v>
      </c>
      <c r="O42" s="43">
        <f>[23]Joulu!AG13</f>
        <v>156</v>
      </c>
    </row>
    <row r="43" spans="2:15" s="21" customFormat="1" x14ac:dyDescent="0.2">
      <c r="B43" s="24" t="s">
        <v>4</v>
      </c>
      <c r="C43" s="23">
        <f>[23]Tammijoulu!AN13</f>
        <v>6479</v>
      </c>
      <c r="D43" s="23">
        <f>[23]Tammi!AN13</f>
        <v>197</v>
      </c>
      <c r="E43" s="23">
        <f>[23]Helmi!AN13</f>
        <v>202</v>
      </c>
      <c r="F43" s="23">
        <f>[23]Maalis!AN13</f>
        <v>254</v>
      </c>
      <c r="G43" s="23">
        <f>[23]Huhti!AN13</f>
        <v>206</v>
      </c>
      <c r="H43" s="23">
        <f>[23]Touko!AN13</f>
        <v>379</v>
      </c>
      <c r="I43" s="23">
        <f>[23]Kesä!AN13</f>
        <v>1067</v>
      </c>
      <c r="J43" s="23">
        <f>[23]Heinä!AN13</f>
        <v>1396</v>
      </c>
      <c r="K43" s="23">
        <f>[23]Elo!AN13</f>
        <v>1645</v>
      </c>
      <c r="L43" s="23">
        <f>[23]Syys!AN13</f>
        <v>353</v>
      </c>
      <c r="M43" s="23">
        <f>[23]Loka!AN13</f>
        <v>306</v>
      </c>
      <c r="N43" s="23">
        <f>[23]Marras!AN13</f>
        <v>217</v>
      </c>
      <c r="O43" s="23">
        <f>[23]Joulu!AN13</f>
        <v>257</v>
      </c>
    </row>
    <row r="44" spans="2:15" x14ac:dyDescent="0.2">
      <c r="B44" s="1" t="s">
        <v>103</v>
      </c>
      <c r="C44" s="12">
        <f>[23]Tammijoulu!AL13</f>
        <v>1869</v>
      </c>
      <c r="D44" s="12">
        <f>[23]Tammi!AL13</f>
        <v>188</v>
      </c>
      <c r="E44" s="12">
        <f>[23]Helmi!AL13</f>
        <v>79</v>
      </c>
      <c r="F44" s="12">
        <f>[23]Maalis!AL13</f>
        <v>89</v>
      </c>
      <c r="G44" s="12">
        <f>[23]Huhti!AL13</f>
        <v>180</v>
      </c>
      <c r="H44" s="12">
        <f>[23]Touko!AL13</f>
        <v>122</v>
      </c>
      <c r="I44" s="12">
        <f>[23]Kesä!AL13</f>
        <v>108</v>
      </c>
      <c r="J44" s="12">
        <f>[23]Heinä!AL13</f>
        <v>59</v>
      </c>
      <c r="K44" s="12">
        <f>[23]Elo!AL13</f>
        <v>349</v>
      </c>
      <c r="L44" s="12">
        <f>[23]Syys!AL13</f>
        <v>216</v>
      </c>
      <c r="M44" s="12">
        <f>[23]Loka!AL13</f>
        <v>137</v>
      </c>
      <c r="N44" s="12">
        <f>[23]Marras!AL13</f>
        <v>177</v>
      </c>
      <c r="O44" s="12">
        <f>[23]Joulu!AL13</f>
        <v>165</v>
      </c>
    </row>
    <row r="45" spans="2:15" s="21" customFormat="1" x14ac:dyDescent="0.2">
      <c r="B45" s="24" t="s">
        <v>53</v>
      </c>
      <c r="C45" s="23">
        <f>[23]Tammijoulu!BH13</f>
        <v>1987</v>
      </c>
      <c r="D45" s="23">
        <f>[23]Tammi!BH13</f>
        <v>67</v>
      </c>
      <c r="E45" s="23">
        <f>[23]Helmi!BH13</f>
        <v>61</v>
      </c>
      <c r="F45" s="23">
        <f>[23]Maalis!BH13</f>
        <v>107</v>
      </c>
      <c r="G45" s="23">
        <f>[23]Huhti!BH13</f>
        <v>93</v>
      </c>
      <c r="H45" s="23">
        <f>[23]Touko!BH13</f>
        <v>207</v>
      </c>
      <c r="I45" s="23">
        <f>[23]Kesä!BH13</f>
        <v>263</v>
      </c>
      <c r="J45" s="23">
        <f>[23]Heinä!BH13</f>
        <v>340</v>
      </c>
      <c r="K45" s="23">
        <f>[23]Elo!BH13</f>
        <v>321</v>
      </c>
      <c r="L45" s="23">
        <f>[23]Syys!BH13</f>
        <v>182</v>
      </c>
      <c r="M45" s="23">
        <f>[23]Loka!BH13</f>
        <v>112</v>
      </c>
      <c r="N45" s="23">
        <f>[23]Marras!BH13</f>
        <v>122</v>
      </c>
      <c r="O45" s="23">
        <f>[23]Joulu!BH13</f>
        <v>112</v>
      </c>
    </row>
    <row r="46" spans="2:15" s="46" customFormat="1" x14ac:dyDescent="0.2">
      <c r="B46" s="42" t="s">
        <v>5</v>
      </c>
      <c r="C46" s="43">
        <f>[23]Tammijoulu!BC13</f>
        <v>3263</v>
      </c>
      <c r="D46" s="43">
        <f>[23]Tammi!BC13</f>
        <v>61</v>
      </c>
      <c r="E46" s="43">
        <f>[23]Helmi!BC13</f>
        <v>84</v>
      </c>
      <c r="F46" s="43">
        <f>[23]Maalis!BC13</f>
        <v>85</v>
      </c>
      <c r="G46" s="43">
        <f>[23]Huhti!BC13</f>
        <v>53</v>
      </c>
      <c r="H46" s="43">
        <f>[23]Touko!BC13</f>
        <v>179</v>
      </c>
      <c r="I46" s="43">
        <f>[23]Kesä!BC13</f>
        <v>877</v>
      </c>
      <c r="J46" s="43">
        <f>[23]Heinä!BC13</f>
        <v>904</v>
      </c>
      <c r="K46" s="43">
        <f>[23]Elo!BC13</f>
        <v>553</v>
      </c>
      <c r="L46" s="43">
        <f>[23]Syys!BC13</f>
        <v>193</v>
      </c>
      <c r="M46" s="43">
        <f>[23]Loka!BC13</f>
        <v>81</v>
      </c>
      <c r="N46" s="43">
        <f>[23]Marras!BC13</f>
        <v>133</v>
      </c>
      <c r="O46" s="43">
        <f>[23]Joulu!BC13</f>
        <v>60</v>
      </c>
    </row>
    <row r="47" spans="2:15" s="21" customFormat="1" x14ac:dyDescent="0.2">
      <c r="B47" s="25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2:15" x14ac:dyDescent="0.2">
      <c r="B48" s="1" t="s">
        <v>54</v>
      </c>
      <c r="C48" s="8">
        <f t="shared" ref="C48:O48" si="0">C10-SUM(C12:C46)</f>
        <v>168373</v>
      </c>
      <c r="D48" s="8">
        <f t="shared" si="0"/>
        <v>10757</v>
      </c>
      <c r="E48" s="8">
        <f t="shared" si="0"/>
        <v>10694</v>
      </c>
      <c r="F48" s="8">
        <f t="shared" si="0"/>
        <v>10466</v>
      </c>
      <c r="G48" s="8">
        <f t="shared" si="0"/>
        <v>9919</v>
      </c>
      <c r="H48" s="8">
        <f t="shared" si="0"/>
        <v>15556</v>
      </c>
      <c r="I48" s="8">
        <f t="shared" si="0"/>
        <v>21027</v>
      </c>
      <c r="J48" s="8">
        <f t="shared" si="0"/>
        <v>19919</v>
      </c>
      <c r="K48" s="8">
        <f t="shared" si="0"/>
        <v>23070</v>
      </c>
      <c r="L48" s="8">
        <f t="shared" si="0"/>
        <v>16432</v>
      </c>
      <c r="M48" s="8">
        <f t="shared" si="0"/>
        <v>11261</v>
      </c>
      <c r="N48" s="8">
        <f t="shared" si="0"/>
        <v>9760</v>
      </c>
      <c r="O48" s="8">
        <f t="shared" si="0"/>
        <v>9512</v>
      </c>
    </row>
    <row r="49" spans="2:15" x14ac:dyDescent="0.2"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2:15" x14ac:dyDescent="0.2"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2:15" x14ac:dyDescent="0.2"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2:15" x14ac:dyDescent="0.2"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</row>
    <row r="53" spans="2:15" x14ac:dyDescent="0.2"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</row>
    <row r="54" spans="2:15" x14ac:dyDescent="0.2"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2:15" x14ac:dyDescent="0.2"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</row>
    <row r="56" spans="2:15" x14ac:dyDescent="0.2"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2:15" x14ac:dyDescent="0.2">
      <c r="B57" s="13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2:15" x14ac:dyDescent="0.2"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2:15" x14ac:dyDescent="0.2"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2:15" x14ac:dyDescent="0.2"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</row>
  </sheetData>
  <phoneticPr fontId="0" type="noConversion"/>
  <conditionalFormatting sqref="P1:IV1048576 C1:O6 C8:O65536 A1:B1048576">
    <cfRule type="cellIs" dxfId="482" priority="1" stopIfTrue="1" operator="lessThan">
      <formula>0</formula>
    </cfRule>
  </conditionalFormatting>
  <pageMargins left="0.75" right="0.75" top="0.52" bottom="0.5" header="0.31" footer="0.2"/>
  <pageSetup paperSize="9" scale="80" orientation="landscape" horizontalDpi="96" verticalDpi="96" r:id="rId1"/>
  <headerFooter alignWithMargins="0">
    <oddFooter>&amp;LStatistics Finland&amp;C&amp;D&amp;RHelsinki Tourist Office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Z57"/>
  <sheetViews>
    <sheetView workbookViewId="0"/>
  </sheetViews>
  <sheetFormatPr defaultRowHeight="12.75" x14ac:dyDescent="0.2"/>
  <cols>
    <col min="1" max="1" width="4.140625" customWidth="1"/>
    <col min="2" max="2" width="28.7109375" style="42" customWidth="1"/>
    <col min="3" max="11" width="10.140625" customWidth="1"/>
    <col min="12" max="12" width="11.42578125" customWidth="1"/>
    <col min="13" max="15" width="10.140625" customWidth="1"/>
  </cols>
  <sheetData>
    <row r="1" spans="2:78" x14ac:dyDescent="0.2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78" x14ac:dyDescent="0.2">
      <c r="B2" s="52" t="s">
        <v>72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78" x14ac:dyDescent="0.2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78" ht="15.75" x14ac:dyDescent="0.25">
      <c r="B4" s="53" t="s">
        <v>55</v>
      </c>
      <c r="C4" s="4"/>
      <c r="D4" s="4"/>
      <c r="E4" s="4"/>
      <c r="F4" s="2"/>
      <c r="G4" s="4"/>
      <c r="H4" s="2"/>
      <c r="I4" s="4"/>
      <c r="J4" s="2"/>
      <c r="K4" s="4"/>
      <c r="L4" s="4"/>
      <c r="M4" s="2"/>
      <c r="N4" s="2"/>
      <c r="O4" s="2"/>
    </row>
    <row r="5" spans="2:78" ht="15.75" thickBot="1" x14ac:dyDescent="0.3">
      <c r="B5" s="54" t="s">
        <v>0</v>
      </c>
    </row>
    <row r="6" spans="2:78" ht="13.5" thickBot="1" x14ac:dyDescent="0.25">
      <c r="B6" s="6" t="s">
        <v>246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  <c r="K6" s="7" t="s">
        <v>14</v>
      </c>
      <c r="L6" s="7" t="s">
        <v>15</v>
      </c>
      <c r="M6" s="7" t="s">
        <v>16</v>
      </c>
      <c r="N6" s="7" t="s">
        <v>17</v>
      </c>
      <c r="O6" s="7" t="s">
        <v>18</v>
      </c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</row>
    <row r="7" spans="2:78" ht="13.5" thickBot="1" x14ac:dyDescent="0.25">
      <c r="B7" s="39" t="s">
        <v>247</v>
      </c>
      <c r="C7" s="16" t="s">
        <v>56</v>
      </c>
      <c r="D7" s="16" t="s">
        <v>57</v>
      </c>
      <c r="E7" s="16" t="s">
        <v>58</v>
      </c>
      <c r="F7" s="16" t="s">
        <v>59</v>
      </c>
      <c r="G7" s="16" t="s">
        <v>60</v>
      </c>
      <c r="H7" s="16" t="s">
        <v>61</v>
      </c>
      <c r="I7" s="16" t="s">
        <v>62</v>
      </c>
      <c r="J7" s="16" t="s">
        <v>63</v>
      </c>
      <c r="K7" s="16" t="s">
        <v>64</v>
      </c>
      <c r="L7" s="16" t="s">
        <v>65</v>
      </c>
      <c r="M7" s="16" t="s">
        <v>66</v>
      </c>
      <c r="N7" s="16" t="s">
        <v>67</v>
      </c>
      <c r="O7" s="16" t="s">
        <v>68</v>
      </c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</row>
    <row r="8" spans="2:78" x14ac:dyDescent="0.2">
      <c r="B8" s="48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</row>
    <row r="9" spans="2:78" s="21" customFormat="1" x14ac:dyDescent="0.2">
      <c r="B9" s="18" t="s">
        <v>23</v>
      </c>
      <c r="C9" s="19">
        <f>SUM(D9:O9)</f>
        <v>116377</v>
      </c>
      <c r="D9" s="19">
        <f>'2015'!D9-'2014'!D9</f>
        <v>-14527</v>
      </c>
      <c r="E9" s="19">
        <f>'2015'!E9-'2014'!E9</f>
        <v>8385</v>
      </c>
      <c r="F9" s="19">
        <f>'2015'!F9-'2014'!F9</f>
        <v>2837</v>
      </c>
      <c r="G9" s="19">
        <f>'2015'!G9-'2014'!G9</f>
        <v>-1033</v>
      </c>
      <c r="H9" s="19">
        <f>'2015'!H9-'2014'!H9</f>
        <v>-13167</v>
      </c>
      <c r="I9" s="19">
        <f>'2015'!I9-'2014'!I9</f>
        <v>8385</v>
      </c>
      <c r="J9" s="19">
        <f>'2015'!J9-'2014'!J9</f>
        <v>66439</v>
      </c>
      <c r="K9" s="19">
        <f>'2015'!K9-'2014'!K9</f>
        <v>25195</v>
      </c>
      <c r="L9" s="19">
        <f>'2015'!L9-'2014'!L9</f>
        <v>21723</v>
      </c>
      <c r="M9" s="19">
        <f>'2015'!M9-'2014'!M9</f>
        <v>19737</v>
      </c>
      <c r="N9" s="19">
        <f>'2015'!N9-'2014'!N9</f>
        <v>-7597</v>
      </c>
      <c r="O9" s="19"/>
      <c r="P9" s="19"/>
      <c r="Q9" s="19"/>
      <c r="R9" s="19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</row>
    <row r="10" spans="2:78" x14ac:dyDescent="0.2">
      <c r="B10" s="11" t="s">
        <v>24</v>
      </c>
      <c r="C10" s="49">
        <f>SUM(D10:O10)</f>
        <v>71084</v>
      </c>
      <c r="D10" s="7">
        <f>'2015'!D10-'2014'!D10</f>
        <v>-26143</v>
      </c>
      <c r="E10" s="7">
        <f>'2015'!E10-'2014'!E10</f>
        <v>6490</v>
      </c>
      <c r="F10" s="7">
        <f>'2015'!F10-'2014'!F10</f>
        <v>2186</v>
      </c>
      <c r="G10" s="7">
        <f>'2015'!G10-'2014'!G10</f>
        <v>-2473</v>
      </c>
      <c r="H10" s="7">
        <f>'2015'!H10-'2014'!H10</f>
        <v>-5613</v>
      </c>
      <c r="I10" s="7">
        <f>'2015'!I10-'2014'!I10</f>
        <v>1245</v>
      </c>
      <c r="J10" s="7">
        <f>'2015'!J10-'2014'!J10</f>
        <v>48036</v>
      </c>
      <c r="K10" s="7">
        <f>'2015'!K10-'2014'!K10</f>
        <v>20345</v>
      </c>
      <c r="L10" s="7">
        <f>'2015'!L10-'2014'!L10</f>
        <v>17138</v>
      </c>
      <c r="M10" s="7">
        <f>'2015'!M10-'2014'!M10</f>
        <v>13223</v>
      </c>
      <c r="N10" s="7">
        <f>'2015'!N10-'2014'!N10</f>
        <v>-3350</v>
      </c>
      <c r="O10" s="7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</row>
    <row r="11" spans="2:78" s="21" customFormat="1" x14ac:dyDescent="0.2">
      <c r="B11" s="22" t="s">
        <v>25</v>
      </c>
      <c r="C11" s="19">
        <f t="shared" ref="C11:C48" si="0">SUM(D11:O11)</f>
        <v>45293</v>
      </c>
      <c r="D11" s="19">
        <f>'2015'!D11-'2014'!D11</f>
        <v>11616</v>
      </c>
      <c r="E11" s="19">
        <f>'2015'!E11-'2014'!E11</f>
        <v>1895</v>
      </c>
      <c r="F11" s="19">
        <f>'2015'!F11-'2014'!F11</f>
        <v>651</v>
      </c>
      <c r="G11" s="19">
        <f>'2015'!G11-'2014'!G11</f>
        <v>1440</v>
      </c>
      <c r="H11" s="19">
        <f>'2015'!H11-'2014'!H11</f>
        <v>-7554</v>
      </c>
      <c r="I11" s="19">
        <f>'2015'!I11-'2014'!I11</f>
        <v>7140</v>
      </c>
      <c r="J11" s="19">
        <f>'2015'!J11-'2014'!J11</f>
        <v>18403</v>
      </c>
      <c r="K11" s="19">
        <f>'2015'!K11-'2014'!K11</f>
        <v>4850</v>
      </c>
      <c r="L11" s="19">
        <f>'2015'!L11-'2014'!L11</f>
        <v>4585</v>
      </c>
      <c r="M11" s="19">
        <f>'2015'!M11-'2014'!M11</f>
        <v>6514</v>
      </c>
      <c r="N11" s="19">
        <f>'2015'!N11-'2014'!N11</f>
        <v>-4247</v>
      </c>
      <c r="O11" s="19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</row>
    <row r="12" spans="2:78" x14ac:dyDescent="0.2">
      <c r="B12" s="42" t="s">
        <v>26</v>
      </c>
      <c r="C12" s="43">
        <f t="shared" si="0"/>
        <v>10076</v>
      </c>
      <c r="D12" s="12">
        <f>'2015'!D12-'2014'!D12</f>
        <v>557</v>
      </c>
      <c r="E12" s="12">
        <f>'2015'!E12-'2014'!E12</f>
        <v>762</v>
      </c>
      <c r="F12" s="12">
        <f>'2015'!F12-'2014'!F12</f>
        <v>1582</v>
      </c>
      <c r="G12" s="12">
        <f>'2015'!G12-'2014'!G12</f>
        <v>-872</v>
      </c>
      <c r="H12" s="12">
        <f>'2015'!H12-'2014'!H12</f>
        <v>-125</v>
      </c>
      <c r="I12" s="12">
        <f>'2015'!I12-'2014'!I12</f>
        <v>-330</v>
      </c>
      <c r="J12" s="12">
        <f>'2015'!J12-'2014'!J12</f>
        <v>1769</v>
      </c>
      <c r="K12" s="12">
        <f>'2015'!K12-'2014'!K12</f>
        <v>2369</v>
      </c>
      <c r="L12" s="12">
        <f>'2015'!L12-'2014'!L12</f>
        <v>257</v>
      </c>
      <c r="M12" s="12">
        <f>'2015'!M12-'2014'!M12</f>
        <v>3965</v>
      </c>
      <c r="N12" s="12">
        <f>'2015'!N12-'2014'!N12</f>
        <v>142</v>
      </c>
      <c r="O12" s="12"/>
    </row>
    <row r="13" spans="2:78" s="21" customFormat="1" x14ac:dyDescent="0.2">
      <c r="B13" s="24" t="s">
        <v>29</v>
      </c>
      <c r="C13" s="23">
        <f t="shared" si="0"/>
        <v>16095</v>
      </c>
      <c r="D13" s="23">
        <f>'2015'!D13-'2014'!D13</f>
        <v>-78</v>
      </c>
      <c r="E13" s="23">
        <f>'2015'!E13-'2014'!E13</f>
        <v>465</v>
      </c>
      <c r="F13" s="23">
        <f>'2015'!F13-'2014'!F13</f>
        <v>-412</v>
      </c>
      <c r="G13" s="23">
        <f>'2015'!G13-'2014'!G13</f>
        <v>-120</v>
      </c>
      <c r="H13" s="23">
        <f>'2015'!H13-'2014'!H13</f>
        <v>1356</v>
      </c>
      <c r="I13" s="23">
        <f>'2015'!I13-'2014'!I13</f>
        <v>396</v>
      </c>
      <c r="J13" s="23">
        <f>'2015'!J13-'2014'!J13</f>
        <v>9040</v>
      </c>
      <c r="K13" s="23">
        <f>'2015'!K13-'2014'!K13</f>
        <v>1441</v>
      </c>
      <c r="L13" s="23">
        <f>'2015'!L13-'2014'!L13</f>
        <v>1889</v>
      </c>
      <c r="M13" s="23">
        <f>'2015'!M13-'2014'!M13</f>
        <v>983</v>
      </c>
      <c r="N13" s="23">
        <f>'2015'!N13-'2014'!N13</f>
        <v>1135</v>
      </c>
      <c r="O13" s="23"/>
    </row>
    <row r="14" spans="2:78" x14ac:dyDescent="0.2">
      <c r="B14" s="1" t="s">
        <v>28</v>
      </c>
      <c r="C14" s="43">
        <f t="shared" si="0"/>
        <v>8372</v>
      </c>
      <c r="D14" s="12">
        <f>'2015'!D14-'2014'!D14</f>
        <v>371</v>
      </c>
      <c r="E14" s="12">
        <f>'2015'!E14-'2014'!E14</f>
        <v>976</v>
      </c>
      <c r="F14" s="12">
        <f>'2015'!F14-'2014'!F14</f>
        <v>1121</v>
      </c>
      <c r="G14" s="12">
        <f>'2015'!G14-'2014'!G14</f>
        <v>253</v>
      </c>
      <c r="H14" s="12">
        <f>'2015'!H14-'2014'!H14</f>
        <v>1098</v>
      </c>
      <c r="I14" s="12">
        <f>'2015'!I14-'2014'!I14</f>
        <v>1814</v>
      </c>
      <c r="J14" s="12">
        <f>'2015'!J14-'2014'!J14</f>
        <v>1509</v>
      </c>
      <c r="K14" s="12">
        <f>'2015'!K14-'2014'!K14</f>
        <v>-2021</v>
      </c>
      <c r="L14" s="12">
        <f>'2015'!L14-'2014'!L14</f>
        <v>1793</v>
      </c>
      <c r="M14" s="12">
        <f>'2015'!M14-'2014'!M14</f>
        <v>379</v>
      </c>
      <c r="N14" s="12">
        <f>'2015'!N14-'2014'!N14</f>
        <v>1079</v>
      </c>
      <c r="O14" s="12"/>
    </row>
    <row r="15" spans="2:78" s="21" customFormat="1" x14ac:dyDescent="0.2">
      <c r="B15" s="24" t="s">
        <v>27</v>
      </c>
      <c r="C15" s="23">
        <f t="shared" si="0"/>
        <v>-92954</v>
      </c>
      <c r="D15" s="23">
        <f>'2015'!D15-'2014'!D15</f>
        <v>-26402</v>
      </c>
      <c r="E15" s="23">
        <f>'2015'!E15-'2014'!E15</f>
        <v>-6083</v>
      </c>
      <c r="F15" s="23">
        <f>'2015'!F15-'2014'!F15</f>
        <v>-7476</v>
      </c>
      <c r="G15" s="23">
        <f>'2015'!G15-'2014'!G15</f>
        <v>-6840</v>
      </c>
      <c r="H15" s="23">
        <f>'2015'!H15-'2014'!H15</f>
        <v>-7709</v>
      </c>
      <c r="I15" s="23">
        <f>'2015'!I15-'2014'!I15</f>
        <v>-4930</v>
      </c>
      <c r="J15" s="23">
        <f>'2015'!J15-'2014'!J15</f>
        <v>-7674</v>
      </c>
      <c r="K15" s="23">
        <f>'2015'!K15-'2014'!K15</f>
        <v>-6511</v>
      </c>
      <c r="L15" s="23">
        <f>'2015'!L15-'2014'!L15</f>
        <v>-6878</v>
      </c>
      <c r="M15" s="23">
        <f>'2015'!M15-'2014'!M15</f>
        <v>-3537</v>
      </c>
      <c r="N15" s="23">
        <f>'2015'!N15-'2014'!N15</f>
        <v>-8914</v>
      </c>
      <c r="O15" s="23"/>
    </row>
    <row r="16" spans="2:78" x14ac:dyDescent="0.2">
      <c r="B16" s="42" t="s">
        <v>1</v>
      </c>
      <c r="C16" s="43">
        <f t="shared" si="0"/>
        <v>-645</v>
      </c>
      <c r="D16" s="12">
        <f>'2015'!D16-'2014'!D16</f>
        <v>733</v>
      </c>
      <c r="E16" s="12">
        <f>'2015'!E16-'2014'!E16</f>
        <v>1728</v>
      </c>
      <c r="F16" s="12">
        <f>'2015'!F16-'2014'!F16</f>
        <v>885</v>
      </c>
      <c r="G16" s="12">
        <f>'2015'!G16-'2014'!G16</f>
        <v>104</v>
      </c>
      <c r="H16" s="12">
        <f>'2015'!H16-'2014'!H16</f>
        <v>-740</v>
      </c>
      <c r="I16" s="12">
        <f>'2015'!I16-'2014'!I16</f>
        <v>-3923</v>
      </c>
      <c r="J16" s="12">
        <f>'2015'!J16-'2014'!J16</f>
        <v>-234</v>
      </c>
      <c r="K16" s="12">
        <f>'2015'!K16-'2014'!K16</f>
        <v>-291</v>
      </c>
      <c r="L16" s="12">
        <f>'2015'!L16-'2014'!L16</f>
        <v>369</v>
      </c>
      <c r="M16" s="12">
        <f>'2015'!M16-'2014'!M16</f>
        <v>642</v>
      </c>
      <c r="N16" s="12">
        <f>'2015'!N16-'2014'!N16</f>
        <v>82</v>
      </c>
      <c r="O16" s="12"/>
    </row>
    <row r="17" spans="2:15" s="21" customFormat="1" x14ac:dyDescent="0.2">
      <c r="B17" s="24" t="s">
        <v>30</v>
      </c>
      <c r="C17" s="23">
        <f t="shared" si="0"/>
        <v>16601</v>
      </c>
      <c r="D17" s="23">
        <f>'2015'!D17-'2014'!D17</f>
        <v>-627</v>
      </c>
      <c r="E17" s="23">
        <f>'2015'!E17-'2014'!E17</f>
        <v>-61</v>
      </c>
      <c r="F17" s="23">
        <f>'2015'!F17-'2014'!F17</f>
        <v>-832</v>
      </c>
      <c r="G17" s="23">
        <f>'2015'!G17-'2014'!G17</f>
        <v>722</v>
      </c>
      <c r="H17" s="23">
        <f>'2015'!H17-'2014'!H17</f>
        <v>1020</v>
      </c>
      <c r="I17" s="23">
        <f>'2015'!I17-'2014'!I17</f>
        <v>1719</v>
      </c>
      <c r="J17" s="23">
        <f>'2015'!J17-'2014'!J17</f>
        <v>1373</v>
      </c>
      <c r="K17" s="23">
        <f>'2015'!K17-'2014'!K17</f>
        <v>1742</v>
      </c>
      <c r="L17" s="23">
        <f>'2015'!L17-'2014'!L17</f>
        <v>3974</v>
      </c>
      <c r="M17" s="23">
        <f>'2015'!M17-'2014'!M17</f>
        <v>5166</v>
      </c>
      <c r="N17" s="23">
        <f>'2015'!N17-'2014'!N17</f>
        <v>2405</v>
      </c>
      <c r="O17" s="23"/>
    </row>
    <row r="18" spans="2:15" x14ac:dyDescent="0.2">
      <c r="B18" s="1" t="s">
        <v>31</v>
      </c>
      <c r="C18" s="43">
        <f t="shared" si="0"/>
        <v>2035</v>
      </c>
      <c r="D18" s="12">
        <f>'2015'!D18-'2014'!D18</f>
        <v>357</v>
      </c>
      <c r="E18" s="12">
        <f>'2015'!E18-'2014'!E18</f>
        <v>205</v>
      </c>
      <c r="F18" s="12">
        <f>'2015'!F18-'2014'!F18</f>
        <v>-35</v>
      </c>
      <c r="G18" s="12">
        <f>'2015'!G18-'2014'!G18</f>
        <v>-141</v>
      </c>
      <c r="H18" s="12">
        <f>'2015'!H18-'2014'!H18</f>
        <v>-443</v>
      </c>
      <c r="I18" s="12">
        <f>'2015'!I18-'2014'!I18</f>
        <v>-68</v>
      </c>
      <c r="J18" s="12">
        <f>'2015'!J18-'2014'!J18</f>
        <v>752</v>
      </c>
      <c r="K18" s="12">
        <f>'2015'!K18-'2014'!K18</f>
        <v>1202</v>
      </c>
      <c r="L18" s="12">
        <f>'2015'!L18-'2014'!L18</f>
        <v>79</v>
      </c>
      <c r="M18" s="12">
        <f>'2015'!M18-'2014'!M18</f>
        <v>697</v>
      </c>
      <c r="N18" s="12">
        <f>'2015'!N18-'2014'!N18</f>
        <v>-570</v>
      </c>
      <c r="O18" s="12"/>
    </row>
    <row r="19" spans="2:15" s="21" customFormat="1" x14ac:dyDescent="0.2">
      <c r="B19" s="24" t="s">
        <v>34</v>
      </c>
      <c r="C19" s="23">
        <f t="shared" si="0"/>
        <v>687</v>
      </c>
      <c r="D19" s="23">
        <f>'2015'!D19-'2014'!D19</f>
        <v>-153</v>
      </c>
      <c r="E19" s="23">
        <f>'2015'!E19-'2014'!E19</f>
        <v>98</v>
      </c>
      <c r="F19" s="23">
        <f>'2015'!F19-'2014'!F19</f>
        <v>-180</v>
      </c>
      <c r="G19" s="23">
        <f>'2015'!G19-'2014'!G19</f>
        <v>-609</v>
      </c>
      <c r="H19" s="23">
        <f>'2015'!H19-'2014'!H19</f>
        <v>28</v>
      </c>
      <c r="I19" s="23">
        <f>'2015'!I19-'2014'!I19</f>
        <v>-43</v>
      </c>
      <c r="J19" s="23">
        <f>'2015'!J19-'2014'!J19</f>
        <v>2713</v>
      </c>
      <c r="K19" s="23">
        <f>'2015'!K19-'2014'!K19</f>
        <v>-1237</v>
      </c>
      <c r="L19" s="23">
        <f>'2015'!L19-'2014'!L19</f>
        <v>39</v>
      </c>
      <c r="M19" s="23">
        <f>'2015'!M19-'2014'!M19</f>
        <v>360</v>
      </c>
      <c r="N19" s="23">
        <f>'2015'!N19-'2014'!N19</f>
        <v>-329</v>
      </c>
      <c r="O19" s="23"/>
    </row>
    <row r="20" spans="2:15" x14ac:dyDescent="0.2">
      <c r="B20" s="1" t="s">
        <v>33</v>
      </c>
      <c r="C20" s="43">
        <f t="shared" si="0"/>
        <v>140</v>
      </c>
      <c r="D20" s="12">
        <f>'2015'!D20-'2014'!D20</f>
        <v>-236</v>
      </c>
      <c r="E20" s="12">
        <f>'2015'!E20-'2014'!E20</f>
        <v>35</v>
      </c>
      <c r="F20" s="12">
        <f>'2015'!F20-'2014'!F20</f>
        <v>185</v>
      </c>
      <c r="G20" s="12">
        <f>'2015'!G20-'2014'!G20</f>
        <v>-173</v>
      </c>
      <c r="H20" s="12">
        <f>'2015'!H20-'2014'!H20</f>
        <v>-3</v>
      </c>
      <c r="I20" s="12">
        <f>'2015'!I20-'2014'!I20</f>
        <v>-392</v>
      </c>
      <c r="J20" s="12">
        <f>'2015'!J20-'2014'!J20</f>
        <v>18</v>
      </c>
      <c r="K20" s="12">
        <f>'2015'!K20-'2014'!K20</f>
        <v>-508</v>
      </c>
      <c r="L20" s="12">
        <f>'2015'!L20-'2014'!L20</f>
        <v>374</v>
      </c>
      <c r="M20" s="12">
        <f>'2015'!M20-'2014'!M20</f>
        <v>501</v>
      </c>
      <c r="N20" s="12">
        <f>'2015'!N20-'2014'!N20</f>
        <v>339</v>
      </c>
      <c r="O20" s="12"/>
    </row>
    <row r="21" spans="2:15" s="21" customFormat="1" x14ac:dyDescent="0.2">
      <c r="B21" s="24" t="s">
        <v>40</v>
      </c>
      <c r="C21" s="23">
        <f t="shared" si="0"/>
        <v>23957</v>
      </c>
      <c r="D21" s="23">
        <f>'2015'!D21-'2014'!D21</f>
        <v>586</v>
      </c>
      <c r="E21" s="23">
        <f>'2015'!E21-'2014'!E21</f>
        <v>1537</v>
      </c>
      <c r="F21" s="23">
        <f>'2015'!F21-'2014'!F21</f>
        <v>975</v>
      </c>
      <c r="G21" s="23">
        <f>'2015'!G21-'2014'!G21</f>
        <v>980</v>
      </c>
      <c r="H21" s="23">
        <f>'2015'!H21-'2014'!H21</f>
        <v>1724</v>
      </c>
      <c r="I21" s="23">
        <f>'2015'!I21-'2014'!I21</f>
        <v>2950</v>
      </c>
      <c r="J21" s="23">
        <f>'2015'!J21-'2014'!J21</f>
        <v>3562</v>
      </c>
      <c r="K21" s="23">
        <f>'2015'!K21-'2014'!K21</f>
        <v>7422</v>
      </c>
      <c r="L21" s="23">
        <f>'2015'!L21-'2014'!L21</f>
        <v>2614</v>
      </c>
      <c r="M21" s="23">
        <f>'2015'!M21-'2014'!M21</f>
        <v>776</v>
      </c>
      <c r="N21" s="23">
        <f>'2015'!N21-'2014'!N21</f>
        <v>831</v>
      </c>
      <c r="O21" s="23"/>
    </row>
    <row r="22" spans="2:15" x14ac:dyDescent="0.2">
      <c r="B22" s="42" t="s">
        <v>36</v>
      </c>
      <c r="C22" s="43">
        <f t="shared" si="0"/>
        <v>2672</v>
      </c>
      <c r="D22" s="12">
        <f>'2015'!D22-'2014'!D22</f>
        <v>46</v>
      </c>
      <c r="E22" s="12">
        <f>'2015'!E22-'2014'!E22</f>
        <v>239</v>
      </c>
      <c r="F22" s="12">
        <f>'2015'!F22-'2014'!F22</f>
        <v>176</v>
      </c>
      <c r="G22" s="12">
        <f>'2015'!G22-'2014'!G22</f>
        <v>25</v>
      </c>
      <c r="H22" s="12">
        <f>'2015'!H22-'2014'!H22</f>
        <v>-406</v>
      </c>
      <c r="I22" s="12">
        <f>'2015'!I22-'2014'!I22</f>
        <v>371</v>
      </c>
      <c r="J22" s="12">
        <f>'2015'!J22-'2014'!J22</f>
        <v>682</v>
      </c>
      <c r="K22" s="12">
        <f>'2015'!K22-'2014'!K22</f>
        <v>1016</v>
      </c>
      <c r="L22" s="12">
        <f>'2015'!L22-'2014'!L22</f>
        <v>559</v>
      </c>
      <c r="M22" s="12">
        <f>'2015'!M22-'2014'!M22</f>
        <v>161</v>
      </c>
      <c r="N22" s="12">
        <f>'2015'!N22-'2014'!N22</f>
        <v>-197</v>
      </c>
      <c r="O22" s="12"/>
    </row>
    <row r="23" spans="2:15" s="21" customFormat="1" x14ac:dyDescent="0.2">
      <c r="B23" s="24" t="s">
        <v>32</v>
      </c>
      <c r="C23" s="23">
        <f t="shared" si="0"/>
        <v>1946</v>
      </c>
      <c r="D23" s="23">
        <f>'2015'!D23-'2014'!D23</f>
        <v>-81</v>
      </c>
      <c r="E23" s="23">
        <f>'2015'!E23-'2014'!E23</f>
        <v>554</v>
      </c>
      <c r="F23" s="23">
        <f>'2015'!F23-'2014'!F23</f>
        <v>107</v>
      </c>
      <c r="G23" s="23">
        <f>'2015'!G23-'2014'!G23</f>
        <v>363</v>
      </c>
      <c r="H23" s="23">
        <f>'2015'!H23-'2014'!H23</f>
        <v>-336</v>
      </c>
      <c r="I23" s="23">
        <f>'2015'!I23-'2014'!I23</f>
        <v>-283</v>
      </c>
      <c r="J23" s="23">
        <f>'2015'!J23-'2014'!J23</f>
        <v>-182</v>
      </c>
      <c r="K23" s="23">
        <f>'2015'!K23-'2014'!K23</f>
        <v>729</v>
      </c>
      <c r="L23" s="23">
        <f>'2015'!L23-'2014'!L23</f>
        <v>738</v>
      </c>
      <c r="M23" s="23">
        <f>'2015'!M23-'2014'!M23</f>
        <v>433</v>
      </c>
      <c r="N23" s="23">
        <f>'2015'!N23-'2014'!N23</f>
        <v>-96</v>
      </c>
      <c r="O23" s="23"/>
    </row>
    <row r="24" spans="2:15" x14ac:dyDescent="0.2">
      <c r="B24" s="1" t="s">
        <v>35</v>
      </c>
      <c r="C24" s="43">
        <f t="shared" si="0"/>
        <v>-513</v>
      </c>
      <c r="D24" s="12">
        <f>'2015'!D24-'2014'!D24</f>
        <v>-368</v>
      </c>
      <c r="E24" s="12">
        <f>'2015'!E24-'2014'!E24</f>
        <v>163</v>
      </c>
      <c r="F24" s="12">
        <f>'2015'!F24-'2014'!F24</f>
        <v>-93</v>
      </c>
      <c r="G24" s="12">
        <f>'2015'!G24-'2014'!G24</f>
        <v>-454</v>
      </c>
      <c r="H24" s="12">
        <f>'2015'!H24-'2014'!H24</f>
        <v>-26</v>
      </c>
      <c r="I24" s="12">
        <f>'2015'!I24-'2014'!I24</f>
        <v>-108</v>
      </c>
      <c r="J24" s="12">
        <f>'2015'!J24-'2014'!J24</f>
        <v>263</v>
      </c>
      <c r="K24" s="12">
        <f>'2015'!K24-'2014'!K24</f>
        <v>-275</v>
      </c>
      <c r="L24" s="12">
        <f>'2015'!L24-'2014'!L24</f>
        <v>456</v>
      </c>
      <c r="M24" s="12">
        <f>'2015'!M24-'2014'!M24</f>
        <v>-179</v>
      </c>
      <c r="N24" s="12">
        <f>'2015'!N24-'2014'!N24</f>
        <v>108</v>
      </c>
      <c r="O24" s="12"/>
    </row>
    <row r="25" spans="2:15" s="21" customFormat="1" x14ac:dyDescent="0.2">
      <c r="B25" s="24" t="s">
        <v>38</v>
      </c>
      <c r="C25" s="23">
        <f t="shared" si="0"/>
        <v>16209</v>
      </c>
      <c r="D25" s="23">
        <f>'2015'!D25-'2014'!D25</f>
        <v>353</v>
      </c>
      <c r="E25" s="23">
        <f>'2015'!E25-'2014'!E25</f>
        <v>43</v>
      </c>
      <c r="F25" s="23">
        <f>'2015'!F25-'2014'!F25</f>
        <v>77</v>
      </c>
      <c r="G25" s="23">
        <f>'2015'!G25-'2014'!G25</f>
        <v>795</v>
      </c>
      <c r="H25" s="23">
        <f>'2015'!H25-'2014'!H25</f>
        <v>807</v>
      </c>
      <c r="I25" s="23">
        <f>'2015'!I25-'2014'!I25</f>
        <v>471</v>
      </c>
      <c r="J25" s="23">
        <f>'2015'!J25-'2014'!J25</f>
        <v>11643</v>
      </c>
      <c r="K25" s="23">
        <f>'2015'!K25-'2014'!K25</f>
        <v>386</v>
      </c>
      <c r="L25" s="23">
        <f>'2015'!L25-'2014'!L25</f>
        <v>1107</v>
      </c>
      <c r="M25" s="23">
        <f>'2015'!M25-'2014'!M25</f>
        <v>682</v>
      </c>
      <c r="N25" s="23">
        <f>'2015'!N25-'2014'!N25</f>
        <v>-155</v>
      </c>
      <c r="O25" s="23"/>
    </row>
    <row r="26" spans="2:15" x14ac:dyDescent="0.2">
      <c r="B26" s="1" t="s">
        <v>37</v>
      </c>
      <c r="C26" s="43">
        <f t="shared" si="0"/>
        <v>-2147</v>
      </c>
      <c r="D26" s="12">
        <f>'2015'!D26-'2014'!D26</f>
        <v>-93</v>
      </c>
      <c r="E26" s="12">
        <f>'2015'!E26-'2014'!E26</f>
        <v>-146</v>
      </c>
      <c r="F26" s="12">
        <f>'2015'!F26-'2014'!F26</f>
        <v>65</v>
      </c>
      <c r="G26" s="12">
        <f>'2015'!G26-'2014'!G26</f>
        <v>-840</v>
      </c>
      <c r="H26" s="12">
        <f>'2015'!H26-'2014'!H26</f>
        <v>-655</v>
      </c>
      <c r="I26" s="12">
        <f>'2015'!I26-'2014'!I26</f>
        <v>90</v>
      </c>
      <c r="J26" s="12">
        <f>'2015'!J26-'2014'!J26</f>
        <v>1119</v>
      </c>
      <c r="K26" s="12">
        <f>'2015'!K26-'2014'!K26</f>
        <v>199</v>
      </c>
      <c r="L26" s="12">
        <f>'2015'!L26-'2014'!L26</f>
        <v>203</v>
      </c>
      <c r="M26" s="12">
        <f>'2015'!M26-'2014'!M26</f>
        <v>-1832</v>
      </c>
      <c r="N26" s="12">
        <f>'2015'!N26-'2014'!N26</f>
        <v>-257</v>
      </c>
      <c r="O26" s="12"/>
    </row>
    <row r="27" spans="2:15" s="21" customFormat="1" x14ac:dyDescent="0.2">
      <c r="B27" s="24" t="s">
        <v>39</v>
      </c>
      <c r="C27" s="23">
        <f t="shared" si="0"/>
        <v>1174</v>
      </c>
      <c r="D27" s="23">
        <f>'2015'!D27-'2014'!D27</f>
        <v>62</v>
      </c>
      <c r="E27" s="23">
        <f>'2015'!E27-'2014'!E27</f>
        <v>188</v>
      </c>
      <c r="F27" s="23">
        <f>'2015'!F27-'2014'!F27</f>
        <v>177</v>
      </c>
      <c r="G27" s="23">
        <f>'2015'!G27-'2014'!G27</f>
        <v>96</v>
      </c>
      <c r="H27" s="23">
        <f>'2015'!H27-'2014'!H27</f>
        <v>-142</v>
      </c>
      <c r="I27" s="23">
        <f>'2015'!I27-'2014'!I27</f>
        <v>84</v>
      </c>
      <c r="J27" s="23">
        <f>'2015'!J27-'2014'!J27</f>
        <v>464</v>
      </c>
      <c r="K27" s="23">
        <f>'2015'!K27-'2014'!K27</f>
        <v>316</v>
      </c>
      <c r="L27" s="23">
        <f>'2015'!L27-'2014'!L27</f>
        <v>252</v>
      </c>
      <c r="M27" s="23">
        <f>'2015'!M27-'2014'!M27</f>
        <v>-413</v>
      </c>
      <c r="N27" s="23">
        <f>'2015'!N27-'2014'!N27</f>
        <v>90</v>
      </c>
      <c r="O27" s="23"/>
    </row>
    <row r="28" spans="2:15" x14ac:dyDescent="0.2">
      <c r="B28" s="42" t="s">
        <v>42</v>
      </c>
      <c r="C28" s="43">
        <f t="shared" si="0"/>
        <v>255</v>
      </c>
      <c r="D28" s="12">
        <f>'2015'!D28-'2014'!D28</f>
        <v>-103</v>
      </c>
      <c r="E28" s="12">
        <f>'2015'!E28-'2014'!E28</f>
        <v>95</v>
      </c>
      <c r="F28" s="12">
        <f>'2015'!F28-'2014'!F28</f>
        <v>-38</v>
      </c>
      <c r="G28" s="12">
        <f>'2015'!G28-'2014'!G28</f>
        <v>-175</v>
      </c>
      <c r="H28" s="12">
        <f>'2015'!H28-'2014'!H28</f>
        <v>-577</v>
      </c>
      <c r="I28" s="12">
        <f>'2015'!I28-'2014'!I28</f>
        <v>-338</v>
      </c>
      <c r="J28" s="12">
        <f>'2015'!J28-'2014'!J28</f>
        <v>511</v>
      </c>
      <c r="K28" s="12">
        <f>'2015'!K28-'2014'!K28</f>
        <v>-420</v>
      </c>
      <c r="L28" s="12">
        <f>'2015'!L28-'2014'!L28</f>
        <v>463</v>
      </c>
      <c r="M28" s="12">
        <f>'2015'!M28-'2014'!M28</f>
        <v>368</v>
      </c>
      <c r="N28" s="12">
        <f>'2015'!N28-'2014'!N28</f>
        <v>469</v>
      </c>
      <c r="O28" s="12"/>
    </row>
    <row r="29" spans="2:15" s="21" customFormat="1" x14ac:dyDescent="0.2">
      <c r="B29" s="24" t="s">
        <v>43</v>
      </c>
      <c r="C29" s="23">
        <f t="shared" si="0"/>
        <v>1772</v>
      </c>
      <c r="D29" s="23">
        <f>'2015'!D29-'2014'!D29</f>
        <v>51</v>
      </c>
      <c r="E29" s="23">
        <f>'2015'!E29-'2014'!E29</f>
        <v>-76</v>
      </c>
      <c r="F29" s="23">
        <f>'2015'!F29-'2014'!F29</f>
        <v>247</v>
      </c>
      <c r="G29" s="23">
        <f>'2015'!G29-'2014'!G29</f>
        <v>-67</v>
      </c>
      <c r="H29" s="23">
        <f>'2015'!H29-'2014'!H29</f>
        <v>135</v>
      </c>
      <c r="I29" s="23">
        <f>'2015'!I29-'2014'!I29</f>
        <v>-540</v>
      </c>
      <c r="J29" s="23">
        <f>'2015'!J29-'2014'!J29</f>
        <v>1397</v>
      </c>
      <c r="K29" s="23">
        <f>'2015'!K29-'2014'!K29</f>
        <v>63</v>
      </c>
      <c r="L29" s="23">
        <f>'2015'!L29-'2014'!L29</f>
        <v>212</v>
      </c>
      <c r="M29" s="23">
        <f>'2015'!M29-'2014'!M29</f>
        <v>319</v>
      </c>
      <c r="N29" s="23">
        <f>'2015'!N29-'2014'!N29</f>
        <v>31</v>
      </c>
      <c r="O29" s="23"/>
    </row>
    <row r="30" spans="2:15" x14ac:dyDescent="0.2">
      <c r="B30" s="1" t="s">
        <v>44</v>
      </c>
      <c r="C30" s="43">
        <f t="shared" si="0"/>
        <v>1730</v>
      </c>
      <c r="D30" s="12">
        <f>'2015'!D30-'2014'!D30</f>
        <v>31</v>
      </c>
      <c r="E30" s="12">
        <f>'2015'!E30-'2014'!E30</f>
        <v>579</v>
      </c>
      <c r="F30" s="12">
        <f>'2015'!F30-'2014'!F30</f>
        <v>232</v>
      </c>
      <c r="G30" s="12">
        <f>'2015'!G30-'2014'!G30</f>
        <v>375</v>
      </c>
      <c r="H30" s="12">
        <f>'2015'!H30-'2014'!H30</f>
        <v>-143</v>
      </c>
      <c r="I30" s="12">
        <f>'2015'!I30-'2014'!I30</f>
        <v>1566</v>
      </c>
      <c r="J30" s="12">
        <f>'2015'!J30-'2014'!J30</f>
        <v>-314</v>
      </c>
      <c r="K30" s="12">
        <f>'2015'!K30-'2014'!K30</f>
        <v>-313</v>
      </c>
      <c r="L30" s="12">
        <f>'2015'!L30-'2014'!L30</f>
        <v>-258</v>
      </c>
      <c r="M30" s="12">
        <f>'2015'!M30-'2014'!M30</f>
        <v>-120</v>
      </c>
      <c r="N30" s="12">
        <f>'2015'!N30-'2014'!N30</f>
        <v>95</v>
      </c>
      <c r="O30" s="12"/>
    </row>
    <row r="31" spans="2:15" s="21" customFormat="1" x14ac:dyDescent="0.2">
      <c r="B31" s="24" t="s">
        <v>2</v>
      </c>
      <c r="C31" s="23">
        <f t="shared" si="0"/>
        <v>-1705</v>
      </c>
      <c r="D31" s="23">
        <f>'2015'!D31-'2014'!D31</f>
        <v>-207</v>
      </c>
      <c r="E31" s="23">
        <f>'2015'!E31-'2014'!E31</f>
        <v>-32</v>
      </c>
      <c r="F31" s="23">
        <f>'2015'!F31-'2014'!F31</f>
        <v>-299</v>
      </c>
      <c r="G31" s="23">
        <f>'2015'!G31-'2014'!G31</f>
        <v>100</v>
      </c>
      <c r="H31" s="23">
        <f>'2015'!H31-'2014'!H31</f>
        <v>-547</v>
      </c>
      <c r="I31" s="23">
        <f>'2015'!I31-'2014'!I31</f>
        <v>-149</v>
      </c>
      <c r="J31" s="23">
        <f>'2015'!J31-'2014'!J31</f>
        <v>-562</v>
      </c>
      <c r="K31" s="23">
        <f>'2015'!K31-'2014'!K31</f>
        <v>119</v>
      </c>
      <c r="L31" s="23">
        <f>'2015'!L31-'2014'!L31</f>
        <v>-260</v>
      </c>
      <c r="M31" s="23">
        <f>'2015'!M31-'2014'!M31</f>
        <v>-22</v>
      </c>
      <c r="N31" s="23">
        <f>'2015'!N31-'2014'!N31</f>
        <v>154</v>
      </c>
      <c r="O31" s="23"/>
    </row>
    <row r="32" spans="2:15" x14ac:dyDescent="0.2">
      <c r="B32" s="1" t="s">
        <v>48</v>
      </c>
      <c r="C32" s="43">
        <f t="shared" si="0"/>
        <v>5552</v>
      </c>
      <c r="D32" s="12">
        <f>'2015'!D32-'2014'!D32</f>
        <v>85</v>
      </c>
      <c r="E32" s="12">
        <f>'2015'!E32-'2014'!E32</f>
        <v>286</v>
      </c>
      <c r="F32" s="12">
        <f>'2015'!F32-'2014'!F32</f>
        <v>-126</v>
      </c>
      <c r="G32" s="12">
        <f>'2015'!G32-'2014'!G32</f>
        <v>117</v>
      </c>
      <c r="H32" s="12">
        <f>'2015'!H32-'2014'!H32</f>
        <v>892</v>
      </c>
      <c r="I32" s="12">
        <f>'2015'!I32-'2014'!I32</f>
        <v>519</v>
      </c>
      <c r="J32" s="12">
        <f>'2015'!J32-'2014'!J32</f>
        <v>1173</v>
      </c>
      <c r="K32" s="12">
        <f>'2015'!K32-'2014'!K32</f>
        <v>1575</v>
      </c>
      <c r="L32" s="12">
        <f>'2015'!L32-'2014'!L32</f>
        <v>417</v>
      </c>
      <c r="M32" s="12">
        <f>'2015'!M32-'2014'!M32</f>
        <v>399</v>
      </c>
      <c r="N32" s="12">
        <f>'2015'!N32-'2014'!N32</f>
        <v>215</v>
      </c>
      <c r="O32" s="12"/>
    </row>
    <row r="33" spans="2:18" s="21" customFormat="1" x14ac:dyDescent="0.2">
      <c r="B33" s="24" t="s">
        <v>41</v>
      </c>
      <c r="C33" s="23">
        <f t="shared" si="0"/>
        <v>-378</v>
      </c>
      <c r="D33" s="23">
        <f>'2015'!D33-'2014'!D33</f>
        <v>98</v>
      </c>
      <c r="E33" s="23">
        <f>'2015'!E33-'2014'!E33</f>
        <v>31</v>
      </c>
      <c r="F33" s="23">
        <f>'2015'!F33-'2014'!F33</f>
        <v>-216</v>
      </c>
      <c r="G33" s="23">
        <f>'2015'!G33-'2014'!G33</f>
        <v>-117</v>
      </c>
      <c r="H33" s="23">
        <f>'2015'!H33-'2014'!H33</f>
        <v>-302</v>
      </c>
      <c r="I33" s="23">
        <f>'2015'!I33-'2014'!I33</f>
        <v>154</v>
      </c>
      <c r="J33" s="23">
        <f>'2015'!J33-'2014'!J33</f>
        <v>-13</v>
      </c>
      <c r="K33" s="23">
        <f>'2015'!K33-'2014'!K33</f>
        <v>74</v>
      </c>
      <c r="L33" s="23">
        <f>'2015'!L33-'2014'!L33</f>
        <v>210</v>
      </c>
      <c r="M33" s="23">
        <f>'2015'!M33-'2014'!M33</f>
        <v>-447</v>
      </c>
      <c r="N33" s="23">
        <f>'2015'!N33-'2014'!N33</f>
        <v>150</v>
      </c>
      <c r="O33" s="23"/>
    </row>
    <row r="34" spans="2:18" x14ac:dyDescent="0.2">
      <c r="B34" s="1" t="s">
        <v>47</v>
      </c>
      <c r="C34" s="43">
        <f t="shared" si="0"/>
        <v>2031</v>
      </c>
      <c r="D34" s="12">
        <f>'2015'!D34-'2014'!D34</f>
        <v>74</v>
      </c>
      <c r="E34" s="12">
        <f>'2015'!E34-'2014'!E34</f>
        <v>133</v>
      </c>
      <c r="F34" s="12">
        <f>'2015'!F34-'2014'!F34</f>
        <v>144</v>
      </c>
      <c r="G34" s="12">
        <f>'2015'!G34-'2014'!G34</f>
        <v>104</v>
      </c>
      <c r="H34" s="12">
        <f>'2015'!H34-'2014'!H34</f>
        <v>515</v>
      </c>
      <c r="I34" s="12">
        <f>'2015'!I34-'2014'!I34</f>
        <v>15</v>
      </c>
      <c r="J34" s="12">
        <f>'2015'!J34-'2014'!J34</f>
        <v>87</v>
      </c>
      <c r="K34" s="12">
        <f>'2015'!K34-'2014'!K34</f>
        <v>-93</v>
      </c>
      <c r="L34" s="12">
        <f>'2015'!L34-'2014'!L34</f>
        <v>263</v>
      </c>
      <c r="M34" s="12">
        <f>'2015'!M34-'2014'!M34</f>
        <v>622</v>
      </c>
      <c r="N34" s="12">
        <f>'2015'!N34-'2014'!N34</f>
        <v>167</v>
      </c>
      <c r="O34" s="12"/>
    </row>
    <row r="35" spans="2:18" s="21" customFormat="1" x14ac:dyDescent="0.2">
      <c r="B35" s="24" t="s">
        <v>49</v>
      </c>
      <c r="C35" s="23">
        <f t="shared" si="0"/>
        <v>367</v>
      </c>
      <c r="D35" s="23">
        <f>'2015'!D35-'2014'!D35</f>
        <v>88</v>
      </c>
      <c r="E35" s="23">
        <f>'2015'!E35-'2014'!E35</f>
        <v>80</v>
      </c>
      <c r="F35" s="23">
        <f>'2015'!F35-'2014'!F35</f>
        <v>386</v>
      </c>
      <c r="G35" s="23">
        <f>'2015'!G35-'2014'!G35</f>
        <v>141</v>
      </c>
      <c r="H35" s="23">
        <f>'2015'!H35-'2014'!H35</f>
        <v>-244</v>
      </c>
      <c r="I35" s="23">
        <f>'2015'!I35-'2014'!I35</f>
        <v>-63</v>
      </c>
      <c r="J35" s="23">
        <f>'2015'!J35-'2014'!J35</f>
        <v>-254</v>
      </c>
      <c r="K35" s="23">
        <f>'2015'!K35-'2014'!K35</f>
        <v>-4</v>
      </c>
      <c r="L35" s="23">
        <f>'2015'!L35-'2014'!L35</f>
        <v>317</v>
      </c>
      <c r="M35" s="23">
        <f>'2015'!M35-'2014'!M35</f>
        <v>-19</v>
      </c>
      <c r="N35" s="23">
        <f>'2015'!N35-'2014'!N35</f>
        <v>-61</v>
      </c>
      <c r="O35" s="23"/>
    </row>
    <row r="36" spans="2:18" x14ac:dyDescent="0.2">
      <c r="B36" s="42" t="s">
        <v>45</v>
      </c>
      <c r="C36" s="43">
        <f t="shared" si="0"/>
        <v>1245</v>
      </c>
      <c r="D36" s="12">
        <f>'2015'!D36-'2014'!D36</f>
        <v>213</v>
      </c>
      <c r="E36" s="12">
        <f>'2015'!E36-'2014'!E36</f>
        <v>216</v>
      </c>
      <c r="F36" s="12">
        <f>'2015'!F36-'2014'!F36</f>
        <v>249</v>
      </c>
      <c r="G36" s="12">
        <f>'2015'!G36-'2014'!G36</f>
        <v>213</v>
      </c>
      <c r="H36" s="12">
        <f>'2015'!H36-'2014'!H36</f>
        <v>-55</v>
      </c>
      <c r="I36" s="12">
        <f>'2015'!I36-'2014'!I36</f>
        <v>465</v>
      </c>
      <c r="J36" s="12">
        <f>'2015'!J36-'2014'!J36</f>
        <v>-37</v>
      </c>
      <c r="K36" s="12">
        <f>'2015'!K36-'2014'!K36</f>
        <v>104</v>
      </c>
      <c r="L36" s="12">
        <f>'2015'!L36-'2014'!L36</f>
        <v>-59</v>
      </c>
      <c r="M36" s="12">
        <f>'2015'!M36-'2014'!M36</f>
        <v>-19</v>
      </c>
      <c r="N36" s="12">
        <f>'2015'!N36-'2014'!N36</f>
        <v>-45</v>
      </c>
      <c r="O36" s="12"/>
    </row>
    <row r="37" spans="2:18" s="21" customFormat="1" x14ac:dyDescent="0.2">
      <c r="B37" s="24" t="s">
        <v>51</v>
      </c>
      <c r="C37" s="23">
        <f t="shared" si="0"/>
        <v>2834</v>
      </c>
      <c r="D37" s="23">
        <f>'2015'!D37-'2014'!D37</f>
        <v>234</v>
      </c>
      <c r="E37" s="23">
        <f>'2015'!E37-'2014'!E37</f>
        <v>492</v>
      </c>
      <c r="F37" s="23">
        <f>'2015'!F37-'2014'!F37</f>
        <v>249</v>
      </c>
      <c r="G37" s="23">
        <f>'2015'!G37-'2014'!G37</f>
        <v>130</v>
      </c>
      <c r="H37" s="23">
        <f>'2015'!H37-'2014'!H37</f>
        <v>254</v>
      </c>
      <c r="I37" s="23">
        <f>'2015'!I37-'2014'!I37</f>
        <v>443</v>
      </c>
      <c r="J37" s="23">
        <f>'2015'!J37-'2014'!J37</f>
        <v>461</v>
      </c>
      <c r="K37" s="23">
        <f>'2015'!K37-'2014'!K37</f>
        <v>306</v>
      </c>
      <c r="L37" s="23">
        <f>'2015'!L37-'2014'!L37</f>
        <v>177</v>
      </c>
      <c r="M37" s="23">
        <f>'2015'!M37-'2014'!M37</f>
        <v>258</v>
      </c>
      <c r="N37" s="23">
        <f>'2015'!N37-'2014'!N37</f>
        <v>-170</v>
      </c>
      <c r="O37" s="23"/>
      <c r="P37" s="23"/>
      <c r="Q37" s="23"/>
      <c r="R37" s="23"/>
    </row>
    <row r="38" spans="2:18" x14ac:dyDescent="0.2">
      <c r="B38" s="1" t="s">
        <v>3</v>
      </c>
      <c r="C38" s="43">
        <f t="shared" si="0"/>
        <v>-1877</v>
      </c>
      <c r="D38" s="12">
        <f>'2015'!D38-'2014'!D38</f>
        <v>18</v>
      </c>
      <c r="E38" s="12">
        <f>'2015'!E38-'2014'!E38</f>
        <v>169</v>
      </c>
      <c r="F38" s="12">
        <f>'2015'!F38-'2014'!F38</f>
        <v>51</v>
      </c>
      <c r="G38" s="12">
        <f>'2015'!G38-'2014'!G38</f>
        <v>-129</v>
      </c>
      <c r="H38" s="12">
        <f>'2015'!H38-'2014'!H38</f>
        <v>-178</v>
      </c>
      <c r="I38" s="12">
        <f>'2015'!I38-'2014'!I38</f>
        <v>-112</v>
      </c>
      <c r="J38" s="12">
        <f>'2015'!J38-'2014'!J38</f>
        <v>268</v>
      </c>
      <c r="K38" s="12">
        <f>'2015'!K38-'2014'!K38</f>
        <v>-728</v>
      </c>
      <c r="L38" s="12">
        <f>'2015'!L38-'2014'!L38</f>
        <v>-386</v>
      </c>
      <c r="M38" s="12">
        <f>'2015'!M38-'2014'!M38</f>
        <v>-863</v>
      </c>
      <c r="N38" s="12">
        <f>'2015'!N38-'2014'!N38</f>
        <v>13</v>
      </c>
      <c r="O38" s="12"/>
    </row>
    <row r="39" spans="2:18" s="21" customFormat="1" x14ac:dyDescent="0.2">
      <c r="B39" s="24" t="s">
        <v>46</v>
      </c>
      <c r="C39" s="23">
        <f t="shared" si="0"/>
        <v>1141</v>
      </c>
      <c r="D39" s="23">
        <f>'2015'!D39-'2014'!D39</f>
        <v>35</v>
      </c>
      <c r="E39" s="23">
        <f>'2015'!E39-'2014'!E39</f>
        <v>138</v>
      </c>
      <c r="F39" s="23">
        <f>'2015'!F39-'2014'!F39</f>
        <v>294</v>
      </c>
      <c r="G39" s="23">
        <f>'2015'!G39-'2014'!G39</f>
        <v>34</v>
      </c>
      <c r="H39" s="23">
        <f>'2015'!H39-'2014'!H39</f>
        <v>-313</v>
      </c>
      <c r="I39" s="23">
        <f>'2015'!I39-'2014'!I39</f>
        <v>109</v>
      </c>
      <c r="J39" s="23">
        <f>'2015'!J39-'2014'!J39</f>
        <v>732</v>
      </c>
      <c r="K39" s="23">
        <f>'2015'!K39-'2014'!K39</f>
        <v>91</v>
      </c>
      <c r="L39" s="23">
        <f>'2015'!L39-'2014'!L39</f>
        <v>223</v>
      </c>
      <c r="M39" s="23">
        <f>'2015'!M39-'2014'!M39</f>
        <v>-37</v>
      </c>
      <c r="N39" s="23">
        <f>'2015'!N39-'2014'!N39</f>
        <v>-165</v>
      </c>
      <c r="O39" s="23"/>
    </row>
    <row r="40" spans="2:18" x14ac:dyDescent="0.2">
      <c r="B40" s="42" t="s">
        <v>50</v>
      </c>
      <c r="C40" s="43">
        <f t="shared" si="0"/>
        <v>-105</v>
      </c>
      <c r="D40" s="12">
        <f>'2015'!D40-'2014'!D40</f>
        <v>-131</v>
      </c>
      <c r="E40" s="12">
        <f>'2015'!E40-'2014'!E40</f>
        <v>87</v>
      </c>
      <c r="F40" s="12">
        <f>'2015'!F40-'2014'!F40</f>
        <v>182</v>
      </c>
      <c r="G40" s="12">
        <f>'2015'!G40-'2014'!G40</f>
        <v>196</v>
      </c>
      <c r="H40" s="12">
        <f>'2015'!H40-'2014'!H40</f>
        <v>-41</v>
      </c>
      <c r="I40" s="12">
        <f>'2015'!I40-'2014'!I40</f>
        <v>-45</v>
      </c>
      <c r="J40" s="12">
        <f>'2015'!J40-'2014'!J40</f>
        <v>-13</v>
      </c>
      <c r="K40" s="12">
        <f>'2015'!K40-'2014'!K40</f>
        <v>-172</v>
      </c>
      <c r="L40" s="12">
        <f>'2015'!L40-'2014'!L40</f>
        <v>237</v>
      </c>
      <c r="M40" s="12">
        <f>'2015'!M40-'2014'!M40</f>
        <v>-332</v>
      </c>
      <c r="N40" s="12">
        <f>'2015'!N40-'2014'!N40</f>
        <v>-73</v>
      </c>
      <c r="O40" s="12"/>
    </row>
    <row r="41" spans="2:18" s="21" customFormat="1" x14ac:dyDescent="0.2">
      <c r="B41" s="24" t="s">
        <v>52</v>
      </c>
      <c r="C41" s="23">
        <f t="shared" si="0"/>
        <v>2643</v>
      </c>
      <c r="D41" s="23">
        <f>'2015'!D41-'2014'!D41</f>
        <v>-51</v>
      </c>
      <c r="E41" s="23">
        <f>'2015'!E41-'2014'!E41</f>
        <v>51</v>
      </c>
      <c r="F41" s="23">
        <f>'2015'!F41-'2014'!F41</f>
        <v>138</v>
      </c>
      <c r="G41" s="23">
        <f>'2015'!G41-'2014'!G41</f>
        <v>210</v>
      </c>
      <c r="H41" s="23">
        <f>'2015'!H41-'2014'!H41</f>
        <v>993</v>
      </c>
      <c r="I41" s="23">
        <f>'2015'!I41-'2014'!I41</f>
        <v>-295</v>
      </c>
      <c r="J41" s="23">
        <f>'2015'!J41-'2014'!J41</f>
        <v>629</v>
      </c>
      <c r="K41" s="23">
        <f>'2015'!K41-'2014'!K41</f>
        <v>70</v>
      </c>
      <c r="L41" s="23">
        <f>'2015'!L41-'2014'!L41</f>
        <v>421</v>
      </c>
      <c r="M41" s="23">
        <f>'2015'!M41-'2014'!M41</f>
        <v>275</v>
      </c>
      <c r="N41" s="23">
        <f>'2015'!N41-'2014'!N41</f>
        <v>202</v>
      </c>
      <c r="O41" s="23"/>
    </row>
    <row r="42" spans="2:18" x14ac:dyDescent="0.2">
      <c r="B42" s="42" t="s">
        <v>71</v>
      </c>
      <c r="C42" s="43">
        <f t="shared" si="0"/>
        <v>197</v>
      </c>
      <c r="D42" s="12">
        <f>'2015'!D42-'2014'!D42</f>
        <v>5</v>
      </c>
      <c r="E42" s="12">
        <f>'2015'!E42-'2014'!E42</f>
        <v>165</v>
      </c>
      <c r="F42" s="12">
        <f>'2015'!F42-'2014'!F42</f>
        <v>28</v>
      </c>
      <c r="G42" s="12">
        <f>'2015'!G42-'2014'!G42</f>
        <v>151</v>
      </c>
      <c r="H42" s="12">
        <f>'2015'!H42-'2014'!H42</f>
        <v>12</v>
      </c>
      <c r="I42" s="12">
        <f>'2015'!I42-'2014'!I42</f>
        <v>-665</v>
      </c>
      <c r="J42" s="12">
        <f>'2015'!J42-'2014'!J42</f>
        <v>333</v>
      </c>
      <c r="K42" s="12">
        <f>'2015'!K42-'2014'!K42</f>
        <v>191</v>
      </c>
      <c r="L42" s="12">
        <f>'2015'!L42-'2014'!L42</f>
        <v>103</v>
      </c>
      <c r="M42" s="12">
        <f>'2015'!M42-'2014'!M42</f>
        <v>-99</v>
      </c>
      <c r="N42" s="12">
        <f>'2015'!N42-'2014'!N42</f>
        <v>-27</v>
      </c>
      <c r="O42" s="12"/>
      <c r="P42" s="12"/>
      <c r="Q42" s="12"/>
      <c r="R42" s="12"/>
    </row>
    <row r="43" spans="2:18" s="21" customFormat="1" x14ac:dyDescent="0.2">
      <c r="B43" s="24" t="s">
        <v>4</v>
      </c>
      <c r="C43" s="23">
        <f t="shared" si="0"/>
        <v>3428</v>
      </c>
      <c r="D43" s="23">
        <f>'2015'!D43-'2014'!D43</f>
        <v>-32</v>
      </c>
      <c r="E43" s="23">
        <f>'2015'!E43-'2014'!E43</f>
        <v>-141</v>
      </c>
      <c r="F43" s="23">
        <f>'2015'!F43-'2014'!F43</f>
        <v>149</v>
      </c>
      <c r="G43" s="23">
        <f>'2015'!G43-'2014'!G43</f>
        <v>222</v>
      </c>
      <c r="H43" s="23">
        <f>'2015'!H43-'2014'!H43</f>
        <v>101</v>
      </c>
      <c r="I43" s="23">
        <f>'2015'!I43-'2014'!I43</f>
        <v>-239</v>
      </c>
      <c r="J43" s="23">
        <f>'2015'!J43-'2014'!J43</f>
        <v>1846</v>
      </c>
      <c r="K43" s="23">
        <f>'2015'!K43-'2014'!K43</f>
        <v>1047</v>
      </c>
      <c r="L43" s="23">
        <f>'2015'!L43-'2014'!L43</f>
        <v>410</v>
      </c>
      <c r="M43" s="23">
        <f>'2015'!M43-'2014'!M43</f>
        <v>38</v>
      </c>
      <c r="N43" s="23">
        <f>'2015'!N43-'2014'!N43</f>
        <v>27</v>
      </c>
      <c r="O43" s="23"/>
    </row>
    <row r="44" spans="2:18" x14ac:dyDescent="0.2">
      <c r="B44" s="1" t="s">
        <v>103</v>
      </c>
      <c r="C44" s="43">
        <f t="shared" si="0"/>
        <v>393</v>
      </c>
      <c r="D44" s="12">
        <f>'2015'!D44-'2014'!D44</f>
        <v>96</v>
      </c>
      <c r="E44" s="12">
        <f>'2015'!E44-'2014'!E44</f>
        <v>14</v>
      </c>
      <c r="F44" s="12">
        <f>'2015'!F44-'2014'!F44</f>
        <v>-24</v>
      </c>
      <c r="G44" s="12">
        <f>'2015'!G44-'2014'!G44</f>
        <v>118</v>
      </c>
      <c r="H44" s="12">
        <f>'2015'!H44-'2014'!H44</f>
        <v>-55</v>
      </c>
      <c r="I44" s="12">
        <f>'2015'!I44-'2014'!I44</f>
        <v>-36</v>
      </c>
      <c r="J44" s="12">
        <f>'2015'!J44-'2014'!J44</f>
        <v>122</v>
      </c>
      <c r="K44" s="12">
        <f>'2015'!K44-'2014'!K44</f>
        <v>74</v>
      </c>
      <c r="L44" s="12">
        <f>'2015'!L44-'2014'!L44</f>
        <v>-2</v>
      </c>
      <c r="M44" s="12">
        <f>'2015'!M44-'2014'!M44</f>
        <v>83</v>
      </c>
      <c r="N44" s="12">
        <f>'2015'!N44-'2014'!N44</f>
        <v>3</v>
      </c>
      <c r="O44" s="12"/>
    </row>
    <row r="45" spans="2:18" s="21" customFormat="1" x14ac:dyDescent="0.2">
      <c r="B45" s="24" t="s">
        <v>76</v>
      </c>
      <c r="C45" s="23">
        <f t="shared" si="0"/>
        <v>-86</v>
      </c>
      <c r="D45" s="23">
        <f>'2015'!D45-'2014'!D45</f>
        <v>-44</v>
      </c>
      <c r="E45" s="23">
        <f>'2015'!E45-'2014'!E45</f>
        <v>-47</v>
      </c>
      <c r="F45" s="23">
        <f>'2015'!F45-'2014'!F45</f>
        <v>-29</v>
      </c>
      <c r="G45" s="23">
        <f>'2015'!G45-'2014'!G45</f>
        <v>-40</v>
      </c>
      <c r="H45" s="23">
        <f>'2015'!H45-'2014'!H45</f>
        <v>0</v>
      </c>
      <c r="I45" s="23">
        <f>'2015'!I45-'2014'!I45</f>
        <v>-149</v>
      </c>
      <c r="J45" s="23">
        <f>'2015'!J45-'2014'!J45</f>
        <v>-86</v>
      </c>
      <c r="K45" s="23">
        <f>'2015'!K45-'2014'!K45</f>
        <v>245</v>
      </c>
      <c r="L45" s="23">
        <f>'2015'!L45-'2014'!L45</f>
        <v>-16</v>
      </c>
      <c r="M45" s="23">
        <f>'2015'!M45-'2014'!M45</f>
        <v>93</v>
      </c>
      <c r="N45" s="23">
        <f>'2015'!N45-'2014'!N45</f>
        <v>-13</v>
      </c>
      <c r="O45" s="23"/>
    </row>
    <row r="46" spans="2:18" x14ac:dyDescent="0.2">
      <c r="B46" s="42" t="s">
        <v>5</v>
      </c>
      <c r="C46" s="43">
        <f t="shared" si="0"/>
        <v>2029</v>
      </c>
      <c r="D46" s="12">
        <f>'2015'!D46-'2014'!D46</f>
        <v>69</v>
      </c>
      <c r="E46" s="12">
        <f>'2015'!E46-'2014'!E46</f>
        <v>446</v>
      </c>
      <c r="F46" s="12">
        <f>'2015'!F46-'2014'!F46</f>
        <v>257</v>
      </c>
      <c r="G46" s="12">
        <f>'2015'!G46-'2014'!G46</f>
        <v>121</v>
      </c>
      <c r="H46" s="12">
        <f>'2015'!H46-'2014'!H46</f>
        <v>-220</v>
      </c>
      <c r="I46" s="12">
        <f>'2015'!I46-'2014'!I46</f>
        <v>-95</v>
      </c>
      <c r="J46" s="12">
        <f>'2015'!J46-'2014'!J46</f>
        <v>439</v>
      </c>
      <c r="K46" s="12">
        <f>'2015'!K46-'2014'!K46</f>
        <v>488</v>
      </c>
      <c r="L46" s="12">
        <f>'2015'!L46-'2014'!L46</f>
        <v>272</v>
      </c>
      <c r="M46" s="12">
        <f>'2015'!M46-'2014'!M46</f>
        <v>87</v>
      </c>
      <c r="N46" s="12">
        <f>'2015'!N46-'2014'!N46</f>
        <v>165</v>
      </c>
      <c r="O46" s="12"/>
    </row>
    <row r="47" spans="2:18" s="21" customFormat="1" x14ac:dyDescent="0.2">
      <c r="B47" s="25"/>
      <c r="C47" s="23">
        <f t="shared" si="0"/>
        <v>0</v>
      </c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2:18" x14ac:dyDescent="0.2">
      <c r="B48" s="42" t="s">
        <v>77</v>
      </c>
      <c r="C48" s="43">
        <f t="shared" si="0"/>
        <v>45913</v>
      </c>
      <c r="D48" s="12">
        <f>'2015'!D48-'2014'!D48</f>
        <v>-1699</v>
      </c>
      <c r="E48" s="12">
        <f>'2015'!E48-'2014'!E48</f>
        <v>3101</v>
      </c>
      <c r="F48" s="12">
        <f>'2015'!F48-'2014'!F48</f>
        <v>3990</v>
      </c>
      <c r="G48" s="12">
        <f>'2015'!G48-'2014'!G48</f>
        <v>2534</v>
      </c>
      <c r="H48" s="12">
        <f>'2015'!H48-'2014'!H48</f>
        <v>-1288</v>
      </c>
      <c r="I48" s="12">
        <f>'2015'!I48-'2014'!I48</f>
        <v>2882</v>
      </c>
      <c r="J48" s="12">
        <f>'2015'!J48-'2014'!J48</f>
        <v>14500</v>
      </c>
      <c r="K48" s="12">
        <f>'2015'!K48-'2014'!K48</f>
        <v>11649</v>
      </c>
      <c r="L48" s="12">
        <f>'2015'!L48-'2014'!L48</f>
        <v>6569</v>
      </c>
      <c r="M48" s="12">
        <f>'2015'!M48-'2014'!M48</f>
        <v>3855</v>
      </c>
      <c r="N48" s="12">
        <f>'2015'!N48-'2014'!N48</f>
        <v>-180</v>
      </c>
      <c r="O48" s="12"/>
    </row>
    <row r="57" spans="2:2" x14ac:dyDescent="0.2">
      <c r="B57" s="47"/>
    </row>
  </sheetData>
  <conditionalFormatting sqref="P1:IV1048576 A1:A1048576 C1:O6 B3:B65536 B1 C8:O65536">
    <cfRule type="cellIs" dxfId="481" priority="1" stopIfTrue="1" operator="lessThan">
      <formula>0</formula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8"/>
  <sheetViews>
    <sheetView workbookViewId="0"/>
  </sheetViews>
  <sheetFormatPr defaultRowHeight="12.75" x14ac:dyDescent="0.2"/>
  <cols>
    <col min="1" max="1" width="5.28515625" customWidth="1"/>
    <col min="2" max="2" width="28.7109375" style="42" customWidth="1"/>
    <col min="3" max="6" width="10.140625" customWidth="1"/>
    <col min="7" max="7" width="9.28515625" customWidth="1"/>
    <col min="8" max="11" width="10.140625" customWidth="1"/>
    <col min="12" max="12" width="11" customWidth="1"/>
    <col min="13" max="15" width="10.140625" customWidth="1"/>
  </cols>
  <sheetData>
    <row r="1" spans="2:15" x14ac:dyDescent="0.2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5" x14ac:dyDescent="0.2">
      <c r="B2" s="52" t="s">
        <v>72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x14ac:dyDescent="0.2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15" ht="15.75" x14ac:dyDescent="0.25">
      <c r="B4" s="53" t="s">
        <v>55</v>
      </c>
      <c r="C4" s="4"/>
      <c r="D4" s="4"/>
      <c r="E4" s="4"/>
      <c r="F4" s="2"/>
      <c r="G4" s="4"/>
      <c r="H4" s="2"/>
      <c r="I4" s="4"/>
      <c r="J4" s="2"/>
      <c r="K4" s="4"/>
      <c r="L4" s="4"/>
      <c r="M4" s="2"/>
      <c r="N4" s="2"/>
      <c r="O4" s="2"/>
    </row>
    <row r="5" spans="2:15" ht="15.75" thickBot="1" x14ac:dyDescent="0.3">
      <c r="B5" s="54" t="s">
        <v>0</v>
      </c>
    </row>
    <row r="6" spans="2:15" ht="13.5" thickBot="1" x14ac:dyDescent="0.25">
      <c r="B6" s="6" t="s">
        <v>244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  <c r="K6" s="7" t="s">
        <v>14</v>
      </c>
      <c r="L6" s="7" t="s">
        <v>15</v>
      </c>
      <c r="M6" s="7" t="s">
        <v>16</v>
      </c>
      <c r="N6" s="7" t="s">
        <v>17</v>
      </c>
      <c r="O6" s="7" t="s">
        <v>18</v>
      </c>
    </row>
    <row r="7" spans="2:15" ht="13.5" thickBot="1" x14ac:dyDescent="0.25">
      <c r="B7" s="39" t="s">
        <v>245</v>
      </c>
      <c r="C7" s="16" t="s">
        <v>56</v>
      </c>
      <c r="D7" s="16" t="s">
        <v>57</v>
      </c>
      <c r="E7" s="16" t="s">
        <v>58</v>
      </c>
      <c r="F7" s="16" t="s">
        <v>59</v>
      </c>
      <c r="G7" s="16" t="s">
        <v>60</v>
      </c>
      <c r="H7" s="16" t="s">
        <v>61</v>
      </c>
      <c r="I7" s="16" t="s">
        <v>62</v>
      </c>
      <c r="J7" s="16" t="s">
        <v>63</v>
      </c>
      <c r="K7" s="16" t="s">
        <v>64</v>
      </c>
      <c r="L7" s="16" t="s">
        <v>65</v>
      </c>
      <c r="M7" s="16" t="s">
        <v>66</v>
      </c>
      <c r="N7" s="16" t="s">
        <v>67</v>
      </c>
      <c r="O7" s="16" t="s">
        <v>68</v>
      </c>
    </row>
    <row r="8" spans="2:15" x14ac:dyDescent="0.2">
      <c r="B8" s="48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2:15" x14ac:dyDescent="0.2">
      <c r="B9" s="18" t="s">
        <v>23</v>
      </c>
      <c r="C9" s="26">
        <f>'2015'!C9/SUM('2014'!D9:N9)-1</f>
        <v>3.7724112222240258E-2</v>
      </c>
      <c r="D9" s="26">
        <f>'2015'!D9/'2014'!D9-1</f>
        <v>-6.0429458060866192E-2</v>
      </c>
      <c r="E9" s="26">
        <f>'2015'!E9/'2014'!E9-1</f>
        <v>4.1914102333393322E-2</v>
      </c>
      <c r="F9" s="26">
        <f>'2015'!F9/'2014'!F9-1</f>
        <v>1.2446913060264686E-2</v>
      </c>
      <c r="G9" s="26">
        <f>'2015'!G9/'2014'!G9-1</f>
        <v>-4.7553503445671996E-3</v>
      </c>
      <c r="H9" s="26">
        <f>'2015'!H9/'2014'!H9-1</f>
        <v>-4.41575950258567E-2</v>
      </c>
      <c r="I9" s="26">
        <f>'2015'!I9/'2014'!I9-1</f>
        <v>2.5632168447824677E-2</v>
      </c>
      <c r="J9" s="26">
        <f>'2015'!J9/'2014'!J9-1</f>
        <v>0.17921708684228976</v>
      </c>
      <c r="K9" s="26">
        <f>'2015'!K9/'2014'!K9-1</f>
        <v>6.5856368032412016E-2</v>
      </c>
      <c r="L9" s="26">
        <f>'2015'!L9/'2014'!L9-1</f>
        <v>8.024898871423547E-2</v>
      </c>
      <c r="M9" s="26">
        <f>'2015'!M9/'2014'!M9-1</f>
        <v>6.9830386142186951E-2</v>
      </c>
      <c r="N9" s="26">
        <f>'2015'!N9/'2014'!N9-1</f>
        <v>-2.8410089564518293E-2</v>
      </c>
      <c r="O9" s="26"/>
    </row>
    <row r="10" spans="2:15" x14ac:dyDescent="0.2">
      <c r="B10" s="11" t="s">
        <v>24</v>
      </c>
      <c r="C10" s="56">
        <f>'2015'!C10/SUM('2014'!D10:N10)-1</f>
        <v>4.3564620997480485E-2</v>
      </c>
      <c r="D10" s="28">
        <f>'2015'!D10/'2014'!D10-1</f>
        <v>-0.19118485907767913</v>
      </c>
      <c r="E10" s="28">
        <f>'2015'!E10/'2014'!E10-1</f>
        <v>7.3246430788330263E-2</v>
      </c>
      <c r="F10" s="28">
        <f>'2015'!F10/'2014'!F10-1</f>
        <v>1.9548401520232517E-2</v>
      </c>
      <c r="G10" s="28">
        <f>'2015'!G10/'2014'!G10-1</f>
        <v>-2.1946327783891273E-2</v>
      </c>
      <c r="H10" s="28">
        <f>'2015'!H10/'2014'!H10-1</f>
        <v>-3.4934959855604686E-2</v>
      </c>
      <c r="I10" s="28">
        <f>'2015'!I10/'2014'!I10-1</f>
        <v>6.5073881068988815E-3</v>
      </c>
      <c r="J10" s="28">
        <f>'2015'!J10/'2014'!J10-1</f>
        <v>0.2428219022969913</v>
      </c>
      <c r="K10" s="28">
        <f>'2015'!K10/'2014'!K10-1</f>
        <v>9.0768757166248104E-2</v>
      </c>
      <c r="L10" s="28">
        <f>'2015'!L10/'2014'!L10-1</f>
        <v>0.11045158961865909</v>
      </c>
      <c r="M10" s="28">
        <f>'2015'!M10/'2014'!M10-1</f>
        <v>0.10202381044233721</v>
      </c>
      <c r="N10" s="28">
        <f>'2015'!N10/'2014'!N10-1</f>
        <v>-2.7211657961643709E-2</v>
      </c>
      <c r="O10" s="28"/>
    </row>
    <row r="11" spans="2:15" x14ac:dyDescent="0.2">
      <c r="B11" s="22" t="s">
        <v>25</v>
      </c>
      <c r="C11" s="26">
        <f>'2015'!C11/SUM('2014'!D11:N11)-1</f>
        <v>3.1166502323398682E-2</v>
      </c>
      <c r="D11" s="26">
        <f>'2015'!D11/'2014'!D11-1</f>
        <v>0.11206513979200028</v>
      </c>
      <c r="E11" s="26">
        <f>'2015'!E11/'2014'!E11-1</f>
        <v>1.7003598122874442E-2</v>
      </c>
      <c r="F11" s="26">
        <f>'2015'!F11/'2014'!F11-1</f>
        <v>5.6070902560656499E-3</v>
      </c>
      <c r="G11" s="26">
        <f>'2015'!G11/'2014'!G11-1</f>
        <v>1.3773972930317013E-2</v>
      </c>
      <c r="H11" s="26">
        <f>'2015'!H11/'2014'!H11-1</f>
        <v>-5.4933387631624919E-2</v>
      </c>
      <c r="I11" s="26">
        <f>'2015'!I11/'2014'!I11-1</f>
        <v>5.2574609556208518E-2</v>
      </c>
      <c r="J11" s="26">
        <f>'2015'!J11/'2014'!J11-1</f>
        <v>0.10644094069198462</v>
      </c>
      <c r="K11" s="26">
        <f>'2015'!K11/'2014'!K11-1</f>
        <v>3.061211608619363E-2</v>
      </c>
      <c r="L11" s="26">
        <f>'2015'!L11/'2014'!L11-1</f>
        <v>3.9685974448637529E-2</v>
      </c>
      <c r="M11" s="26">
        <f>'2015'!M11/'2014'!M11-1</f>
        <v>4.2565426209690616E-2</v>
      </c>
      <c r="N11" s="26">
        <f>'2015'!N11/'2014'!N11-1</f>
        <v>-2.9432555302988272E-2</v>
      </c>
      <c r="O11" s="26"/>
    </row>
    <row r="12" spans="2:15" x14ac:dyDescent="0.2">
      <c r="B12" s="42" t="s">
        <v>26</v>
      </c>
      <c r="C12" s="55">
        <f>'2015'!C12/SUM('2014'!D12:N12)-1</f>
        <v>8.3274103704193525E-2</v>
      </c>
      <c r="D12" s="30">
        <f>'2015'!D12/'2014'!D12-1</f>
        <v>7.4148029818956296E-2</v>
      </c>
      <c r="E12" s="30">
        <f>'2015'!E12/'2014'!E12-1</f>
        <v>9.2700729927007286E-2</v>
      </c>
      <c r="F12" s="30">
        <f>'2015'!F12/'2014'!F12-1</f>
        <v>0.18303829688765472</v>
      </c>
      <c r="G12" s="30">
        <f>'2015'!G12/'2014'!G12-1</f>
        <v>-8.1563932279487439E-2</v>
      </c>
      <c r="H12" s="30">
        <f>'2015'!H12/'2014'!H12-1</f>
        <v>-1.0476908892800285E-2</v>
      </c>
      <c r="I12" s="30">
        <f>'2015'!I12/'2014'!I12-1</f>
        <v>-2.3018973214285698E-2</v>
      </c>
      <c r="J12" s="30">
        <f>'2015'!J12/'2014'!J12-1</f>
        <v>0.14505945059450598</v>
      </c>
      <c r="K12" s="30">
        <f>'2015'!K12/'2014'!K12-1</f>
        <v>0.15413142485361098</v>
      </c>
      <c r="L12" s="30">
        <f>'2015'!L12/'2014'!L12-1</f>
        <v>2.1304816380668168E-2</v>
      </c>
      <c r="M12" s="30">
        <f>'2015'!M12/'2014'!M12-1</f>
        <v>0.38357357066847242</v>
      </c>
      <c r="N12" s="30">
        <f>'2015'!N12/'2014'!N12-1</f>
        <v>1.4639175257731951E-2</v>
      </c>
      <c r="O12" s="30"/>
    </row>
    <row r="13" spans="2:15" x14ac:dyDescent="0.2">
      <c r="B13" s="24" t="s">
        <v>29</v>
      </c>
      <c r="C13" s="32">
        <f>'2015'!C13/SUM('2014'!D13:N13)-1</f>
        <v>0.11429890281575106</v>
      </c>
      <c r="D13" s="32">
        <f>'2015'!D13/'2014'!D13-1</f>
        <v>-1.0037318234461412E-2</v>
      </c>
      <c r="E13" s="32">
        <f>'2015'!E13/'2014'!E13-1</f>
        <v>6.4413353650089933E-2</v>
      </c>
      <c r="F13" s="32">
        <f>'2015'!F13/'2014'!F13-1</f>
        <v>-4.3811144193960039E-2</v>
      </c>
      <c r="G13" s="32">
        <f>'2015'!G13/'2014'!G13-1</f>
        <v>-1.1448196908986796E-2</v>
      </c>
      <c r="H13" s="32">
        <f>'2015'!H13/'2014'!H13-1</f>
        <v>9.6423238284860879E-2</v>
      </c>
      <c r="I13" s="32">
        <f>'2015'!I13/'2014'!I13-1</f>
        <v>2.0123996341091521E-2</v>
      </c>
      <c r="J13" s="32">
        <f>'2015'!J13/'2014'!J13-1</f>
        <v>0.51424995733545709</v>
      </c>
      <c r="K13" s="32">
        <f>'2015'!K13/'2014'!K13-1</f>
        <v>6.4436792916871655E-2</v>
      </c>
      <c r="L13" s="32">
        <f>'2015'!L13/'2014'!L13-1</f>
        <v>0.14659320192456926</v>
      </c>
      <c r="M13" s="32">
        <f>'2015'!M13/'2014'!M13-1</f>
        <v>9.0424064023548967E-2</v>
      </c>
      <c r="N13" s="32">
        <f>'2015'!N13/'2014'!N13-1</f>
        <v>0.13354512295564192</v>
      </c>
      <c r="O13" s="32"/>
    </row>
    <row r="14" spans="2:15" x14ac:dyDescent="0.2">
      <c r="B14" s="1" t="s">
        <v>28</v>
      </c>
      <c r="C14" s="55">
        <f>'2015'!C14/SUM('2014'!D14:N14)-1</f>
        <v>7.2102797299159471E-2</v>
      </c>
      <c r="D14" s="30">
        <f>'2015'!D14/'2014'!D14-1</f>
        <v>4.5073502612076322E-2</v>
      </c>
      <c r="E14" s="30">
        <f>'2015'!E14/'2014'!E14-1</f>
        <v>0.14306654939900332</v>
      </c>
      <c r="F14" s="30">
        <f>'2015'!F14/'2014'!F14-1</f>
        <v>0.13022769516728627</v>
      </c>
      <c r="G14" s="30">
        <f>'2015'!G14/'2014'!G14-1</f>
        <v>2.5914165727747518E-2</v>
      </c>
      <c r="H14" s="30">
        <f>'2015'!H14/'2014'!H14-1</f>
        <v>8.3580726193194899E-2</v>
      </c>
      <c r="I14" s="30">
        <f>'2015'!I14/'2014'!I14-1</f>
        <v>0.18463104325699753</v>
      </c>
      <c r="J14" s="30">
        <f>'2015'!J14/'2014'!J14-1</f>
        <v>0.1283163265306122</v>
      </c>
      <c r="K14" s="30">
        <f>'2015'!K14/'2014'!K14-1</f>
        <v>-0.13934087148372865</v>
      </c>
      <c r="L14" s="30">
        <f>'2015'!L14/'2014'!L14-1</f>
        <v>0.15757096405659543</v>
      </c>
      <c r="M14" s="30">
        <f>'2015'!M14/'2014'!M14-1</f>
        <v>3.2346163693778296E-2</v>
      </c>
      <c r="N14" s="30">
        <f>'2015'!N14/'2014'!N14-1</f>
        <v>0.10409029519583246</v>
      </c>
      <c r="O14" s="30"/>
    </row>
    <row r="15" spans="2:15" x14ac:dyDescent="0.2">
      <c r="B15" s="24" t="s">
        <v>27</v>
      </c>
      <c r="C15" s="32">
        <f>'2015'!C15/SUM('2014'!D15:N15)-1</f>
        <v>-0.40179470665277695</v>
      </c>
      <c r="D15" s="32">
        <f>'2015'!D15/'2014'!D15-1</f>
        <v>-0.48969674487619397</v>
      </c>
      <c r="E15" s="32">
        <f>'2015'!E15/'2014'!E15-1</f>
        <v>-0.44089294774226284</v>
      </c>
      <c r="F15" s="32">
        <f>'2015'!F15/'2014'!F15-1</f>
        <v>-0.42299422881068238</v>
      </c>
      <c r="G15" s="32">
        <f>'2015'!G15/'2014'!G15-1</f>
        <v>-0.45355082554207282</v>
      </c>
      <c r="H15" s="32">
        <f>'2015'!H15/'2014'!H15-1</f>
        <v>-0.37058936640707629</v>
      </c>
      <c r="I15" s="32">
        <f>'2015'!I15/'2014'!I15-1</f>
        <v>-0.2884390358062251</v>
      </c>
      <c r="J15" s="32">
        <f>'2015'!J15/'2014'!J15-1</f>
        <v>-0.34468199784405318</v>
      </c>
      <c r="K15" s="32">
        <f>'2015'!K15/'2014'!K15-1</f>
        <v>-0.31397984279307523</v>
      </c>
      <c r="L15" s="32">
        <f>'2015'!L15/'2014'!L15-1</f>
        <v>-0.47048361721047949</v>
      </c>
      <c r="M15" s="32">
        <f>'2015'!M15/'2014'!M15-1</f>
        <v>-0.24008960086885689</v>
      </c>
      <c r="N15" s="32">
        <f>'2015'!N15/'2014'!N15-1</f>
        <v>-0.43200542793447705</v>
      </c>
      <c r="O15" s="32"/>
    </row>
    <row r="16" spans="2:15" x14ac:dyDescent="0.2">
      <c r="B16" s="42" t="s">
        <v>1</v>
      </c>
      <c r="C16" s="55">
        <f>'2015'!C16/SUM('2014'!D16:N16)-1</f>
        <v>-5.5315426571986848E-3</v>
      </c>
      <c r="D16" s="30">
        <f>'2015'!D16/'2014'!D16-1</f>
        <v>0.15529661016949148</v>
      </c>
      <c r="E16" s="30">
        <f>'2015'!E16/'2014'!E16-1</f>
        <v>0.41260744985673359</v>
      </c>
      <c r="F16" s="30">
        <f>'2015'!F16/'2014'!F16-1</f>
        <v>0.13586122198342032</v>
      </c>
      <c r="G16" s="30">
        <f>'2015'!G16/'2014'!G16-1</f>
        <v>1.5803069442333895E-2</v>
      </c>
      <c r="H16" s="30">
        <f>'2015'!H16/'2014'!H16-1</f>
        <v>-5.9836662084579939E-2</v>
      </c>
      <c r="I16" s="30">
        <f>'2015'!I16/'2014'!I16-1</f>
        <v>-0.18724643215120995</v>
      </c>
      <c r="J16" s="30">
        <f>'2015'!J16/'2014'!J16-1</f>
        <v>-1.3436692506459957E-2</v>
      </c>
      <c r="K16" s="30">
        <f>'2015'!K16/'2014'!K16-1</f>
        <v>-1.6696310746457055E-2</v>
      </c>
      <c r="L16" s="30">
        <f>'2015'!L16/'2014'!L16-1</f>
        <v>2.8923028687882102E-2</v>
      </c>
      <c r="M16" s="30">
        <f>'2015'!M16/'2014'!M16-1</f>
        <v>8.8515097201158133E-2</v>
      </c>
      <c r="N16" s="30">
        <f>'2015'!N16/'2014'!N16-1</f>
        <v>1.2756689483509609E-2</v>
      </c>
      <c r="O16" s="30"/>
    </row>
    <row r="17" spans="2:15" x14ac:dyDescent="0.2">
      <c r="B17" s="24" t="s">
        <v>30</v>
      </c>
      <c r="C17" s="32">
        <f>'2015'!C17/SUM('2014'!D17:N17)-1</f>
        <v>0.16297859807579029</v>
      </c>
      <c r="D17" s="32">
        <f>'2015'!D17/'2014'!D17-1</f>
        <v>-0.12532480511692989</v>
      </c>
      <c r="E17" s="32">
        <f>'2015'!E17/'2014'!E17-1</f>
        <v>-9.6564825075193816E-3</v>
      </c>
      <c r="F17" s="32">
        <f>'2015'!F17/'2014'!F17-1</f>
        <v>-0.10718886884823497</v>
      </c>
      <c r="G17" s="32">
        <f>'2015'!G17/'2014'!G17-1</f>
        <v>0.18970047293746717</v>
      </c>
      <c r="H17" s="32">
        <f>'2015'!H17/'2014'!H17-1</f>
        <v>0.12769153730595884</v>
      </c>
      <c r="I17" s="32">
        <f>'2015'!I17/'2014'!I17-1</f>
        <v>0.14513677811550152</v>
      </c>
      <c r="J17" s="32">
        <f>'2015'!J17/'2014'!J17-1</f>
        <v>8.3944729762778225E-2</v>
      </c>
      <c r="K17" s="32">
        <f>'2015'!K17/'2014'!K17-1</f>
        <v>9.3015805211448033E-2</v>
      </c>
      <c r="L17" s="32">
        <f>'2015'!L17/'2014'!L17-1</f>
        <v>0.31325871038940556</v>
      </c>
      <c r="M17" s="32">
        <f>'2015'!M17/'2014'!M17-1</f>
        <v>0.70796217623680957</v>
      </c>
      <c r="N17" s="32">
        <f>'2015'!N17/'2014'!N17-1</f>
        <v>0.59047385219739756</v>
      </c>
      <c r="O17" s="32"/>
    </row>
    <row r="18" spans="2:15" x14ac:dyDescent="0.2">
      <c r="B18" s="1" t="s">
        <v>31</v>
      </c>
      <c r="C18" s="55">
        <f>'2015'!C18/SUM('2014'!D18:N18)-1</f>
        <v>4.6226886556721691E-2</v>
      </c>
      <c r="D18" s="30">
        <f>'2015'!D18/'2014'!D18-1</f>
        <v>0.15315315315315314</v>
      </c>
      <c r="E18" s="30">
        <f>'2015'!E18/'2014'!E18-1</f>
        <v>0.10199004975124382</v>
      </c>
      <c r="F18" s="30">
        <f>'2015'!F18/'2014'!F18-1</f>
        <v>-1.1639507815098149E-2</v>
      </c>
      <c r="G18" s="30">
        <f>'2015'!G18/'2014'!G18-1</f>
        <v>-4.9214659685863915E-2</v>
      </c>
      <c r="H18" s="30">
        <f>'2015'!H18/'2014'!H18-1</f>
        <v>-0.11791322863987219</v>
      </c>
      <c r="I18" s="30">
        <f>'2015'!I18/'2014'!I18-1</f>
        <v>-1.4935207555457963E-2</v>
      </c>
      <c r="J18" s="30">
        <f>'2015'!J18/'2014'!J18-1</f>
        <v>0.14124718256949653</v>
      </c>
      <c r="K18" s="30">
        <f>'2015'!K18/'2014'!K18-1</f>
        <v>0.10939206406989443</v>
      </c>
      <c r="L18" s="30">
        <f>'2015'!L18/'2014'!L18-1</f>
        <v>2.1757091710272736E-2</v>
      </c>
      <c r="M18" s="30">
        <f>'2015'!M18/'2014'!M18-1</f>
        <v>0.27516778523489926</v>
      </c>
      <c r="N18" s="30">
        <f>'2015'!N18/'2014'!N18-1</f>
        <v>-0.18855441614290436</v>
      </c>
      <c r="O18" s="30"/>
    </row>
    <row r="19" spans="2:15" x14ac:dyDescent="0.2">
      <c r="B19" s="24" t="s">
        <v>34</v>
      </c>
      <c r="C19" s="32">
        <f>'2015'!C19/SUM('2014'!D19:N19)-1</f>
        <v>1.4204780415184803E-2</v>
      </c>
      <c r="D19" s="32">
        <f>'2015'!D19/'2014'!D19-1</f>
        <v>-6.0378847671665348E-2</v>
      </c>
      <c r="E19" s="32">
        <f>'2015'!E19/'2014'!E19-1</f>
        <v>3.6363636363636376E-2</v>
      </c>
      <c r="F19" s="32">
        <f>'2015'!F19/'2014'!F19-1</f>
        <v>-5.5029043106083808E-2</v>
      </c>
      <c r="G19" s="32">
        <f>'2015'!G19/'2014'!G19-1</f>
        <v>-0.14871794871794874</v>
      </c>
      <c r="H19" s="32">
        <f>'2015'!H19/'2014'!H19-1</f>
        <v>5.3141013475042076E-3</v>
      </c>
      <c r="I19" s="32">
        <f>'2015'!I19/'2014'!I19-1</f>
        <v>-8.5914085914086114E-3</v>
      </c>
      <c r="J19" s="32">
        <f>'2015'!J19/'2014'!J19-1</f>
        <v>0.57212146773513295</v>
      </c>
      <c r="K19" s="32">
        <f>'2015'!K19/'2014'!K19-1</f>
        <v>-0.22548304775792927</v>
      </c>
      <c r="L19" s="32">
        <f>'2015'!L19/'2014'!L19-1</f>
        <v>6.7778936392075551E-3</v>
      </c>
      <c r="M19" s="32">
        <f>'2015'!M19/'2014'!M19-1</f>
        <v>7.0949940875049355E-2</v>
      </c>
      <c r="N19" s="32">
        <f>'2015'!N19/'2014'!N19-1</f>
        <v>-7.4115791845010159E-2</v>
      </c>
      <c r="O19" s="32"/>
    </row>
    <row r="20" spans="2:15" x14ac:dyDescent="0.2">
      <c r="B20" s="1" t="s">
        <v>33</v>
      </c>
      <c r="C20" s="55">
        <f>'2015'!C20/SUM('2014'!D20:N20)-1</f>
        <v>3.3472003060297517E-3</v>
      </c>
      <c r="D20" s="30">
        <f>'2015'!D20/'2014'!D20-1</f>
        <v>-8.9191232048374869E-2</v>
      </c>
      <c r="E20" s="30">
        <f>'2015'!E20/'2014'!E20-1</f>
        <v>1.2367491166077826E-2</v>
      </c>
      <c r="F20" s="30">
        <f>'2015'!F20/'2014'!F20-1</f>
        <v>5.7098765432098686E-2</v>
      </c>
      <c r="G20" s="30">
        <f>'2015'!G20/'2014'!G20-1</f>
        <v>-4.9245658980928031E-2</v>
      </c>
      <c r="H20" s="30">
        <f>'2015'!H20/'2014'!H20-1</f>
        <v>-6.7567567567572429E-4</v>
      </c>
      <c r="I20" s="30">
        <f>'2015'!I20/'2014'!I20-1</f>
        <v>-7.9207920792079167E-2</v>
      </c>
      <c r="J20" s="30">
        <f>'2015'!J20/'2014'!J20-1</f>
        <v>3.8322333404301467E-3</v>
      </c>
      <c r="K20" s="30">
        <f>'2015'!K20/'2014'!K20-1</f>
        <v>-0.10081365350267912</v>
      </c>
      <c r="L20" s="30">
        <f>'2015'!L20/'2014'!L20-1</f>
        <v>0.10496772382823472</v>
      </c>
      <c r="M20" s="30">
        <f>'2015'!M20/'2014'!M20-1</f>
        <v>0.1390893947806775</v>
      </c>
      <c r="N20" s="30">
        <f>'2015'!N20/'2014'!N20-1</f>
        <v>0.10250982763834293</v>
      </c>
      <c r="O20" s="30"/>
    </row>
    <row r="21" spans="2:15" x14ac:dyDescent="0.2">
      <c r="B21" s="24" t="s">
        <v>40</v>
      </c>
      <c r="C21" s="32">
        <f>'2015'!C21/SUM('2014'!D21:N21)-1</f>
        <v>0.4436810134084006</v>
      </c>
      <c r="D21" s="32">
        <f>'2015'!D21/'2014'!D21-1</f>
        <v>0.25792253521126751</v>
      </c>
      <c r="E21" s="32">
        <f>'2015'!E21/'2014'!E21-1</f>
        <v>0.68738819320214661</v>
      </c>
      <c r="F21" s="32">
        <f>'2015'!F21/'2014'!F21-1</f>
        <v>0.24821792260692455</v>
      </c>
      <c r="G21" s="32">
        <f>'2015'!G21/'2014'!G21-1</f>
        <v>0.43906810035842292</v>
      </c>
      <c r="H21" s="32">
        <f>'2015'!H21/'2014'!H21-1</f>
        <v>0.46619794483504595</v>
      </c>
      <c r="I21" s="32">
        <f>'2015'!I21/'2014'!I21-1</f>
        <v>0.33583788706739526</v>
      </c>
      <c r="J21" s="32">
        <f>'2015'!J21/'2014'!J21-1</f>
        <v>0.42791926958193183</v>
      </c>
      <c r="K21" s="32">
        <f>'2015'!K21/'2014'!K21-1</f>
        <v>0.97235687147910399</v>
      </c>
      <c r="L21" s="32">
        <f>'2015'!L21/'2014'!L21-1</f>
        <v>0.40659511588116337</v>
      </c>
      <c r="M21" s="32">
        <f>'2015'!M21/'2014'!M21-1</f>
        <v>0.16796536796536787</v>
      </c>
      <c r="N21" s="32">
        <f>'2015'!N21/'2014'!N21-1</f>
        <v>0.21640624999999991</v>
      </c>
      <c r="O21" s="32"/>
    </row>
    <row r="22" spans="2:15" x14ac:dyDescent="0.2">
      <c r="B22" s="42" t="s">
        <v>36</v>
      </c>
      <c r="C22" s="55">
        <f>'2015'!C22/SUM('2014'!D22:N22)-1</f>
        <v>6.7788010249384856E-2</v>
      </c>
      <c r="D22" s="30">
        <f>'2015'!D22/'2014'!D22-1</f>
        <v>2.6106696935300766E-2</v>
      </c>
      <c r="E22" s="30">
        <f>'2015'!E22/'2014'!E22-1</f>
        <v>0.14484848484848478</v>
      </c>
      <c r="F22" s="30">
        <f>'2015'!F22/'2014'!F22-1</f>
        <v>8.1594807603152519E-2</v>
      </c>
      <c r="G22" s="30">
        <f>'2015'!G22/'2014'!G22-1</f>
        <v>8.3001328021248266E-3</v>
      </c>
      <c r="H22" s="30">
        <f>'2015'!H22/'2014'!H22-1</f>
        <v>-0.11449520586576423</v>
      </c>
      <c r="I22" s="30">
        <f>'2015'!I22/'2014'!I22-1</f>
        <v>8.7748344370860876E-2</v>
      </c>
      <c r="J22" s="30">
        <f>'2015'!J22/'2014'!J22-1</f>
        <v>0.12599297986329216</v>
      </c>
      <c r="K22" s="30">
        <f>'2015'!K22/'2014'!K22-1</f>
        <v>0.10920034393809108</v>
      </c>
      <c r="L22" s="30">
        <f>'2015'!L22/'2014'!L22-1</f>
        <v>0.1527322404371585</v>
      </c>
      <c r="M22" s="30">
        <f>'2015'!M22/'2014'!M22-1</f>
        <v>6.5314401622718066E-2</v>
      </c>
      <c r="N22" s="30">
        <f>'2015'!N22/'2014'!N22-1</f>
        <v>-8.8738738738738721E-2</v>
      </c>
      <c r="O22" s="30"/>
    </row>
    <row r="23" spans="2:15" x14ac:dyDescent="0.2">
      <c r="B23" s="24" t="s">
        <v>32</v>
      </c>
      <c r="C23" s="32">
        <f>'2015'!C23/SUM('2014'!D23:N23)-1</f>
        <v>4.2101163947903641E-2</v>
      </c>
      <c r="D23" s="32">
        <f>'2015'!D23/'2014'!D23-1</f>
        <v>-3.1358885017421567E-2</v>
      </c>
      <c r="E23" s="32">
        <f>'2015'!E23/'2014'!E23-1</f>
        <v>0.16429418742586011</v>
      </c>
      <c r="F23" s="32">
        <f>'2015'!F23/'2014'!F23-1</f>
        <v>3.1068524970963907E-2</v>
      </c>
      <c r="G23" s="32">
        <f>'2015'!G23/'2014'!G23-1</f>
        <v>0.11393596986817323</v>
      </c>
      <c r="H23" s="32">
        <f>'2015'!H23/'2014'!H23-1</f>
        <v>-7.6121431807883999E-2</v>
      </c>
      <c r="I23" s="32">
        <f>'2015'!I23/'2014'!I23-1</f>
        <v>-4.7253297712472886E-2</v>
      </c>
      <c r="J23" s="32">
        <f>'2015'!J23/'2014'!J23-1</f>
        <v>-2.7850038255547105E-2</v>
      </c>
      <c r="K23" s="32">
        <f>'2015'!K23/'2014'!K23-1</f>
        <v>0.10505836575875493</v>
      </c>
      <c r="L23" s="32">
        <f>'2015'!L23/'2014'!L23-1</f>
        <v>0.21237410071942442</v>
      </c>
      <c r="M23" s="32">
        <f>'2015'!M23/'2014'!M23-1</f>
        <v>0.131451123254402</v>
      </c>
      <c r="N23" s="32">
        <f>'2015'!N23/'2014'!N23-1</f>
        <v>-3.2096288866599765E-2</v>
      </c>
      <c r="O23" s="32"/>
    </row>
    <row r="24" spans="2:15" x14ac:dyDescent="0.2">
      <c r="B24" s="1" t="s">
        <v>35</v>
      </c>
      <c r="C24" s="55">
        <f>'2015'!C24/SUM('2014'!D24:N24)-1</f>
        <v>-1.4049020950294366E-2</v>
      </c>
      <c r="D24" s="30">
        <f>'2015'!D24/'2014'!D24-1</f>
        <v>-0.14352574102964122</v>
      </c>
      <c r="E24" s="30">
        <f>'2015'!E24/'2014'!E24-1</f>
        <v>7.2963294538943568E-2</v>
      </c>
      <c r="F24" s="30">
        <f>'2015'!F24/'2014'!F24-1</f>
        <v>-2.8962939894114026E-2</v>
      </c>
      <c r="G24" s="30">
        <f>'2015'!G24/'2014'!G24-1</f>
        <v>-0.15023163467902056</v>
      </c>
      <c r="H24" s="30">
        <f>'2015'!H24/'2014'!H24-1</f>
        <v>-6.1190868439633395E-3</v>
      </c>
      <c r="I24" s="30">
        <f>'2015'!I24/'2014'!I24-1</f>
        <v>-2.9500136574706404E-2</v>
      </c>
      <c r="J24" s="30">
        <f>'2015'!J24/'2014'!J24-1</f>
        <v>8.6684245220830514E-2</v>
      </c>
      <c r="K24" s="30">
        <f>'2015'!K24/'2014'!K24-1</f>
        <v>-7.1839080459770166E-2</v>
      </c>
      <c r="L24" s="30">
        <f>'2015'!L24/'2014'!L24-1</f>
        <v>0.12082670906200321</v>
      </c>
      <c r="M24" s="30">
        <f>'2015'!M24/'2014'!M24-1</f>
        <v>-4.8907103825136633E-2</v>
      </c>
      <c r="N24" s="30">
        <f>'2015'!N24/'2014'!N24-1</f>
        <v>3.2946918852959195E-2</v>
      </c>
      <c r="O24" s="30"/>
    </row>
    <row r="25" spans="2:15" x14ac:dyDescent="0.2">
      <c r="B25" s="24" t="s">
        <v>38</v>
      </c>
      <c r="C25" s="32">
        <f>'2015'!C25/SUM('2014'!D25:N25)-1</f>
        <v>0.43425494293521938</v>
      </c>
      <c r="D25" s="32">
        <f>'2015'!D25/'2014'!D25-1</f>
        <v>0.19966063348416285</v>
      </c>
      <c r="E25" s="32">
        <f>'2015'!E25/'2014'!E25-1</f>
        <v>2.4089635854341651E-2</v>
      </c>
      <c r="F25" s="32">
        <f>'2015'!F25/'2014'!F25-1</f>
        <v>4.5267489711934061E-2</v>
      </c>
      <c r="G25" s="32">
        <f>'2015'!G25/'2014'!G25-1</f>
        <v>0.3404710920770877</v>
      </c>
      <c r="H25" s="32">
        <f>'2015'!H25/'2014'!H25-1</f>
        <v>0.22611375735500139</v>
      </c>
      <c r="I25" s="32">
        <f>'2015'!I25/'2014'!I25-1</f>
        <v>8.8700564971751383E-2</v>
      </c>
      <c r="J25" s="32">
        <f>'2015'!J25/'2014'!J25-1</f>
        <v>1.4474142217802091</v>
      </c>
      <c r="K25" s="32">
        <f>'2015'!K25/'2014'!K25-1</f>
        <v>6.5769296302606861E-2</v>
      </c>
      <c r="L25" s="32">
        <f>'2015'!L25/'2014'!L25-1</f>
        <v>0.40698529411764706</v>
      </c>
      <c r="M25" s="32">
        <f>'2015'!M25/'2014'!M25-1</f>
        <v>0.31457564575645747</v>
      </c>
      <c r="N25" s="32">
        <f>'2015'!N25/'2014'!N25-1</f>
        <v>-7.5352455031599375E-2</v>
      </c>
      <c r="O25" s="32"/>
    </row>
    <row r="26" spans="2:15" x14ac:dyDescent="0.2">
      <c r="B26" s="1" t="s">
        <v>37</v>
      </c>
      <c r="C26" s="55">
        <f>'2015'!C26/SUM('2014'!D26:N26)-1</f>
        <v>-6.0615471485036654E-2</v>
      </c>
      <c r="D26" s="30">
        <f>'2015'!D26/'2014'!D26-1</f>
        <v>-3.1218529707955689E-2</v>
      </c>
      <c r="E26" s="30">
        <f>'2015'!E26/'2014'!E26-1</f>
        <v>-5.4559043348280989E-2</v>
      </c>
      <c r="F26" s="30">
        <f>'2015'!F26/'2014'!F26-1</f>
        <v>1.988984088127288E-2</v>
      </c>
      <c r="G26" s="30">
        <f>'2015'!G26/'2014'!G26-1</f>
        <v>-0.26632847178186425</v>
      </c>
      <c r="H26" s="30">
        <f>'2015'!H26/'2014'!H26-1</f>
        <v>-0.1935579196217494</v>
      </c>
      <c r="I26" s="30">
        <f>'2015'!I26/'2014'!I26-1</f>
        <v>3.4469551895825346E-2</v>
      </c>
      <c r="J26" s="30">
        <f>'2015'!J26/'2014'!J26-1</f>
        <v>0.40208408192597922</v>
      </c>
      <c r="K26" s="30">
        <f>'2015'!K26/'2014'!K26-1</f>
        <v>6.6156914893616969E-2</v>
      </c>
      <c r="L26" s="30">
        <f>'2015'!L26/'2014'!L26-1</f>
        <v>7.1203086636268065E-2</v>
      </c>
      <c r="M26" s="30">
        <f>'2015'!M26/'2014'!M26-1</f>
        <v>-0.34696969696969693</v>
      </c>
      <c r="N26" s="30">
        <f>'2015'!N26/'2014'!N26-1</f>
        <v>-7.5014594279042668E-2</v>
      </c>
      <c r="O26" s="30"/>
    </row>
    <row r="27" spans="2:15" x14ac:dyDescent="0.2">
      <c r="B27" s="24" t="s">
        <v>39</v>
      </c>
      <c r="C27" s="32">
        <f>'2015'!C27/SUM('2014'!D27:N27)-1</f>
        <v>6.412147031514559E-2</v>
      </c>
      <c r="D27" s="32">
        <f>'2015'!D27/'2014'!D27-1</f>
        <v>6.1630218687872773E-2</v>
      </c>
      <c r="E27" s="32">
        <f>'2015'!E27/'2014'!E27-1</f>
        <v>0.16109682947729209</v>
      </c>
      <c r="F27" s="32">
        <f>'2015'!F27/'2014'!F27-1</f>
        <v>0.12024456521739135</v>
      </c>
      <c r="G27" s="32">
        <f>'2015'!G27/'2014'!G27-1</f>
        <v>6.0075093867334228E-2</v>
      </c>
      <c r="H27" s="32">
        <f>'2015'!H27/'2014'!H27-1</f>
        <v>-7.0787637088733812E-2</v>
      </c>
      <c r="I27" s="32">
        <f>'2015'!I27/'2014'!I27-1</f>
        <v>4.0560115886045356E-2</v>
      </c>
      <c r="J27" s="32">
        <f>'2015'!J27/'2014'!J27-1</f>
        <v>0.23529411764705888</v>
      </c>
      <c r="K27" s="32">
        <f>'2015'!K27/'2014'!K27-1</f>
        <v>0.16710735060814375</v>
      </c>
      <c r="L27" s="32">
        <f>'2015'!L27/'2014'!L27-1</f>
        <v>0.14745465184318318</v>
      </c>
      <c r="M27" s="32">
        <f>'2015'!M27/'2014'!M27-1</f>
        <v>-0.20077783179387454</v>
      </c>
      <c r="N27" s="32">
        <f>'2015'!N27/'2014'!N27-1</f>
        <v>6.6176470588235281E-2</v>
      </c>
      <c r="O27" s="32"/>
    </row>
    <row r="28" spans="2:15" x14ac:dyDescent="0.2">
      <c r="B28" s="42" t="s">
        <v>42</v>
      </c>
      <c r="C28" s="55">
        <f>'2015'!C28/SUM('2014'!D28:N28)-1</f>
        <v>1.3745889709449566E-2</v>
      </c>
      <c r="D28" s="30">
        <f>'2015'!D28/'2014'!D28-1</f>
        <v>-0.16747967479674797</v>
      </c>
      <c r="E28" s="30">
        <f>'2015'!E28/'2014'!E28-1</f>
        <v>0.17210144927536231</v>
      </c>
      <c r="F28" s="30">
        <f>'2015'!F28/'2014'!F28-1</f>
        <v>-2.9687499999999978E-2</v>
      </c>
      <c r="G28" s="30">
        <f>'2015'!G28/'2014'!G28-1</f>
        <v>-0.11297611362169147</v>
      </c>
      <c r="H28" s="30">
        <f>'2015'!H28/'2014'!H28-1</f>
        <v>-0.26419413919413914</v>
      </c>
      <c r="I28" s="30">
        <f>'2015'!I28/'2014'!I28-1</f>
        <v>-0.1138047138047138</v>
      </c>
      <c r="J28" s="30">
        <f>'2015'!J28/'2014'!J28-1</f>
        <v>0.18308849874596911</v>
      </c>
      <c r="K28" s="30">
        <f>'2015'!K28/'2014'!K28-1</f>
        <v>-0.13092269326683292</v>
      </c>
      <c r="L28" s="30">
        <f>'2015'!L28/'2014'!L28-1</f>
        <v>0.28145896656534952</v>
      </c>
      <c r="M28" s="30">
        <f>'2015'!M28/'2014'!M28-1</f>
        <v>0.35181644359464626</v>
      </c>
      <c r="N28" s="30">
        <f>'2015'!N28/'2014'!N28-1</f>
        <v>0.65963431786216598</v>
      </c>
      <c r="O28" s="30"/>
    </row>
    <row r="29" spans="2:15" x14ac:dyDescent="0.2">
      <c r="B29" s="24" t="s">
        <v>43</v>
      </c>
      <c r="C29" s="32">
        <f>'2015'!C29/SUM('2014'!D29:N29)-1</f>
        <v>0.10483346151570716</v>
      </c>
      <c r="D29" s="32">
        <f>'2015'!D29/'2014'!D29-1</f>
        <v>6.8456375838926276E-2</v>
      </c>
      <c r="E29" s="32">
        <f>'2015'!E29/'2014'!E29-1</f>
        <v>-7.0763500931098733E-2</v>
      </c>
      <c r="F29" s="32">
        <f>'2015'!F29/'2014'!F29-1</f>
        <v>0.29474940334128874</v>
      </c>
      <c r="G29" s="32">
        <f>'2015'!G29/'2014'!G29-1</f>
        <v>-5.3343949044585948E-2</v>
      </c>
      <c r="H29" s="32">
        <f>'2015'!H29/'2014'!H29-1</f>
        <v>7.4585635359116109E-2</v>
      </c>
      <c r="I29" s="32">
        <f>'2015'!I29/'2014'!I29-1</f>
        <v>-0.22660511959714646</v>
      </c>
      <c r="J29" s="32">
        <f>'2015'!J29/'2014'!J29-1</f>
        <v>0.50179597701149414</v>
      </c>
      <c r="K29" s="32">
        <f>'2015'!K29/'2014'!K29-1</f>
        <v>2.285092491838947E-2</v>
      </c>
      <c r="L29" s="32">
        <f>'2015'!L29/'2014'!L29-1</f>
        <v>0.15738678544914619</v>
      </c>
      <c r="M29" s="32">
        <f>'2015'!M29/'2014'!M29-1</f>
        <v>0.29674418604651165</v>
      </c>
      <c r="N29" s="32">
        <f>'2015'!N29/'2014'!N29-1</f>
        <v>3.7170263788968816E-2</v>
      </c>
      <c r="O29" s="32"/>
    </row>
    <row r="30" spans="2:15" x14ac:dyDescent="0.2">
      <c r="B30" s="1" t="s">
        <v>44</v>
      </c>
      <c r="C30" s="55">
        <f>'2015'!C30/SUM('2014'!D30:N30)-1</f>
        <v>9.8178309971057365E-2</v>
      </c>
      <c r="D30" s="30">
        <f>'2015'!D30/'2014'!D30-1</f>
        <v>2.7752909579230156E-2</v>
      </c>
      <c r="E30" s="30">
        <f>'2015'!E30/'2014'!E30-1</f>
        <v>0.58132530120481918</v>
      </c>
      <c r="F30" s="30">
        <f>'2015'!F30/'2014'!F30-1</f>
        <v>0.16122307157748428</v>
      </c>
      <c r="G30" s="30">
        <f>'2015'!G30/'2014'!G30-1</f>
        <v>0.25320729237002015</v>
      </c>
      <c r="H30" s="30">
        <f>'2015'!H30/'2014'!H30-1</f>
        <v>-7.1464267866066966E-2</v>
      </c>
      <c r="I30" s="30">
        <f>'2015'!I30/'2014'!I30-1</f>
        <v>0.89383561643835607</v>
      </c>
      <c r="J30" s="30">
        <f>'2015'!J30/'2014'!J30-1</f>
        <v>-0.20025510204081631</v>
      </c>
      <c r="K30" s="30">
        <f>'2015'!K30/'2014'!K30-1</f>
        <v>-0.1384955752212389</v>
      </c>
      <c r="L30" s="30">
        <f>'2015'!L30/'2014'!L30-1</f>
        <v>-0.13030303030303025</v>
      </c>
      <c r="M30" s="30">
        <f>'2015'!M30/'2014'!M30-1</f>
        <v>-7.361963190184051E-2</v>
      </c>
      <c r="N30" s="30">
        <f>'2015'!N30/'2014'!N30-1</f>
        <v>6.8002863278453729E-2</v>
      </c>
      <c r="O30" s="30"/>
    </row>
    <row r="31" spans="2:15" x14ac:dyDescent="0.2">
      <c r="B31" s="24" t="s">
        <v>2</v>
      </c>
      <c r="C31" s="32">
        <f>'2015'!C31/SUM('2014'!D31:N31)-1</f>
        <v>-5.6400926232219595E-2</v>
      </c>
      <c r="D31" s="32">
        <f>'2015'!D31/'2014'!D31-1</f>
        <v>-0.12462372065021077</v>
      </c>
      <c r="E31" s="32">
        <f>'2015'!E31/'2014'!E31-1</f>
        <v>-3.1683168316831711E-2</v>
      </c>
      <c r="F31" s="32">
        <f>'2015'!F31/'2014'!F31-1</f>
        <v>-0.22464312546957177</v>
      </c>
      <c r="G31" s="32">
        <f>'2015'!G31/'2014'!G31-1</f>
        <v>8.7796312554872635E-2</v>
      </c>
      <c r="H31" s="32">
        <f>'2015'!H31/'2014'!H31-1</f>
        <v>-0.18523535387741275</v>
      </c>
      <c r="I31" s="32">
        <f>'2015'!I31/'2014'!I31-1</f>
        <v>-3.0778764718033425E-2</v>
      </c>
      <c r="J31" s="32">
        <f>'2015'!J31/'2014'!J31-1</f>
        <v>-0.10012471049349725</v>
      </c>
      <c r="K31" s="32">
        <f>'2015'!K31/'2014'!K31-1</f>
        <v>2.3761980830670826E-2</v>
      </c>
      <c r="L31" s="32">
        <f>'2015'!L31/'2014'!L31-1</f>
        <v>-6.8601583113456432E-2</v>
      </c>
      <c r="M31" s="32">
        <f>'2015'!M31/'2014'!M31-1</f>
        <v>-1.1536444677503921E-2</v>
      </c>
      <c r="N31" s="32">
        <f>'2015'!N31/'2014'!N31-1</f>
        <v>0.15762538382804503</v>
      </c>
      <c r="O31" s="32"/>
    </row>
    <row r="32" spans="2:15" x14ac:dyDescent="0.2">
      <c r="B32" s="1" t="s">
        <v>48</v>
      </c>
      <c r="C32" s="55">
        <f>'2015'!C32/SUM('2014'!D32:N32)-1</f>
        <v>0.32904640549991115</v>
      </c>
      <c r="D32" s="30">
        <f>'2015'!D32/'2014'!D32-1</f>
        <v>7.6438848920863389E-2</v>
      </c>
      <c r="E32" s="30">
        <f>'2015'!E32/'2014'!E32-1</f>
        <v>0.37191157347204151</v>
      </c>
      <c r="F32" s="30">
        <f>'2015'!F32/'2014'!F32-1</f>
        <v>-0.11688311688311692</v>
      </c>
      <c r="G32" s="30">
        <f>'2015'!G32/'2014'!G32-1</f>
        <v>0.12111801242236031</v>
      </c>
      <c r="H32" s="30">
        <f>'2015'!H32/'2014'!H32-1</f>
        <v>0.62247034193998596</v>
      </c>
      <c r="I32" s="30">
        <f>'2015'!I32/'2014'!I32-1</f>
        <v>0.26452599388379205</v>
      </c>
      <c r="J32" s="30">
        <f>'2015'!J32/'2014'!J32-1</f>
        <v>0.45571095571095577</v>
      </c>
      <c r="K32" s="30">
        <f>'2015'!K32/'2014'!K32-1</f>
        <v>0.62277580071174388</v>
      </c>
      <c r="L32" s="30">
        <f>'2015'!L32/'2014'!L32-1</f>
        <v>0.24371712448860317</v>
      </c>
      <c r="M32" s="30">
        <f>'2015'!M32/'2014'!M32-1</f>
        <v>0.24968710888610768</v>
      </c>
      <c r="N32" s="30">
        <f>'2015'!N32/'2014'!N32-1</f>
        <v>0.18843120070113928</v>
      </c>
      <c r="O32" s="30"/>
    </row>
    <row r="33" spans="2:15" x14ac:dyDescent="0.2">
      <c r="B33" s="24" t="s">
        <v>41</v>
      </c>
      <c r="C33" s="32">
        <f>'2015'!C33/SUM('2014'!D33:N33)-1</f>
        <v>-5.213074058750522E-2</v>
      </c>
      <c r="D33" s="32">
        <f>'2015'!D33/'2014'!D33-1</f>
        <v>0.13687150837988837</v>
      </c>
      <c r="E33" s="32">
        <f>'2015'!E33/'2014'!E33-1</f>
        <v>0.10580204778156999</v>
      </c>
      <c r="F33" s="32">
        <f>'2015'!F33/'2014'!F33-1</f>
        <v>-0.30083565459610029</v>
      </c>
      <c r="G33" s="32">
        <f>'2015'!G33/'2014'!G33-1</f>
        <v>-0.22586872586872586</v>
      </c>
      <c r="H33" s="32">
        <f>'2015'!H33/'2014'!H33-1</f>
        <v>-0.40866035182679294</v>
      </c>
      <c r="I33" s="32">
        <f>'2015'!I33/'2014'!I33-1</f>
        <v>0.1920199501246882</v>
      </c>
      <c r="J33" s="32">
        <f>'2015'!J33/'2014'!J33-1</f>
        <v>-1.6149068322981353E-2</v>
      </c>
      <c r="K33" s="32">
        <f>'2015'!K33/'2014'!K33-1</f>
        <v>0.10136986301369855</v>
      </c>
      <c r="L33" s="32">
        <f>'2015'!L33/'2014'!L33-1</f>
        <v>0.3511705685618729</v>
      </c>
      <c r="M33" s="32">
        <f>'2015'!M33/'2014'!M33-1</f>
        <v>-0.44082840236686394</v>
      </c>
      <c r="N33" s="32">
        <f>'2015'!N33/'2014'!N33-1</f>
        <v>0.47169811320754707</v>
      </c>
      <c r="O33" s="32"/>
    </row>
    <row r="34" spans="2:15" x14ac:dyDescent="0.2">
      <c r="B34" s="1" t="s">
        <v>47</v>
      </c>
      <c r="C34" s="55">
        <f>'2015'!C34/SUM('2014'!D34:N34)-1</f>
        <v>0.30133531157270022</v>
      </c>
      <c r="D34" s="30">
        <f>'2015'!D34/'2014'!D34-1</f>
        <v>0.20273972602739732</v>
      </c>
      <c r="E34" s="30">
        <f>'2015'!E34/'2014'!E34-1</f>
        <v>0.31002331002331007</v>
      </c>
      <c r="F34" s="30">
        <f>'2015'!F34/'2014'!F34-1</f>
        <v>0.26422018348623855</v>
      </c>
      <c r="G34" s="30">
        <f>'2015'!G34/'2014'!G34-1</f>
        <v>0.1309823677581865</v>
      </c>
      <c r="H34" s="30">
        <f>'2015'!H34/'2014'!H34-1</f>
        <v>0.76070901033973404</v>
      </c>
      <c r="I34" s="30">
        <f>'2015'!I34/'2014'!I34-1</f>
        <v>2.0547945205479534E-2</v>
      </c>
      <c r="J34" s="30">
        <f>'2015'!J34/'2014'!J34-1</f>
        <v>0.13122171945701355</v>
      </c>
      <c r="K34" s="30">
        <f>'2015'!K34/'2014'!K34-1</f>
        <v>-9.9892588614393096E-2</v>
      </c>
      <c r="L34" s="30">
        <f>'2015'!L34/'2014'!L34-1</f>
        <v>0.36629526462395545</v>
      </c>
      <c r="M34" s="30">
        <f>'2015'!M34/'2014'!M34-1</f>
        <v>1.3463203463203461</v>
      </c>
      <c r="N34" s="30">
        <f>'2015'!N34/'2014'!N34-1</f>
        <v>0.392018779342723</v>
      </c>
      <c r="O34" s="30"/>
    </row>
    <row r="35" spans="2:15" x14ac:dyDescent="0.2">
      <c r="B35" s="24" t="s">
        <v>49</v>
      </c>
      <c r="C35" s="32">
        <f>'2015'!C35/SUM('2014'!D35:N35)-1</f>
        <v>3.8237132735986723E-2</v>
      </c>
      <c r="D35" s="32">
        <f>'2015'!D35/'2014'!D35-1</f>
        <v>0.16146788990825689</v>
      </c>
      <c r="E35" s="32">
        <f>'2015'!E35/'2014'!E35-1</f>
        <v>0.16842105263157903</v>
      </c>
      <c r="F35" s="32">
        <f>'2015'!F35/'2014'!F35-1</f>
        <v>0.66437177280550785</v>
      </c>
      <c r="G35" s="32">
        <f>'2015'!G35/'2014'!G35-1</f>
        <v>0.22523961661341851</v>
      </c>
      <c r="H35" s="32">
        <f>'2015'!H35/'2014'!H35-1</f>
        <v>-0.26012793176972282</v>
      </c>
      <c r="I35" s="32">
        <f>'2015'!I35/'2014'!I35-1</f>
        <v>-5.817174515235457E-2</v>
      </c>
      <c r="J35" s="32">
        <f>'2015'!J35/'2014'!J35-1</f>
        <v>-0.19463601532567054</v>
      </c>
      <c r="K35" s="32">
        <f>'2015'!K35/'2014'!K35-1</f>
        <v>-2.8612303290415086E-3</v>
      </c>
      <c r="L35" s="32">
        <f>'2015'!L35/'2014'!L35-1</f>
        <v>0.3889570552147239</v>
      </c>
      <c r="M35" s="32">
        <f>'2015'!M35/'2014'!M35-1</f>
        <v>-2.5099075297225881E-2</v>
      </c>
      <c r="N35" s="32">
        <f>'2015'!N35/'2014'!N35-1</f>
        <v>-5.6744186046511658E-2</v>
      </c>
      <c r="O35" s="32"/>
    </row>
    <row r="36" spans="2:15" x14ac:dyDescent="0.2">
      <c r="B36" s="42" t="s">
        <v>45</v>
      </c>
      <c r="C36" s="55">
        <f>'2015'!C36/SUM('2014'!D36:N36)-1</f>
        <v>0.20760380190095051</v>
      </c>
      <c r="D36" s="30">
        <f>'2015'!D36/'2014'!D36-1</f>
        <v>0.70764119601328912</v>
      </c>
      <c r="E36" s="30">
        <f>'2015'!E36/'2014'!E36-1</f>
        <v>0.66666666666666674</v>
      </c>
      <c r="F36" s="30">
        <f>'2015'!F36/'2014'!F36-1</f>
        <v>0.46981132075471699</v>
      </c>
      <c r="G36" s="30">
        <f>'2015'!G36/'2014'!G36-1</f>
        <v>0.46004319654427639</v>
      </c>
      <c r="H36" s="30">
        <f>'2015'!H36/'2014'!H36-1</f>
        <v>-7.6071922544951542E-2</v>
      </c>
      <c r="I36" s="30">
        <f>'2015'!I36/'2014'!I36-1</f>
        <v>0.61184210526315796</v>
      </c>
      <c r="J36" s="30">
        <f>'2015'!J36/'2014'!J36-1</f>
        <v>-6.0655737704918056E-2</v>
      </c>
      <c r="K36" s="30">
        <f>'2015'!K36/'2014'!K36-1</f>
        <v>0.16275430359937393</v>
      </c>
      <c r="L36" s="30">
        <f>'2015'!L36/'2014'!L36-1</f>
        <v>-9.7682119205298013E-2</v>
      </c>
      <c r="M36" s="30">
        <f>'2015'!M36/'2014'!M36-1</f>
        <v>-3.5714285714285698E-2</v>
      </c>
      <c r="N36" s="30">
        <f>'2015'!N36/'2014'!N36-1</f>
        <v>-8.8062622309197702E-2</v>
      </c>
      <c r="O36" s="30"/>
    </row>
    <row r="37" spans="2:15" x14ac:dyDescent="0.2">
      <c r="B37" s="24" t="s">
        <v>51</v>
      </c>
      <c r="C37" s="32">
        <f>'2015'!C37/SUM('2014'!D37:N37)-1</f>
        <v>0.1482682850266821</v>
      </c>
      <c r="D37" s="32">
        <f>'2015'!D37/'2014'!D37-1</f>
        <v>0.23076923076923084</v>
      </c>
      <c r="E37" s="32">
        <f>'2015'!E37/'2014'!E37-1</f>
        <v>0.58851674641148333</v>
      </c>
      <c r="F37" s="32">
        <f>'2015'!F37/'2014'!F37-1</f>
        <v>0.17412587412587421</v>
      </c>
      <c r="G37" s="32">
        <f>'2015'!G37/'2014'!G37-1</f>
        <v>8.7189805499664708E-2</v>
      </c>
      <c r="H37" s="32">
        <f>'2015'!H37/'2014'!H37-1</f>
        <v>0.10119521912350593</v>
      </c>
      <c r="I37" s="32">
        <f>'2015'!I37/'2014'!I37-1</f>
        <v>0.15265334252239837</v>
      </c>
      <c r="J37" s="32">
        <f>'2015'!J37/'2014'!J37-1</f>
        <v>0.26030491247882548</v>
      </c>
      <c r="K37" s="32">
        <f>'2015'!K37/'2014'!K37-1</f>
        <v>0.1671217913708356</v>
      </c>
      <c r="L37" s="32">
        <f>'2015'!L37/'2014'!L37-1</f>
        <v>8.3490566037735858E-2</v>
      </c>
      <c r="M37" s="32">
        <f>'2015'!M37/'2014'!M37-1</f>
        <v>0.15935762816553423</v>
      </c>
      <c r="N37" s="32">
        <f>'2015'!N37/'2014'!N37-1</f>
        <v>-0.10691823899371067</v>
      </c>
      <c r="O37" s="32"/>
    </row>
    <row r="38" spans="2:15" x14ac:dyDescent="0.2">
      <c r="B38" s="1" t="s">
        <v>3</v>
      </c>
      <c r="C38" s="55">
        <f>'2015'!C38/SUM('2014'!D38:N38)-1</f>
        <v>-0.19697764718228561</v>
      </c>
      <c r="D38" s="30">
        <f>'2015'!D38/'2014'!D38-1</f>
        <v>2.0247469066366763E-2</v>
      </c>
      <c r="E38" s="30">
        <f>'2015'!E38/'2014'!E38-1</f>
        <v>0.330078125</v>
      </c>
      <c r="F38" s="30">
        <f>'2015'!F38/'2014'!F38-1</f>
        <v>8.9316987740805542E-2</v>
      </c>
      <c r="G38" s="30">
        <f>'2015'!G38/'2014'!G38-1</f>
        <v>-0.22164948453608246</v>
      </c>
      <c r="H38" s="30">
        <f>'2015'!H38/'2014'!H38-1</f>
        <v>-0.22675159235668785</v>
      </c>
      <c r="I38" s="30">
        <f>'2015'!I38/'2014'!I38-1</f>
        <v>-0.14834437086092711</v>
      </c>
      <c r="J38" s="30">
        <f>'2015'!J38/'2014'!J38-1</f>
        <v>0.42271293375394325</v>
      </c>
      <c r="K38" s="30">
        <f>'2015'!K38/'2014'!K38-1</f>
        <v>-0.55614973262032086</v>
      </c>
      <c r="L38" s="30">
        <f>'2015'!L38/'2014'!L38-1</f>
        <v>-0.35154826958105645</v>
      </c>
      <c r="M38" s="30">
        <f>'2015'!M38/'2014'!M38-1</f>
        <v>-0.48978433598183879</v>
      </c>
      <c r="N38" s="30">
        <f>'2015'!N38/'2014'!N38-1</f>
        <v>2.0569620253164667E-2</v>
      </c>
      <c r="O38" s="30"/>
    </row>
    <row r="39" spans="2:15" x14ac:dyDescent="0.2">
      <c r="B39" s="24" t="s">
        <v>46</v>
      </c>
      <c r="C39" s="32">
        <f>'2015'!C39/SUM('2014'!D39:N39)-1</f>
        <v>0.15172872340425525</v>
      </c>
      <c r="D39" s="32">
        <f>'2015'!D39/'2014'!D39-1</f>
        <v>0.10086455331412103</v>
      </c>
      <c r="E39" s="32">
        <f>'2015'!E39/'2014'!E39-1</f>
        <v>0.36604774535809015</v>
      </c>
      <c r="F39" s="32">
        <f>'2015'!F39/'2014'!F39-1</f>
        <v>0.62553191489361692</v>
      </c>
      <c r="G39" s="32">
        <f>'2015'!G39/'2014'!G39-1</f>
        <v>6.2271062271062272E-2</v>
      </c>
      <c r="H39" s="32">
        <f>'2015'!H39/'2014'!H39-1</f>
        <v>-0.31362725450901807</v>
      </c>
      <c r="I39" s="32">
        <f>'2015'!I39/'2014'!I39-1</f>
        <v>0.12302483069977432</v>
      </c>
      <c r="J39" s="32">
        <f>'2015'!J39/'2014'!J39-1</f>
        <v>1.2406779661016949</v>
      </c>
      <c r="K39" s="32">
        <f>'2015'!K39/'2014'!K39-1</f>
        <v>7.7844311377245567E-2</v>
      </c>
      <c r="L39" s="32">
        <f>'2015'!L39/'2014'!L39-1</f>
        <v>0.30758620689655181</v>
      </c>
      <c r="M39" s="32">
        <f>'2015'!M39/'2014'!M39-1</f>
        <v>-4.9136786188578974E-2</v>
      </c>
      <c r="N39" s="32">
        <f>'2015'!N39/'2014'!N39-1</f>
        <v>-0.25037936267071326</v>
      </c>
      <c r="O39" s="32"/>
    </row>
    <row r="40" spans="2:15" x14ac:dyDescent="0.2">
      <c r="B40" s="42" t="s">
        <v>50</v>
      </c>
      <c r="C40" s="55">
        <f>'2015'!C40/SUM('2014'!D40:N40)-1</f>
        <v>-1.4283770915521687E-2</v>
      </c>
      <c r="D40" s="30">
        <f>'2015'!D40/'2014'!D40-1</f>
        <v>-0.18607954545454541</v>
      </c>
      <c r="E40" s="30">
        <f>'2015'!E40/'2014'!E40-1</f>
        <v>0.16926070038910512</v>
      </c>
      <c r="F40" s="30">
        <f>'2015'!F40/'2014'!F40-1</f>
        <v>0.32042253521126751</v>
      </c>
      <c r="G40" s="30">
        <f>'2015'!G40/'2014'!G40-1</f>
        <v>0.37764932562620435</v>
      </c>
      <c r="H40" s="30">
        <f>'2015'!H40/'2014'!H40-1</f>
        <v>-4.6750285062713837E-2</v>
      </c>
      <c r="I40" s="30">
        <f>'2015'!I40/'2014'!I40-1</f>
        <v>-8.4427767354596672E-2</v>
      </c>
      <c r="J40" s="30">
        <f>'2015'!J40/'2014'!J40-1</f>
        <v>-2.7426160337552741E-2</v>
      </c>
      <c r="K40" s="30">
        <f>'2015'!K40/'2014'!K40-1</f>
        <v>-0.25557206537890043</v>
      </c>
      <c r="L40" s="30">
        <f>'2015'!L40/'2014'!L40-1</f>
        <v>0.33617021276595738</v>
      </c>
      <c r="M40" s="30">
        <f>'2015'!M40/'2014'!M40-1</f>
        <v>-0.28620689655172415</v>
      </c>
      <c r="N40" s="30">
        <f>'2015'!N40/'2014'!N40-1</f>
        <v>-0.11698717948717952</v>
      </c>
      <c r="O40" s="30"/>
    </row>
    <row r="41" spans="2:15" x14ac:dyDescent="0.2">
      <c r="B41" s="24" t="s">
        <v>52</v>
      </c>
      <c r="C41" s="32">
        <f>'2015'!C41/SUM('2014'!D41:N41)-1</f>
        <v>0.58383035122597748</v>
      </c>
      <c r="D41" s="32">
        <f>'2015'!D41/'2014'!D41-1</f>
        <v>-0.17832167832167833</v>
      </c>
      <c r="E41" s="32">
        <f>'2015'!E41/'2014'!E41-1</f>
        <v>0.41129032258064524</v>
      </c>
      <c r="F41" s="32">
        <f>'2015'!F41/'2014'!F41-1</f>
        <v>0.5267175572519085</v>
      </c>
      <c r="G41" s="32">
        <f>'2015'!G41/'2014'!G41-1</f>
        <v>0.42944785276073616</v>
      </c>
      <c r="H41" s="32">
        <f>'2015'!H41/'2014'!H41-1</f>
        <v>1.7700534759358288</v>
      </c>
      <c r="I41" s="32">
        <f>'2015'!I41/'2014'!I41-1</f>
        <v>-0.4476479514415781</v>
      </c>
      <c r="J41" s="32">
        <f>'2015'!J41/'2014'!J41-1</f>
        <v>3.8121212121212125</v>
      </c>
      <c r="K41" s="32">
        <f>'2015'!K41/'2014'!K41-1</f>
        <v>0.13539651837524169</v>
      </c>
      <c r="L41" s="32">
        <f>'2015'!L41/'2014'!L41-1</f>
        <v>0.88818565400843874</v>
      </c>
      <c r="M41" s="32">
        <f>'2015'!M41/'2014'!M41-1</f>
        <v>0.41044776119402981</v>
      </c>
      <c r="N41" s="32">
        <f>'2015'!N41/'2014'!N41-1</f>
        <v>0.63125000000000009</v>
      </c>
      <c r="O41" s="32"/>
    </row>
    <row r="42" spans="2:15" x14ac:dyDescent="0.2">
      <c r="B42" s="42" t="s">
        <v>71</v>
      </c>
      <c r="C42" s="55">
        <f>'2015'!C42/SUM('2014'!D42:N42)-1</f>
        <v>1.8717339667458477E-2</v>
      </c>
      <c r="D42" s="30">
        <f>'2015'!D42/'2014'!D42-1</f>
        <v>7.8864353312302349E-3</v>
      </c>
      <c r="E42" s="30">
        <f>'2015'!E42/'2014'!E42-1</f>
        <v>0.38915094339622636</v>
      </c>
      <c r="F42" s="30">
        <f>'2015'!F42/'2014'!F42-1</f>
        <v>4.1543026706231556E-2</v>
      </c>
      <c r="G42" s="30">
        <f>'2015'!G42/'2014'!G42-1</f>
        <v>0.17336394948335254</v>
      </c>
      <c r="H42" s="30">
        <f>'2015'!H42/'2014'!H42-1</f>
        <v>1.0135135135135087E-2</v>
      </c>
      <c r="I42" s="30">
        <f>'2015'!I42/'2014'!I42-1</f>
        <v>-0.38306451612903225</v>
      </c>
      <c r="J42" s="30">
        <f>'2015'!J42/'2014'!J42-1</f>
        <v>0.25954793452844904</v>
      </c>
      <c r="K42" s="30">
        <f>'2015'!K42/'2014'!K42-1</f>
        <v>0.15039370078740166</v>
      </c>
      <c r="L42" s="30">
        <f>'2015'!L42/'2014'!L42-1</f>
        <v>9.7722960151802596E-2</v>
      </c>
      <c r="M42" s="30">
        <f>'2015'!M42/'2014'!M42-1</f>
        <v>-0.1089108910891089</v>
      </c>
      <c r="N42" s="30">
        <f>'2015'!N42/'2014'!N42-1</f>
        <v>-5.555555555555558E-2</v>
      </c>
      <c r="O42" s="30"/>
    </row>
    <row r="43" spans="2:15" x14ac:dyDescent="0.2">
      <c r="B43" s="24" t="s">
        <v>4</v>
      </c>
      <c r="C43" s="32">
        <f>'2015'!C43/SUM('2014'!D43:N43)-1</f>
        <v>0.4977493828953099</v>
      </c>
      <c r="D43" s="32">
        <f>'2015'!D43/'2014'!D43-1</f>
        <v>-0.10062893081761004</v>
      </c>
      <c r="E43" s="32">
        <f>'2015'!E43/'2014'!E43-1</f>
        <v>-0.38950276243093918</v>
      </c>
      <c r="F43" s="32">
        <f>'2015'!F43/'2014'!F43-1</f>
        <v>0.56439393939393945</v>
      </c>
      <c r="G43" s="32">
        <f>'2015'!G43/'2014'!G43-1</f>
        <v>0.60989010989010994</v>
      </c>
      <c r="H43" s="32">
        <f>'2015'!H43/'2014'!H43-1</f>
        <v>0.197651663405088</v>
      </c>
      <c r="I43" s="32">
        <f>'2015'!I43/'2014'!I43-1</f>
        <v>-0.23203883495145627</v>
      </c>
      <c r="J43" s="32">
        <f>'2015'!J43/'2014'!J43-1</f>
        <v>1.4059405940594059</v>
      </c>
      <c r="K43" s="32">
        <f>'2015'!K43/'2014'!K43-1</f>
        <v>0.65849056603773581</v>
      </c>
      <c r="L43" s="32">
        <f>'2015'!L43/'2014'!L43-1</f>
        <v>0.86680761099365755</v>
      </c>
      <c r="M43" s="32">
        <f>'2015'!M43/'2014'!M43-1</f>
        <v>0.11480362537764344</v>
      </c>
      <c r="N43" s="32">
        <f>'2015'!N43/'2014'!N43-1</f>
        <v>8.1570996978852062E-2</v>
      </c>
      <c r="O43" s="32"/>
    </row>
    <row r="44" spans="2:15" x14ac:dyDescent="0.2">
      <c r="B44" s="1" t="s">
        <v>103</v>
      </c>
      <c r="C44" s="55">
        <f>'2015'!C44/SUM('2014'!D44:N44)-1</f>
        <v>0.10519271948608133</v>
      </c>
      <c r="D44" s="30">
        <f>'2015'!D44/'2014'!D44-1</f>
        <v>0.24489795918367352</v>
      </c>
      <c r="E44" s="30">
        <f>'2015'!E44/'2014'!E44-1</f>
        <v>5.3639846743295028E-2</v>
      </c>
      <c r="F44" s="30">
        <f>'2015'!F44/'2014'!F44-1</f>
        <v>-6.7796610169491567E-2</v>
      </c>
      <c r="G44" s="30">
        <f>'2015'!G44/'2014'!G44-1</f>
        <v>0.64480874316939896</v>
      </c>
      <c r="H44" s="30">
        <f>'2015'!H44/'2014'!H44-1</f>
        <v>-0.13819095477386933</v>
      </c>
      <c r="I44" s="30">
        <f>'2015'!I44/'2014'!I44-1</f>
        <v>-9.3264248704663211E-2</v>
      </c>
      <c r="J44" s="30">
        <f>'2015'!J44/'2014'!J44-1</f>
        <v>0.40264026402640263</v>
      </c>
      <c r="K44" s="30">
        <f>'2015'!K44/'2014'!K44-1</f>
        <v>0.14313346228239854</v>
      </c>
      <c r="L44" s="30">
        <f>'2015'!L44/'2014'!L44-1</f>
        <v>-6.3492063492063266E-3</v>
      </c>
      <c r="M44" s="30">
        <f>'2015'!M44/'2014'!M44-1</f>
        <v>0.28819444444444442</v>
      </c>
      <c r="N44" s="30">
        <f>'2015'!N44/'2014'!N44-1</f>
        <v>8.8495575221239076E-3</v>
      </c>
      <c r="O44" s="30"/>
    </row>
    <row r="45" spans="2:15" x14ac:dyDescent="0.2">
      <c r="B45" s="24" t="s">
        <v>76</v>
      </c>
      <c r="C45" s="32">
        <f>'2015'!C45/SUM('2014'!D45:N45)-1</f>
        <v>-3.3268858800773682E-2</v>
      </c>
      <c r="D45" s="32">
        <f>'2015'!D45/'2014'!D45-1</f>
        <v>-0.44897959183673475</v>
      </c>
      <c r="E45" s="32">
        <f>'2015'!E45/'2014'!E45-1</f>
        <v>-0.39830508474576276</v>
      </c>
      <c r="F45" s="32">
        <f>'2015'!F45/'2014'!F45-1</f>
        <v>-0.32222222222222219</v>
      </c>
      <c r="G45" s="32">
        <f>'2015'!G45/'2014'!G45-1</f>
        <v>-0.28368794326241131</v>
      </c>
      <c r="H45" s="32">
        <f>'2015'!H45/'2014'!H45-1</f>
        <v>0</v>
      </c>
      <c r="I45" s="32">
        <f>'2015'!I45/'2014'!I45-1</f>
        <v>-0.29740518962075846</v>
      </c>
      <c r="J45" s="32">
        <f>'2015'!J45/'2014'!J45-1</f>
        <v>-0.19589977220956722</v>
      </c>
      <c r="K45" s="32">
        <f>'2015'!K45/'2014'!K45-1</f>
        <v>0.54932735426008961</v>
      </c>
      <c r="L45" s="32">
        <f>'2015'!L45/'2014'!L45-1</f>
        <v>-5.6537102473498191E-2</v>
      </c>
      <c r="M45" s="32">
        <f>'2015'!M45/'2014'!M45-1</f>
        <v>0.66906474820143891</v>
      </c>
      <c r="N45" s="32">
        <f>'2015'!N45/'2014'!N45-1</f>
        <v>-0.10924369747899154</v>
      </c>
      <c r="O45" s="32"/>
    </row>
    <row r="46" spans="2:15" x14ac:dyDescent="0.2">
      <c r="B46" s="42" t="s">
        <v>5</v>
      </c>
      <c r="C46" s="55">
        <f>'2015'!C46/SUM('2014'!D46:N46)-1</f>
        <v>0.32298631009232737</v>
      </c>
      <c r="D46" s="30">
        <f>'2015'!D46/'2014'!D46-1</f>
        <v>0.22622950819672139</v>
      </c>
      <c r="E46" s="30">
        <f>'2015'!E46/'2014'!E46-1</f>
        <v>2.3108808290155443</v>
      </c>
      <c r="F46" s="30">
        <f>'2015'!F46/'2014'!F46-1</f>
        <v>0.84539473684210531</v>
      </c>
      <c r="G46" s="30">
        <f>'2015'!G46/'2014'!G46-1</f>
        <v>0.72455089820359286</v>
      </c>
      <c r="H46" s="30">
        <f>'2015'!H46/'2014'!H46-1</f>
        <v>-0.31837916063675831</v>
      </c>
      <c r="I46" s="30">
        <f>'2015'!I46/'2014'!I46-1</f>
        <v>-8.6599817684594349E-2</v>
      </c>
      <c r="J46" s="30">
        <f>'2015'!J46/'2014'!J46-1</f>
        <v>0.34057408844065162</v>
      </c>
      <c r="K46" s="30">
        <f>'2015'!K46/'2014'!K46-1</f>
        <v>0.41960447119518496</v>
      </c>
      <c r="L46" s="30">
        <f>'2015'!L46/'2014'!L46-1</f>
        <v>0.43520000000000003</v>
      </c>
      <c r="M46" s="30">
        <f>'2015'!M46/'2014'!M46-1</f>
        <v>0.3140794223826715</v>
      </c>
      <c r="N46" s="30">
        <f>'2015'!N46/'2014'!N46-1</f>
        <v>0.96491228070175428</v>
      </c>
      <c r="O46" s="30"/>
    </row>
    <row r="47" spans="2:15" x14ac:dyDescent="0.2">
      <c r="B47" s="25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</row>
    <row r="48" spans="2:15" x14ac:dyDescent="0.2">
      <c r="B48" s="42" t="s">
        <v>77</v>
      </c>
      <c r="C48" s="55">
        <f>'2015'!C48/SUM('2014'!D48:N48)-1</f>
        <v>0.23579227395515567</v>
      </c>
      <c r="D48" s="30">
        <f>'2015'!D48/'2014'!D48-1</f>
        <v>-0.11341031973833526</v>
      </c>
      <c r="E48" s="30">
        <f>'2015'!E48/'2014'!E48-1</f>
        <v>0.31824712643678166</v>
      </c>
      <c r="F48" s="30">
        <f>'2015'!F48/'2014'!F48-1</f>
        <v>0.35644095050920144</v>
      </c>
      <c r="G48" s="30">
        <f>'2015'!G48/'2014'!G48-1</f>
        <v>0.19309609083288892</v>
      </c>
      <c r="H48" s="30">
        <f>'2015'!H48/'2014'!H48-1</f>
        <v>-6.4834390415785759E-2</v>
      </c>
      <c r="I48" s="30">
        <f>'2015'!I48/'2014'!I48-1</f>
        <v>0.12715079855289857</v>
      </c>
      <c r="J48" s="30">
        <f>'2015'!J48/'2014'!J48-1</f>
        <v>0.64694596885735955</v>
      </c>
      <c r="K48" s="30">
        <f>'2015'!K48/'2014'!K48-1</f>
        <v>0.46447368421052637</v>
      </c>
      <c r="L48" s="30">
        <f>'2015'!L48/'2014'!L48-1</f>
        <v>0.32639371956672969</v>
      </c>
      <c r="M48" s="30">
        <f>'2015'!M48/'2014'!M48-1</f>
        <v>0.26192417448022831</v>
      </c>
      <c r="N48" s="30">
        <f>'2015'!N48/'2014'!N48-1</f>
        <v>-8.6509347815638682E-3</v>
      </c>
      <c r="O48" s="30"/>
    </row>
  </sheetData>
  <conditionalFormatting sqref="B1 B3:B65536 C1:O6 C8:O65536">
    <cfRule type="cellIs" dxfId="480" priority="1" stopIfTrue="1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V88"/>
  <sheetViews>
    <sheetView tabSelected="1" topLeftCell="B1" workbookViewId="0">
      <pane xSplit="1" ySplit="7" topLeftCell="C8" activePane="bottomRight" state="frozen"/>
      <selection activeCell="B1" sqref="B1"/>
      <selection pane="topRight" activeCell="C1" sqref="C1"/>
      <selection pane="bottomLeft" activeCell="B8" sqref="B8"/>
      <selection pane="bottomRight" activeCell="B1" sqref="B1"/>
    </sheetView>
  </sheetViews>
  <sheetFormatPr defaultRowHeight="12.75" x14ac:dyDescent="0.2"/>
  <cols>
    <col min="1" max="1" width="3.7109375" style="86" customWidth="1"/>
    <col min="2" max="2" width="28.7109375" style="83" customWidth="1"/>
    <col min="3" max="4" width="9" style="83" customWidth="1"/>
    <col min="5" max="6" width="20.28515625" style="83" customWidth="1"/>
    <col min="7" max="7" width="9.7109375" style="92" customWidth="1"/>
    <col min="8" max="8" width="10.140625" style="93" customWidth="1"/>
    <col min="9" max="9" width="22.42578125" style="93" customWidth="1"/>
    <col min="10" max="10" width="23" style="93" customWidth="1"/>
    <col min="11" max="11" width="9.7109375" style="93" customWidth="1"/>
    <col min="12" max="12" width="10.140625" style="93" customWidth="1"/>
    <col min="13" max="13" width="14.140625" style="86" customWidth="1"/>
    <col min="14" max="14" width="14" style="86" customWidth="1"/>
    <col min="15" max="15" width="17" style="87" customWidth="1"/>
    <col min="16" max="16" width="16.5703125" style="88" customWidth="1"/>
    <col min="17" max="17" width="19.28515625" style="65" customWidth="1"/>
    <col min="18" max="16384" width="9.140625" style="86"/>
  </cols>
  <sheetData>
    <row r="1" spans="2:74" x14ac:dyDescent="0.2">
      <c r="G1" s="84"/>
      <c r="H1" s="85"/>
      <c r="I1" s="85"/>
      <c r="J1" s="85"/>
      <c r="K1" s="85"/>
      <c r="L1" s="85"/>
    </row>
    <row r="2" spans="2:74" x14ac:dyDescent="0.2">
      <c r="B2" s="89" t="s">
        <v>72</v>
      </c>
      <c r="C2" s="90"/>
      <c r="D2" s="90"/>
      <c r="E2" s="89"/>
      <c r="F2" s="89"/>
      <c r="G2" s="84"/>
      <c r="H2" s="85"/>
      <c r="I2" s="85"/>
      <c r="J2" s="85"/>
      <c r="K2" s="85"/>
      <c r="L2" s="85"/>
    </row>
    <row r="3" spans="2:74" x14ac:dyDescent="0.2">
      <c r="G3" s="84"/>
      <c r="H3" s="85"/>
      <c r="I3" s="85"/>
      <c r="J3" s="85"/>
      <c r="K3" s="85"/>
      <c r="L3" s="85"/>
    </row>
    <row r="4" spans="2:74" x14ac:dyDescent="0.2">
      <c r="B4" s="91" t="s">
        <v>55</v>
      </c>
      <c r="C4" s="91"/>
      <c r="D4" s="91"/>
      <c r="E4" s="91"/>
      <c r="F4" s="91"/>
      <c r="G4" s="84"/>
      <c r="H4" s="85"/>
      <c r="I4" s="85"/>
      <c r="J4" s="85"/>
      <c r="K4" s="85"/>
      <c r="L4" s="85"/>
    </row>
    <row r="5" spans="2:74" ht="16.5" customHeight="1" thickBot="1" x14ac:dyDescent="0.25">
      <c r="B5" s="91" t="s">
        <v>0</v>
      </c>
      <c r="C5" s="91"/>
      <c r="D5" s="91"/>
      <c r="E5" s="91"/>
      <c r="F5" s="91"/>
    </row>
    <row r="6" spans="2:74" ht="13.5" thickBot="1" x14ac:dyDescent="0.25">
      <c r="B6" s="6" t="s">
        <v>268</v>
      </c>
      <c r="C6" s="94" t="s">
        <v>258</v>
      </c>
      <c r="D6" s="94" t="s">
        <v>259</v>
      </c>
      <c r="E6" s="95" t="s">
        <v>260</v>
      </c>
      <c r="F6" s="95" t="s">
        <v>260</v>
      </c>
      <c r="G6" s="96" t="s">
        <v>261</v>
      </c>
      <c r="H6" s="96" t="s">
        <v>262</v>
      </c>
      <c r="I6" s="95" t="s">
        <v>263</v>
      </c>
      <c r="J6" s="95" t="s">
        <v>263</v>
      </c>
      <c r="K6" s="84" t="s">
        <v>224</v>
      </c>
      <c r="L6" s="84" t="s">
        <v>240</v>
      </c>
      <c r="M6" s="97" t="s">
        <v>238</v>
      </c>
      <c r="N6" s="97" t="s">
        <v>238</v>
      </c>
      <c r="O6" s="98" t="s">
        <v>266</v>
      </c>
      <c r="P6" s="98" t="s">
        <v>267</v>
      </c>
      <c r="Q6" s="95" t="s">
        <v>242</v>
      </c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</row>
    <row r="7" spans="2:74" ht="13.5" thickBot="1" x14ac:dyDescent="0.25">
      <c r="B7" s="6" t="s">
        <v>269</v>
      </c>
      <c r="C7" s="94"/>
      <c r="D7" s="94"/>
      <c r="E7" s="95" t="s">
        <v>264</v>
      </c>
      <c r="F7" s="95" t="s">
        <v>264</v>
      </c>
      <c r="G7" s="96"/>
      <c r="H7" s="96"/>
      <c r="I7" s="95" t="s">
        <v>265</v>
      </c>
      <c r="J7" s="95" t="s">
        <v>265</v>
      </c>
      <c r="K7" s="92"/>
      <c r="M7" s="97" t="s">
        <v>239</v>
      </c>
      <c r="N7" s="97" t="s">
        <v>239</v>
      </c>
      <c r="O7" s="65"/>
      <c r="P7" s="95"/>
      <c r="Q7" s="95" t="s">
        <v>243</v>
      </c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</row>
    <row r="8" spans="2:74" s="93" customFormat="1" x14ac:dyDescent="0.2">
      <c r="B8" s="100"/>
      <c r="C8" s="100"/>
      <c r="D8" s="100"/>
      <c r="E8" s="100"/>
      <c r="F8" s="101" t="s">
        <v>22</v>
      </c>
      <c r="G8" s="84"/>
      <c r="H8" s="102"/>
      <c r="I8" s="102"/>
      <c r="J8" s="101" t="s">
        <v>22</v>
      </c>
      <c r="K8" s="102"/>
      <c r="L8" s="103"/>
      <c r="M8" s="104"/>
      <c r="N8" s="101" t="s">
        <v>22</v>
      </c>
      <c r="O8" s="66"/>
      <c r="P8" s="88"/>
      <c r="Q8" s="50" t="s">
        <v>22</v>
      </c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</row>
    <row r="9" spans="2:74" s="112" customFormat="1" x14ac:dyDescent="0.2">
      <c r="B9" s="105" t="s">
        <v>23</v>
      </c>
      <c r="C9" s="105">
        <f>'2014'!N9</f>
        <v>267405</v>
      </c>
      <c r="D9" s="105">
        <f>'2015'!N9</f>
        <v>259808</v>
      </c>
      <c r="E9" s="105">
        <f>D9-C9</f>
        <v>-7597</v>
      </c>
      <c r="F9" s="106">
        <f>D9/C9-1</f>
        <v>-2.8410089564518293E-2</v>
      </c>
      <c r="G9" s="107">
        <f>SUM('2014'!D9:N9)</f>
        <v>3084950</v>
      </c>
      <c r="H9" s="105">
        <f>'2015'!C9</f>
        <v>3201327</v>
      </c>
      <c r="I9" s="105">
        <f>H9-G9</f>
        <v>116377</v>
      </c>
      <c r="J9" s="106">
        <f>H9/G9-1</f>
        <v>3.7724112222240258E-2</v>
      </c>
      <c r="K9" s="105">
        <f>'2013'!C9</f>
        <v>3263690</v>
      </c>
      <c r="L9" s="105">
        <f>'2014'!C9</f>
        <v>3298841</v>
      </c>
      <c r="M9" s="108">
        <f t="shared" ref="M9:M46" si="0">L9-K9</f>
        <v>35151</v>
      </c>
      <c r="N9" s="109">
        <f t="shared" ref="N9:N46" si="1">L9/K9-1</f>
        <v>1.0770324387426422E-2</v>
      </c>
      <c r="O9" s="110">
        <f>SUM('2013'!O9:O9)+SUM('2014'!D9:N9)</f>
        <v>3297624</v>
      </c>
      <c r="P9" s="110">
        <f>SUM('2014'!O9:O9)+SUM('2015'!D9:O9)</f>
        <v>3415218</v>
      </c>
      <c r="Q9" s="111">
        <f>P9/O9-1</f>
        <v>3.5660220813531263E-2</v>
      </c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</row>
    <row r="10" spans="2:74" s="93" customFormat="1" x14ac:dyDescent="0.2">
      <c r="B10" s="91" t="s">
        <v>24</v>
      </c>
      <c r="C10" s="113">
        <f>'2014'!N10</f>
        <v>123109</v>
      </c>
      <c r="D10" s="113">
        <f>'2015'!N10</f>
        <v>119759</v>
      </c>
      <c r="E10" s="113">
        <f>D10-C10</f>
        <v>-3350</v>
      </c>
      <c r="F10" s="114">
        <f>D10/C10-1</f>
        <v>-2.7211657961643709E-2</v>
      </c>
      <c r="G10" s="85">
        <f>SUM('2014'!D10:N10)</f>
        <v>1631691</v>
      </c>
      <c r="H10" s="113">
        <f>'2015'!C10</f>
        <v>1702775</v>
      </c>
      <c r="I10" s="113">
        <f>H10-G10</f>
        <v>71084</v>
      </c>
      <c r="J10" s="114">
        <f>H10/G10-1</f>
        <v>4.3564620997480485E-2</v>
      </c>
      <c r="K10" s="113">
        <f>'2013'!C10</f>
        <v>1741530</v>
      </c>
      <c r="L10" s="113">
        <f>'2014'!C10</f>
        <v>1737049</v>
      </c>
      <c r="M10" s="104">
        <f t="shared" si="0"/>
        <v>-4481</v>
      </c>
      <c r="N10" s="115">
        <f t="shared" si="1"/>
        <v>-2.5730248689370683E-3</v>
      </c>
      <c r="O10" s="66">
        <f>SUM('2013'!O10:O10)+SUM('2014'!D10:N10)</f>
        <v>1743128</v>
      </c>
      <c r="P10" s="50">
        <f>SUM('2014'!O10:O10)+SUM('2015'!D10:O10)</f>
        <v>1808133</v>
      </c>
      <c r="Q10" s="72">
        <f>P10/O10-1</f>
        <v>3.7292155251937853E-2</v>
      </c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</row>
    <row r="11" spans="2:74" s="112" customFormat="1" x14ac:dyDescent="0.2">
      <c r="B11" s="116" t="s">
        <v>25</v>
      </c>
      <c r="C11" s="117">
        <f>'2014'!N11</f>
        <v>144296</v>
      </c>
      <c r="D11" s="117">
        <f>'2015'!N11</f>
        <v>140049</v>
      </c>
      <c r="E11" s="117">
        <f>D11-C11</f>
        <v>-4247</v>
      </c>
      <c r="F11" s="118">
        <f>D11/C11-1</f>
        <v>-2.9432555302988272E-2</v>
      </c>
      <c r="G11" s="119">
        <f>SUM('2014'!D11:N11)</f>
        <v>1453259</v>
      </c>
      <c r="H11" s="117">
        <f>'2015'!C11</f>
        <v>1498552</v>
      </c>
      <c r="I11" s="117">
        <f>H11-G11</f>
        <v>45293</v>
      </c>
      <c r="J11" s="118">
        <f>H11/G11-1</f>
        <v>3.1166502323398682E-2</v>
      </c>
      <c r="K11" s="117">
        <f>'2013'!C11</f>
        <v>1522160</v>
      </c>
      <c r="L11" s="117">
        <f>'2014'!C11</f>
        <v>1561792</v>
      </c>
      <c r="M11" s="108">
        <f t="shared" si="0"/>
        <v>39632</v>
      </c>
      <c r="N11" s="109">
        <f t="shared" si="1"/>
        <v>2.6036684711199909E-2</v>
      </c>
      <c r="O11" s="120">
        <f>SUM('2013'!O11:O11)+SUM('2014'!D11:N11)</f>
        <v>1554496</v>
      </c>
      <c r="P11" s="110">
        <f>SUM('2014'!O11:O11)+SUM('2015'!D11:O11)</f>
        <v>1607085</v>
      </c>
      <c r="Q11" s="111">
        <f>P11/O11-1</f>
        <v>3.3830257523981944E-2</v>
      </c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</row>
    <row r="12" spans="2:74" s="93" customFormat="1" x14ac:dyDescent="0.2">
      <c r="B12" s="121" t="s">
        <v>26</v>
      </c>
      <c r="C12" s="113">
        <f>'2014'!N12</f>
        <v>9700</v>
      </c>
      <c r="D12" s="113">
        <f>'2015'!N12</f>
        <v>9842</v>
      </c>
      <c r="E12" s="113">
        <f t="shared" ref="E12:E46" si="2">D12-C12</f>
        <v>142</v>
      </c>
      <c r="F12" s="114">
        <f t="shared" ref="F12:F46" si="3">D12/C12-1</f>
        <v>1.4639175257731951E-2</v>
      </c>
      <c r="G12" s="85">
        <f>SUM('2014'!D12:N12)</f>
        <v>120998</v>
      </c>
      <c r="H12" s="113">
        <f>'2015'!C12</f>
        <v>131074</v>
      </c>
      <c r="I12" s="113">
        <f t="shared" ref="I12:I46" si="4">H12-G12</f>
        <v>10076</v>
      </c>
      <c r="J12" s="114">
        <f t="shared" ref="J12:J46" si="5">H12/G12-1</f>
        <v>8.3274103704193525E-2</v>
      </c>
      <c r="K12" s="113">
        <f>'2013'!C12</f>
        <v>124354</v>
      </c>
      <c r="L12" s="113">
        <f>'2014'!C12</f>
        <v>130451</v>
      </c>
      <c r="M12" s="104">
        <f t="shared" si="0"/>
        <v>6097</v>
      </c>
      <c r="N12" s="115">
        <f t="shared" si="1"/>
        <v>4.9029383855766495E-2</v>
      </c>
      <c r="O12" s="66">
        <f>SUM('2013'!O12:O12)+SUM('2014'!D12:N12)</f>
        <v>129233</v>
      </c>
      <c r="P12" s="50">
        <f>SUM('2014'!O12:O12)+SUM('2015'!D12:O12)</f>
        <v>140527</v>
      </c>
      <c r="Q12" s="72">
        <f>P12/O12-1</f>
        <v>8.7392539057361551E-2</v>
      </c>
    </row>
    <row r="13" spans="2:74" s="112" customFormat="1" x14ac:dyDescent="0.2">
      <c r="B13" s="122" t="s">
        <v>29</v>
      </c>
      <c r="C13" s="117">
        <f>'2014'!N13</f>
        <v>8499</v>
      </c>
      <c r="D13" s="117">
        <f>'2015'!N13</f>
        <v>9634</v>
      </c>
      <c r="E13" s="117">
        <f t="shared" si="2"/>
        <v>1135</v>
      </c>
      <c r="F13" s="118">
        <f t="shared" si="3"/>
        <v>0.13354512295564192</v>
      </c>
      <c r="G13" s="119">
        <f>SUM('2014'!D13:N13)</f>
        <v>140815</v>
      </c>
      <c r="H13" s="117">
        <f>'2015'!C13</f>
        <v>156910</v>
      </c>
      <c r="I13" s="117">
        <f t="shared" si="4"/>
        <v>16095</v>
      </c>
      <c r="J13" s="118">
        <f t="shared" si="5"/>
        <v>0.11429890281575106</v>
      </c>
      <c r="K13" s="117">
        <f>'2013'!C13</f>
        <v>149796</v>
      </c>
      <c r="L13" s="117">
        <f>'2014'!C13</f>
        <v>149486</v>
      </c>
      <c r="M13" s="108">
        <f t="shared" si="0"/>
        <v>-310</v>
      </c>
      <c r="N13" s="109">
        <f t="shared" si="1"/>
        <v>-2.0694811610456609E-3</v>
      </c>
      <c r="O13" s="120">
        <f>SUM('2013'!O13:O13)+SUM('2014'!D13:N13)</f>
        <v>148550</v>
      </c>
      <c r="P13" s="110">
        <f>SUM('2014'!O13:O13)+SUM('2015'!D13:O13)</f>
        <v>165581</v>
      </c>
      <c r="Q13" s="111">
        <f t="shared" ref="Q13:Q46" si="6">P13/O13-1</f>
        <v>0.11464826657691018</v>
      </c>
    </row>
    <row r="14" spans="2:74" s="93" customFormat="1" x14ac:dyDescent="0.2">
      <c r="B14" s="121" t="s">
        <v>28</v>
      </c>
      <c r="C14" s="113">
        <f>'2014'!N14</f>
        <v>10366</v>
      </c>
      <c r="D14" s="113">
        <f>'2015'!N14</f>
        <v>11445</v>
      </c>
      <c r="E14" s="113">
        <f t="shared" si="2"/>
        <v>1079</v>
      </c>
      <c r="F14" s="114">
        <f t="shared" si="3"/>
        <v>0.10409029519583246</v>
      </c>
      <c r="G14" s="85">
        <f>SUM('2014'!D14:N14)</f>
        <v>116112</v>
      </c>
      <c r="H14" s="113">
        <f>'2015'!C14</f>
        <v>124484</v>
      </c>
      <c r="I14" s="113">
        <f t="shared" si="4"/>
        <v>8372</v>
      </c>
      <c r="J14" s="114">
        <f t="shared" si="5"/>
        <v>7.2102797299159471E-2</v>
      </c>
      <c r="K14" s="113">
        <f>'2013'!C14</f>
        <v>119753</v>
      </c>
      <c r="L14" s="113">
        <f>'2014'!C14</f>
        <v>123702</v>
      </c>
      <c r="M14" s="104">
        <f t="shared" si="0"/>
        <v>3949</v>
      </c>
      <c r="N14" s="115">
        <f t="shared" si="1"/>
        <v>3.29762093642747E-2</v>
      </c>
      <c r="O14" s="66">
        <f>SUM('2013'!O14:O14)+SUM('2014'!D14:N14)</f>
        <v>123647</v>
      </c>
      <c r="P14" s="50">
        <f>SUM('2014'!O14:O14)+SUM('2015'!D14:O14)</f>
        <v>132074</v>
      </c>
      <c r="Q14" s="72">
        <f t="shared" si="6"/>
        <v>6.8153695601187225E-2</v>
      </c>
    </row>
    <row r="15" spans="2:74" s="112" customFormat="1" x14ac:dyDescent="0.2">
      <c r="B15" s="122" t="s">
        <v>27</v>
      </c>
      <c r="C15" s="117">
        <f>'2014'!N15</f>
        <v>20634</v>
      </c>
      <c r="D15" s="117">
        <f>'2015'!N15</f>
        <v>11720</v>
      </c>
      <c r="E15" s="117">
        <f t="shared" si="2"/>
        <v>-8914</v>
      </c>
      <c r="F15" s="118">
        <f t="shared" si="3"/>
        <v>-0.43200542793447705</v>
      </c>
      <c r="G15" s="119">
        <f>SUM('2014'!D15:N15)</f>
        <v>231347</v>
      </c>
      <c r="H15" s="117">
        <f>'2015'!C15</f>
        <v>138393</v>
      </c>
      <c r="I15" s="117">
        <f t="shared" si="4"/>
        <v>-92954</v>
      </c>
      <c r="J15" s="118">
        <f t="shared" si="5"/>
        <v>-0.40179470665277695</v>
      </c>
      <c r="K15" s="117">
        <f>'2013'!C15</f>
        <v>310243</v>
      </c>
      <c r="L15" s="117">
        <f>'2014'!C15</f>
        <v>244739</v>
      </c>
      <c r="M15" s="108">
        <f t="shared" si="0"/>
        <v>-65504</v>
      </c>
      <c r="N15" s="109">
        <f t="shared" si="1"/>
        <v>-0.21113772107670437</v>
      </c>
      <c r="O15" s="120">
        <f>SUM('2013'!O15:O15)+SUM('2014'!D15:N15)</f>
        <v>260235</v>
      </c>
      <c r="P15" s="110">
        <f>SUM('2014'!O15:O15)+SUM('2015'!D15:O15)</f>
        <v>151785</v>
      </c>
      <c r="Q15" s="111">
        <f t="shared" si="6"/>
        <v>-0.41673871692892961</v>
      </c>
    </row>
    <row r="16" spans="2:74" s="125" customFormat="1" x14ac:dyDescent="0.2">
      <c r="B16" s="121" t="s">
        <v>1</v>
      </c>
      <c r="C16" s="113">
        <f>'2014'!N16</f>
        <v>6428</v>
      </c>
      <c r="D16" s="113">
        <f>'2015'!N16</f>
        <v>6510</v>
      </c>
      <c r="E16" s="113">
        <f t="shared" si="2"/>
        <v>82</v>
      </c>
      <c r="F16" s="114">
        <f t="shared" si="3"/>
        <v>1.2756689483509609E-2</v>
      </c>
      <c r="G16" s="85">
        <f>SUM('2014'!D16:N16)</f>
        <v>116604</v>
      </c>
      <c r="H16" s="113">
        <f>'2015'!C16</f>
        <v>115959</v>
      </c>
      <c r="I16" s="113">
        <f t="shared" si="4"/>
        <v>-645</v>
      </c>
      <c r="J16" s="114">
        <f t="shared" si="5"/>
        <v>-5.5315426571986848E-3</v>
      </c>
      <c r="K16" s="113">
        <f>'2013'!C16</f>
        <v>110514</v>
      </c>
      <c r="L16" s="113">
        <f>'2014'!C16</f>
        <v>121509</v>
      </c>
      <c r="M16" s="123">
        <f t="shared" si="0"/>
        <v>10995</v>
      </c>
      <c r="N16" s="124">
        <f t="shared" si="1"/>
        <v>9.9489657418969646E-2</v>
      </c>
      <c r="O16" s="66">
        <f>SUM('2013'!O16:O16)+SUM('2014'!D16:N16)</f>
        <v>121374</v>
      </c>
      <c r="P16" s="50">
        <f>SUM('2014'!O16:O16)+SUM('2015'!D16:O16)</f>
        <v>120864</v>
      </c>
      <c r="Q16" s="72">
        <f t="shared" si="6"/>
        <v>-4.2018883780711169E-3</v>
      </c>
    </row>
    <row r="17" spans="2:17" s="112" customFormat="1" x14ac:dyDescent="0.2">
      <c r="B17" s="122" t="s">
        <v>30</v>
      </c>
      <c r="C17" s="117">
        <f>'2014'!N17</f>
        <v>4073</v>
      </c>
      <c r="D17" s="117">
        <f>'2015'!N17</f>
        <v>6478</v>
      </c>
      <c r="E17" s="117">
        <f t="shared" si="2"/>
        <v>2405</v>
      </c>
      <c r="F17" s="118">
        <f t="shared" si="3"/>
        <v>0.59047385219739756</v>
      </c>
      <c r="G17" s="119">
        <f>SUM('2014'!D17:N17)</f>
        <v>101860</v>
      </c>
      <c r="H17" s="117">
        <f>'2015'!C17</f>
        <v>118461</v>
      </c>
      <c r="I17" s="117">
        <f t="shared" si="4"/>
        <v>16601</v>
      </c>
      <c r="J17" s="118">
        <f t="shared" si="5"/>
        <v>0.16297859807579029</v>
      </c>
      <c r="K17" s="117">
        <f>'2013'!C17</f>
        <v>107901</v>
      </c>
      <c r="L17" s="117">
        <f>'2014'!C17</f>
        <v>108043</v>
      </c>
      <c r="M17" s="108">
        <f t="shared" si="0"/>
        <v>142</v>
      </c>
      <c r="N17" s="109">
        <f t="shared" si="1"/>
        <v>1.3160211675518063E-3</v>
      </c>
      <c r="O17" s="120">
        <f>SUM('2013'!O17:O17)+SUM('2014'!D17:N17)</f>
        <v>107513</v>
      </c>
      <c r="P17" s="110">
        <f>SUM('2014'!O17:O17)+SUM('2015'!D17:O17)</f>
        <v>124644</v>
      </c>
      <c r="Q17" s="111">
        <f t="shared" si="6"/>
        <v>0.15933887064820063</v>
      </c>
    </row>
    <row r="18" spans="2:17" s="93" customFormat="1" x14ac:dyDescent="0.2">
      <c r="B18" s="121" t="s">
        <v>31</v>
      </c>
      <c r="C18" s="113">
        <f>'2014'!N18</f>
        <v>3023</v>
      </c>
      <c r="D18" s="113">
        <f>'2015'!N18</f>
        <v>2453</v>
      </c>
      <c r="E18" s="113">
        <f t="shared" si="2"/>
        <v>-570</v>
      </c>
      <c r="F18" s="114">
        <f t="shared" si="3"/>
        <v>-0.18855441614290436</v>
      </c>
      <c r="G18" s="85">
        <f>SUM('2014'!D18:N18)</f>
        <v>44022</v>
      </c>
      <c r="H18" s="113">
        <f>'2015'!C18</f>
        <v>46057</v>
      </c>
      <c r="I18" s="113">
        <f t="shared" si="4"/>
        <v>2035</v>
      </c>
      <c r="J18" s="114">
        <f t="shared" si="5"/>
        <v>4.6226886556721691E-2</v>
      </c>
      <c r="K18" s="113">
        <f>'2013'!C18</f>
        <v>44810</v>
      </c>
      <c r="L18" s="113">
        <f>'2014'!C18</f>
        <v>47256</v>
      </c>
      <c r="M18" s="104">
        <f t="shared" si="0"/>
        <v>2446</v>
      </c>
      <c r="N18" s="115">
        <f t="shared" si="1"/>
        <v>5.4586029904039268E-2</v>
      </c>
      <c r="O18" s="66">
        <f>SUM('2013'!O18:O18)+SUM('2014'!D18:N18)</f>
        <v>46666</v>
      </c>
      <c r="P18" s="50">
        <f>SUM('2014'!O18:O18)+SUM('2015'!D18:O18)</f>
        <v>49291</v>
      </c>
      <c r="Q18" s="72">
        <f t="shared" si="6"/>
        <v>5.6250803582908349E-2</v>
      </c>
    </row>
    <row r="19" spans="2:17" s="112" customFormat="1" x14ac:dyDescent="0.2">
      <c r="B19" s="122" t="s">
        <v>34</v>
      </c>
      <c r="C19" s="117">
        <f>'2014'!N19</f>
        <v>4439</v>
      </c>
      <c r="D19" s="117">
        <f>'2015'!N19</f>
        <v>4110</v>
      </c>
      <c r="E19" s="117">
        <f t="shared" si="2"/>
        <v>-329</v>
      </c>
      <c r="F19" s="118">
        <f t="shared" si="3"/>
        <v>-7.4115791845010159E-2</v>
      </c>
      <c r="G19" s="119">
        <f>SUM('2014'!D19:N19)</f>
        <v>48364</v>
      </c>
      <c r="H19" s="117">
        <f>'2015'!C19</f>
        <v>49051</v>
      </c>
      <c r="I19" s="117">
        <f t="shared" si="4"/>
        <v>687</v>
      </c>
      <c r="J19" s="118">
        <f t="shared" si="5"/>
        <v>1.4204780415184803E-2</v>
      </c>
      <c r="K19" s="117">
        <f>'2013'!C19</f>
        <v>47369</v>
      </c>
      <c r="L19" s="117">
        <f>'2014'!C19</f>
        <v>51159</v>
      </c>
      <c r="M19" s="108">
        <f t="shared" si="0"/>
        <v>3790</v>
      </c>
      <c r="N19" s="109">
        <f t="shared" si="1"/>
        <v>8.0010133209482914E-2</v>
      </c>
      <c r="O19" s="120">
        <f>SUM('2013'!O19:O19)+SUM('2014'!D19:N19)</f>
        <v>51151</v>
      </c>
      <c r="P19" s="110">
        <f>SUM('2014'!O19:O19)+SUM('2015'!D19:O19)</f>
        <v>51846</v>
      </c>
      <c r="Q19" s="111">
        <f t="shared" si="6"/>
        <v>1.3587222146194566E-2</v>
      </c>
    </row>
    <row r="20" spans="2:17" s="93" customFormat="1" x14ac:dyDescent="0.2">
      <c r="B20" s="121" t="s">
        <v>33</v>
      </c>
      <c r="C20" s="113">
        <f>'2014'!N20</f>
        <v>3307</v>
      </c>
      <c r="D20" s="113">
        <f>'2015'!N20</f>
        <v>3646</v>
      </c>
      <c r="E20" s="113">
        <f t="shared" si="2"/>
        <v>339</v>
      </c>
      <c r="F20" s="114">
        <f t="shared" si="3"/>
        <v>0.10250982763834293</v>
      </c>
      <c r="G20" s="85">
        <f>SUM('2014'!D20:N20)</f>
        <v>41826</v>
      </c>
      <c r="H20" s="113">
        <f>'2015'!C20</f>
        <v>41966</v>
      </c>
      <c r="I20" s="113">
        <f t="shared" si="4"/>
        <v>140</v>
      </c>
      <c r="J20" s="114">
        <f t="shared" si="5"/>
        <v>3.3472003060297517E-3</v>
      </c>
      <c r="K20" s="113">
        <f>'2013'!C20</f>
        <v>41673</v>
      </c>
      <c r="L20" s="113">
        <f>'2014'!C20</f>
        <v>44512</v>
      </c>
      <c r="M20" s="104">
        <f t="shared" si="0"/>
        <v>2839</v>
      </c>
      <c r="N20" s="115">
        <f t="shared" si="1"/>
        <v>6.8125644901974924E-2</v>
      </c>
      <c r="O20" s="66">
        <f>SUM('2013'!O20:O20)+SUM('2014'!D20:N20)</f>
        <v>44178</v>
      </c>
      <c r="P20" s="50">
        <f>SUM('2014'!O20:O20)+SUM('2015'!D20:O20)</f>
        <v>44652</v>
      </c>
      <c r="Q20" s="72">
        <f t="shared" si="6"/>
        <v>1.0729322287111209E-2</v>
      </c>
    </row>
    <row r="21" spans="2:17" s="112" customFormat="1" x14ac:dyDescent="0.2">
      <c r="B21" s="122" t="s">
        <v>40</v>
      </c>
      <c r="C21" s="117">
        <f>'2014'!N21</f>
        <v>3840</v>
      </c>
      <c r="D21" s="117">
        <f>'2015'!N21</f>
        <v>4671</v>
      </c>
      <c r="E21" s="117">
        <f t="shared" si="2"/>
        <v>831</v>
      </c>
      <c r="F21" s="118">
        <f t="shared" si="3"/>
        <v>0.21640624999999991</v>
      </c>
      <c r="G21" s="119">
        <f>SUM('2014'!D21:N21)</f>
        <v>53996</v>
      </c>
      <c r="H21" s="117">
        <f>'2015'!C21</f>
        <v>77953</v>
      </c>
      <c r="I21" s="117">
        <f t="shared" si="4"/>
        <v>23957</v>
      </c>
      <c r="J21" s="118">
        <f t="shared" si="5"/>
        <v>0.4436810134084006</v>
      </c>
      <c r="K21" s="117">
        <f>'2013'!C21</f>
        <v>54853</v>
      </c>
      <c r="L21" s="117">
        <f>'2014'!C21</f>
        <v>58481</v>
      </c>
      <c r="M21" s="108">
        <f t="shared" si="0"/>
        <v>3628</v>
      </c>
      <c r="N21" s="109">
        <f t="shared" si="1"/>
        <v>6.6140411645671193E-2</v>
      </c>
      <c r="O21" s="120">
        <f>SUM('2013'!O21:O21)+SUM('2014'!D21:N21)</f>
        <v>57767</v>
      </c>
      <c r="P21" s="110">
        <f>SUM('2014'!O21:O21)+SUM('2015'!D21:O21)</f>
        <v>82438</v>
      </c>
      <c r="Q21" s="111">
        <f t="shared" si="6"/>
        <v>0.42707774334827842</v>
      </c>
    </row>
    <row r="22" spans="2:17" s="125" customFormat="1" x14ac:dyDescent="0.2">
      <c r="B22" s="121" t="s">
        <v>36</v>
      </c>
      <c r="C22" s="113">
        <f>'2014'!N22</f>
        <v>2220</v>
      </c>
      <c r="D22" s="113">
        <f>'2015'!N22</f>
        <v>2023</v>
      </c>
      <c r="E22" s="113">
        <f t="shared" si="2"/>
        <v>-197</v>
      </c>
      <c r="F22" s="114">
        <f t="shared" si="3"/>
        <v>-8.8738738738738721E-2</v>
      </c>
      <c r="G22" s="85">
        <f>SUM('2014'!D22:N22)</f>
        <v>39417</v>
      </c>
      <c r="H22" s="113">
        <f>'2015'!C22</f>
        <v>42089</v>
      </c>
      <c r="I22" s="113">
        <f t="shared" si="4"/>
        <v>2672</v>
      </c>
      <c r="J22" s="114">
        <f t="shared" si="5"/>
        <v>6.7788010249384856E-2</v>
      </c>
      <c r="K22" s="113">
        <f>'2013'!C22</f>
        <v>38742</v>
      </c>
      <c r="L22" s="113">
        <f>'2014'!C22</f>
        <v>41523</v>
      </c>
      <c r="M22" s="123">
        <f t="shared" si="0"/>
        <v>2781</v>
      </c>
      <c r="N22" s="124">
        <f t="shared" si="1"/>
        <v>7.1782561561096525E-2</v>
      </c>
      <c r="O22" s="66">
        <f>SUM('2013'!O22:O22)+SUM('2014'!D22:N22)</f>
        <v>41172</v>
      </c>
      <c r="P22" s="50">
        <f>SUM('2014'!O22:O22)+SUM('2015'!D22:O22)</f>
        <v>44195</v>
      </c>
      <c r="Q22" s="72">
        <f t="shared" si="6"/>
        <v>7.3423686000194222E-2</v>
      </c>
    </row>
    <row r="23" spans="2:17" s="112" customFormat="1" x14ac:dyDescent="0.2">
      <c r="B23" s="122" t="s">
        <v>32</v>
      </c>
      <c r="C23" s="117">
        <f>'2014'!N23</f>
        <v>2991</v>
      </c>
      <c r="D23" s="117">
        <f>'2015'!N23</f>
        <v>2895</v>
      </c>
      <c r="E23" s="117">
        <f t="shared" si="2"/>
        <v>-96</v>
      </c>
      <c r="F23" s="118">
        <f t="shared" si="3"/>
        <v>-3.2096288866599765E-2</v>
      </c>
      <c r="G23" s="119">
        <f>SUM('2014'!D23:N23)</f>
        <v>46222</v>
      </c>
      <c r="H23" s="117">
        <f>'2015'!C23</f>
        <v>48168</v>
      </c>
      <c r="I23" s="117">
        <f t="shared" si="4"/>
        <v>1946</v>
      </c>
      <c r="J23" s="118">
        <f t="shared" si="5"/>
        <v>4.2101163947903641E-2</v>
      </c>
      <c r="K23" s="117">
        <f>'2013'!C23</f>
        <v>52153</v>
      </c>
      <c r="L23" s="117">
        <f>'2014'!C23</f>
        <v>49506</v>
      </c>
      <c r="M23" s="108">
        <f t="shared" si="0"/>
        <v>-2647</v>
      </c>
      <c r="N23" s="109">
        <f t="shared" si="1"/>
        <v>-5.0754510766398919E-2</v>
      </c>
      <c r="O23" s="120">
        <f>SUM('2013'!O23:O23)+SUM('2014'!D23:N23)</f>
        <v>49343</v>
      </c>
      <c r="P23" s="110">
        <f>SUM('2014'!O23:O23)+SUM('2015'!D23:O23)</f>
        <v>51452</v>
      </c>
      <c r="Q23" s="111">
        <f t="shared" si="6"/>
        <v>4.2741624951867507E-2</v>
      </c>
    </row>
    <row r="24" spans="2:17" s="93" customFormat="1" x14ac:dyDescent="0.2">
      <c r="B24" s="121" t="s">
        <v>35</v>
      </c>
      <c r="C24" s="113">
        <f>'2014'!N24</f>
        <v>3278</v>
      </c>
      <c r="D24" s="113">
        <f>'2015'!N24</f>
        <v>3386</v>
      </c>
      <c r="E24" s="113">
        <f t="shared" si="2"/>
        <v>108</v>
      </c>
      <c r="F24" s="114">
        <f t="shared" si="3"/>
        <v>3.2946918852959195E-2</v>
      </c>
      <c r="G24" s="85">
        <f>SUM('2014'!D24:N24)</f>
        <v>36515</v>
      </c>
      <c r="H24" s="113">
        <f>'2015'!C24</f>
        <v>36002</v>
      </c>
      <c r="I24" s="113">
        <f t="shared" si="4"/>
        <v>-513</v>
      </c>
      <c r="J24" s="114">
        <f t="shared" si="5"/>
        <v>-1.4049020950294366E-2</v>
      </c>
      <c r="K24" s="113">
        <f>'2013'!C24</f>
        <v>34068</v>
      </c>
      <c r="L24" s="113">
        <f>'2014'!C24</f>
        <v>38641</v>
      </c>
      <c r="M24" s="104">
        <f t="shared" si="0"/>
        <v>4573</v>
      </c>
      <c r="N24" s="115">
        <f t="shared" si="1"/>
        <v>0.13423153692614775</v>
      </c>
      <c r="O24" s="66">
        <f>SUM('2013'!O24:O24)+SUM('2014'!D24:N24)</f>
        <v>38596</v>
      </c>
      <c r="P24" s="50">
        <f>SUM('2014'!O24:O24)+SUM('2015'!D24:O24)</f>
        <v>38128</v>
      </c>
      <c r="Q24" s="72">
        <f t="shared" si="6"/>
        <v>-1.2125608871385585E-2</v>
      </c>
    </row>
    <row r="25" spans="2:17" s="112" customFormat="1" x14ac:dyDescent="0.2">
      <c r="B25" s="122" t="s">
        <v>38</v>
      </c>
      <c r="C25" s="117">
        <f>'2014'!N25</f>
        <v>2057</v>
      </c>
      <c r="D25" s="117">
        <f>'2015'!N25</f>
        <v>1902</v>
      </c>
      <c r="E25" s="117">
        <f t="shared" si="2"/>
        <v>-155</v>
      </c>
      <c r="F25" s="118">
        <f t="shared" si="3"/>
        <v>-7.5352455031599375E-2</v>
      </c>
      <c r="G25" s="119">
        <f>SUM('2014'!D25:N25)</f>
        <v>37326</v>
      </c>
      <c r="H25" s="117">
        <f>'2015'!C25</f>
        <v>53535</v>
      </c>
      <c r="I25" s="117">
        <f t="shared" si="4"/>
        <v>16209</v>
      </c>
      <c r="J25" s="118">
        <f t="shared" si="5"/>
        <v>0.43425494293521938</v>
      </c>
      <c r="K25" s="117">
        <f>'2013'!C25</f>
        <v>39521</v>
      </c>
      <c r="L25" s="117">
        <f>'2014'!C25</f>
        <v>40040</v>
      </c>
      <c r="M25" s="108">
        <f t="shared" si="0"/>
        <v>519</v>
      </c>
      <c r="N25" s="109">
        <f t="shared" si="1"/>
        <v>1.313225879911939E-2</v>
      </c>
      <c r="O25" s="120">
        <f>SUM('2013'!O25:O25)+SUM('2014'!D25:N25)</f>
        <v>39991</v>
      </c>
      <c r="P25" s="110">
        <f>SUM('2014'!O25:O25)+SUM('2015'!D25:O25)</f>
        <v>56249</v>
      </c>
      <c r="Q25" s="111">
        <f t="shared" si="6"/>
        <v>0.40654147183116196</v>
      </c>
    </row>
    <row r="26" spans="2:17" s="93" customFormat="1" x14ac:dyDescent="0.2">
      <c r="B26" s="121" t="s">
        <v>37</v>
      </c>
      <c r="C26" s="113">
        <f>'2014'!N26</f>
        <v>3426</v>
      </c>
      <c r="D26" s="113">
        <f>'2015'!N26</f>
        <v>3169</v>
      </c>
      <c r="E26" s="113">
        <f t="shared" si="2"/>
        <v>-257</v>
      </c>
      <c r="F26" s="114">
        <f t="shared" si="3"/>
        <v>-7.5014594279042668E-2</v>
      </c>
      <c r="G26" s="85">
        <f>SUM('2014'!D26:N26)</f>
        <v>35420</v>
      </c>
      <c r="H26" s="113">
        <f>'2015'!C26</f>
        <v>33273</v>
      </c>
      <c r="I26" s="113">
        <f t="shared" si="4"/>
        <v>-2147</v>
      </c>
      <c r="J26" s="114">
        <f t="shared" si="5"/>
        <v>-6.0615471485036654E-2</v>
      </c>
      <c r="K26" s="113">
        <f>'2013'!C26</f>
        <v>41136</v>
      </c>
      <c r="L26" s="113">
        <f>'2014'!C26</f>
        <v>37713</v>
      </c>
      <c r="M26" s="104">
        <f t="shared" si="0"/>
        <v>-3423</v>
      </c>
      <c r="N26" s="115">
        <f t="shared" si="1"/>
        <v>-8.3211785297549579E-2</v>
      </c>
      <c r="O26" s="66">
        <f>SUM('2013'!O26:O26)+SUM('2014'!D26:N26)</f>
        <v>38444</v>
      </c>
      <c r="P26" s="50">
        <f>SUM('2014'!O26:O26)+SUM('2015'!D26:O26)</f>
        <v>35566</v>
      </c>
      <c r="Q26" s="72">
        <f t="shared" si="6"/>
        <v>-7.486213713453338E-2</v>
      </c>
    </row>
    <row r="27" spans="2:17" s="112" customFormat="1" x14ac:dyDescent="0.2">
      <c r="B27" s="122" t="s">
        <v>39</v>
      </c>
      <c r="C27" s="117">
        <f>'2014'!N27</f>
        <v>1360</v>
      </c>
      <c r="D27" s="117">
        <f>'2015'!N27</f>
        <v>1450</v>
      </c>
      <c r="E27" s="117">
        <f t="shared" si="2"/>
        <v>90</v>
      </c>
      <c r="F27" s="118">
        <f t="shared" si="3"/>
        <v>6.6176470588235281E-2</v>
      </c>
      <c r="G27" s="119">
        <f>SUM('2014'!D27:N27)</f>
        <v>18309</v>
      </c>
      <c r="H27" s="117">
        <f>'2015'!C27</f>
        <v>19483</v>
      </c>
      <c r="I27" s="117">
        <f t="shared" si="4"/>
        <v>1174</v>
      </c>
      <c r="J27" s="118">
        <f t="shared" si="5"/>
        <v>6.412147031514559E-2</v>
      </c>
      <c r="K27" s="117">
        <f>'2013'!C27</f>
        <v>18483</v>
      </c>
      <c r="L27" s="117">
        <f>'2014'!C27</f>
        <v>19483</v>
      </c>
      <c r="M27" s="108">
        <f t="shared" si="0"/>
        <v>1000</v>
      </c>
      <c r="N27" s="109">
        <f t="shared" si="1"/>
        <v>5.4103771032840919E-2</v>
      </c>
      <c r="O27" s="120">
        <f>SUM('2013'!O27:O27)+SUM('2014'!D27:N27)</f>
        <v>19464</v>
      </c>
      <c r="P27" s="110">
        <f>SUM('2014'!O27:O27)+SUM('2015'!D27:O27)</f>
        <v>20657</v>
      </c>
      <c r="Q27" s="111">
        <f t="shared" si="6"/>
        <v>6.1292642827784682E-2</v>
      </c>
    </row>
    <row r="28" spans="2:17" s="125" customFormat="1" x14ac:dyDescent="0.2">
      <c r="B28" s="121" t="s">
        <v>42</v>
      </c>
      <c r="C28" s="113">
        <f>'2014'!N28</f>
        <v>711</v>
      </c>
      <c r="D28" s="113">
        <f>'2015'!N28</f>
        <v>1180</v>
      </c>
      <c r="E28" s="113">
        <f t="shared" si="2"/>
        <v>469</v>
      </c>
      <c r="F28" s="114">
        <f t="shared" si="3"/>
        <v>0.65963431786216598</v>
      </c>
      <c r="G28" s="85">
        <f>SUM('2014'!D28:N28)</f>
        <v>18551</v>
      </c>
      <c r="H28" s="113">
        <f>'2015'!C28</f>
        <v>18806</v>
      </c>
      <c r="I28" s="113">
        <f t="shared" si="4"/>
        <v>255</v>
      </c>
      <c r="J28" s="114">
        <f t="shared" si="5"/>
        <v>1.3745889709449566E-2</v>
      </c>
      <c r="K28" s="113">
        <f>'2013'!C28</f>
        <v>17194</v>
      </c>
      <c r="L28" s="113">
        <f>'2014'!C28</f>
        <v>19106</v>
      </c>
      <c r="M28" s="123">
        <f t="shared" si="0"/>
        <v>1912</v>
      </c>
      <c r="N28" s="124">
        <f t="shared" si="1"/>
        <v>0.11120158194719099</v>
      </c>
      <c r="O28" s="66">
        <f>SUM('2013'!O28:O28)+SUM('2014'!D28:N28)</f>
        <v>19414</v>
      </c>
      <c r="P28" s="50">
        <f>SUM('2014'!O28:O28)+SUM('2015'!D28:O28)</f>
        <v>19361</v>
      </c>
      <c r="Q28" s="72">
        <f t="shared" si="6"/>
        <v>-2.7299886679715835E-3</v>
      </c>
    </row>
    <row r="29" spans="2:17" s="112" customFormat="1" x14ac:dyDescent="0.2">
      <c r="B29" s="122" t="s">
        <v>43</v>
      </c>
      <c r="C29" s="117">
        <f>'2014'!N29</f>
        <v>834</v>
      </c>
      <c r="D29" s="117">
        <f>'2015'!N29</f>
        <v>865</v>
      </c>
      <c r="E29" s="117">
        <f t="shared" si="2"/>
        <v>31</v>
      </c>
      <c r="F29" s="118">
        <f t="shared" si="3"/>
        <v>3.7170263788968816E-2</v>
      </c>
      <c r="G29" s="119">
        <f>SUM('2014'!D29:N29)</f>
        <v>16903</v>
      </c>
      <c r="H29" s="117">
        <f>'2015'!C29</f>
        <v>18675</v>
      </c>
      <c r="I29" s="117">
        <f t="shared" si="4"/>
        <v>1772</v>
      </c>
      <c r="J29" s="118">
        <f t="shared" si="5"/>
        <v>0.10483346151570716</v>
      </c>
      <c r="K29" s="117">
        <f>'2013'!C29</f>
        <v>17455</v>
      </c>
      <c r="L29" s="117">
        <f>'2014'!C29</f>
        <v>17777</v>
      </c>
      <c r="M29" s="108">
        <f t="shared" si="0"/>
        <v>322</v>
      </c>
      <c r="N29" s="109">
        <f t="shared" si="1"/>
        <v>1.8447436264680706E-2</v>
      </c>
      <c r="O29" s="120">
        <f>SUM('2013'!O29:O29)+SUM('2014'!D29:N29)</f>
        <v>17790</v>
      </c>
      <c r="P29" s="110">
        <f>SUM('2014'!O29:O29)+SUM('2015'!D29:O29)</f>
        <v>19549</v>
      </c>
      <c r="Q29" s="111">
        <f t="shared" si="6"/>
        <v>9.8875772906127146E-2</v>
      </c>
    </row>
    <row r="30" spans="2:17" s="125" customFormat="1" x14ac:dyDescent="0.2">
      <c r="B30" s="121" t="s">
        <v>44</v>
      </c>
      <c r="C30" s="113">
        <f>'2014'!N30</f>
        <v>1397</v>
      </c>
      <c r="D30" s="113">
        <f>'2015'!N30</f>
        <v>1492</v>
      </c>
      <c r="E30" s="113">
        <f t="shared" si="2"/>
        <v>95</v>
      </c>
      <c r="F30" s="114">
        <f t="shared" si="3"/>
        <v>6.8002863278453729E-2</v>
      </c>
      <c r="G30" s="85">
        <f>SUM('2014'!D30:N30)</f>
        <v>17621</v>
      </c>
      <c r="H30" s="113">
        <f>'2015'!C30</f>
        <v>19351</v>
      </c>
      <c r="I30" s="113">
        <f t="shared" si="4"/>
        <v>1730</v>
      </c>
      <c r="J30" s="114">
        <f t="shared" si="5"/>
        <v>9.8178309971057365E-2</v>
      </c>
      <c r="K30" s="113">
        <f>'2013'!C30</f>
        <v>18463</v>
      </c>
      <c r="L30" s="113">
        <f>'2014'!C30</f>
        <v>18575</v>
      </c>
      <c r="M30" s="104">
        <f t="shared" si="0"/>
        <v>112</v>
      </c>
      <c r="N30" s="115">
        <f t="shared" si="1"/>
        <v>6.0661864269078158E-3</v>
      </c>
      <c r="O30" s="66">
        <f>SUM('2013'!O30:O30)+SUM('2014'!D30:N30)</f>
        <v>18773</v>
      </c>
      <c r="P30" s="50">
        <f>SUM('2014'!O30:O30)+SUM('2015'!D30:O30)</f>
        <v>20305</v>
      </c>
      <c r="Q30" s="72">
        <f t="shared" si="6"/>
        <v>8.1606562616523659E-2</v>
      </c>
    </row>
    <row r="31" spans="2:17" s="112" customFormat="1" x14ac:dyDescent="0.2">
      <c r="B31" s="122" t="s">
        <v>2</v>
      </c>
      <c r="C31" s="117">
        <f>'2014'!N31</f>
        <v>977</v>
      </c>
      <c r="D31" s="117">
        <f>'2015'!N31</f>
        <v>1131</v>
      </c>
      <c r="E31" s="117">
        <f t="shared" si="2"/>
        <v>154</v>
      </c>
      <c r="F31" s="118">
        <f t="shared" si="3"/>
        <v>0.15762538382804503</v>
      </c>
      <c r="G31" s="119">
        <f>SUM('2014'!D31:N31)</f>
        <v>30230</v>
      </c>
      <c r="H31" s="117">
        <f>'2015'!C31</f>
        <v>28525</v>
      </c>
      <c r="I31" s="117">
        <f t="shared" si="4"/>
        <v>-1705</v>
      </c>
      <c r="J31" s="118">
        <f t="shared" si="5"/>
        <v>-5.6400926232219595E-2</v>
      </c>
      <c r="K31" s="117">
        <f>'2013'!C31</f>
        <v>29276</v>
      </c>
      <c r="L31" s="117">
        <f>'2014'!C31</f>
        <v>32754</v>
      </c>
      <c r="M31" s="108">
        <f t="shared" si="0"/>
        <v>3478</v>
      </c>
      <c r="N31" s="109">
        <f t="shared" si="1"/>
        <v>0.11880038256592429</v>
      </c>
      <c r="O31" s="120">
        <f>SUM('2013'!O31:O31)+SUM('2014'!D31:N31)</f>
        <v>32423</v>
      </c>
      <c r="P31" s="110">
        <f>SUM('2014'!O31:O31)+SUM('2015'!D31:O31)</f>
        <v>31049</v>
      </c>
      <c r="Q31" s="111">
        <f t="shared" si="6"/>
        <v>-4.2377324738611444E-2</v>
      </c>
    </row>
    <row r="32" spans="2:17" s="93" customFormat="1" x14ac:dyDescent="0.2">
      <c r="B32" s="121" t="s">
        <v>48</v>
      </c>
      <c r="C32" s="113">
        <f>'2014'!N32</f>
        <v>1141</v>
      </c>
      <c r="D32" s="113">
        <f>'2015'!N32</f>
        <v>1356</v>
      </c>
      <c r="E32" s="113">
        <f t="shared" si="2"/>
        <v>215</v>
      </c>
      <c r="F32" s="114">
        <f t="shared" si="3"/>
        <v>0.18843120070113928</v>
      </c>
      <c r="G32" s="85">
        <f>SUM('2014'!D32:N32)</f>
        <v>16873</v>
      </c>
      <c r="H32" s="113">
        <f>'2015'!C32</f>
        <v>22425</v>
      </c>
      <c r="I32" s="113">
        <f t="shared" si="4"/>
        <v>5552</v>
      </c>
      <c r="J32" s="114">
        <f t="shared" si="5"/>
        <v>0.32904640549991115</v>
      </c>
      <c r="K32" s="113">
        <f>'2013'!C32</f>
        <v>18998</v>
      </c>
      <c r="L32" s="113">
        <f>'2014'!C32</f>
        <v>17894</v>
      </c>
      <c r="M32" s="104">
        <f t="shared" si="0"/>
        <v>-1104</v>
      </c>
      <c r="N32" s="115">
        <f t="shared" si="1"/>
        <v>-5.8111380145278502E-2</v>
      </c>
      <c r="O32" s="66">
        <f>SUM('2013'!O32:O32)+SUM('2014'!D32:N32)</f>
        <v>17757</v>
      </c>
      <c r="P32" s="50">
        <f>SUM('2014'!O32:O32)+SUM('2015'!D32:O32)</f>
        <v>23446</v>
      </c>
      <c r="Q32" s="72">
        <f t="shared" si="6"/>
        <v>0.32038069493720789</v>
      </c>
    </row>
    <row r="33" spans="2:17" s="112" customFormat="1" x14ac:dyDescent="0.2">
      <c r="B33" s="122" t="s">
        <v>41</v>
      </c>
      <c r="C33" s="117">
        <f>'2014'!N33</f>
        <v>318</v>
      </c>
      <c r="D33" s="117">
        <f>'2015'!N33</f>
        <v>468</v>
      </c>
      <c r="E33" s="117">
        <f t="shared" si="2"/>
        <v>150</v>
      </c>
      <c r="F33" s="118">
        <f t="shared" si="3"/>
        <v>0.47169811320754707</v>
      </c>
      <c r="G33" s="119">
        <f>SUM('2014'!D33:N33)</f>
        <v>7251</v>
      </c>
      <c r="H33" s="117">
        <f>'2015'!C33</f>
        <v>6873</v>
      </c>
      <c r="I33" s="117">
        <f t="shared" si="4"/>
        <v>-378</v>
      </c>
      <c r="J33" s="118">
        <f t="shared" si="5"/>
        <v>-5.213074058750522E-2</v>
      </c>
      <c r="K33" s="117">
        <f>'2013'!C33</f>
        <v>5711</v>
      </c>
      <c r="L33" s="117">
        <f>'2014'!C33</f>
        <v>7983</v>
      </c>
      <c r="M33" s="108">
        <f t="shared" si="0"/>
        <v>2272</v>
      </c>
      <c r="N33" s="109">
        <f t="shared" si="1"/>
        <v>0.39782875153213104</v>
      </c>
      <c r="O33" s="120">
        <f>SUM('2013'!O33:O33)+SUM('2014'!D33:N33)</f>
        <v>7795</v>
      </c>
      <c r="P33" s="110">
        <f>SUM('2014'!O33:O33)+SUM('2015'!D33:O33)</f>
        <v>7605</v>
      </c>
      <c r="Q33" s="111">
        <f t="shared" si="6"/>
        <v>-2.437459910198847E-2</v>
      </c>
    </row>
    <row r="34" spans="2:17" s="125" customFormat="1" x14ac:dyDescent="0.2">
      <c r="B34" s="121" t="s">
        <v>47</v>
      </c>
      <c r="C34" s="113">
        <f>'2014'!N34</f>
        <v>426</v>
      </c>
      <c r="D34" s="113">
        <f>'2015'!N34</f>
        <v>593</v>
      </c>
      <c r="E34" s="113">
        <f t="shared" si="2"/>
        <v>167</v>
      </c>
      <c r="F34" s="114">
        <f t="shared" si="3"/>
        <v>0.392018779342723</v>
      </c>
      <c r="G34" s="85">
        <f>SUM('2014'!D34:N34)</f>
        <v>6740</v>
      </c>
      <c r="H34" s="113">
        <f>'2015'!C34</f>
        <v>8771</v>
      </c>
      <c r="I34" s="113">
        <f t="shared" si="4"/>
        <v>2031</v>
      </c>
      <c r="J34" s="114">
        <f t="shared" si="5"/>
        <v>0.30133531157270022</v>
      </c>
      <c r="K34" s="113">
        <f>'2013'!C34</f>
        <v>7667</v>
      </c>
      <c r="L34" s="113">
        <f>'2014'!C34</f>
        <v>7067</v>
      </c>
      <c r="M34" s="123">
        <f t="shared" si="0"/>
        <v>-600</v>
      </c>
      <c r="N34" s="124">
        <f t="shared" si="1"/>
        <v>-7.8257467066649267E-2</v>
      </c>
      <c r="O34" s="66">
        <f>SUM('2013'!O34:O34)+SUM('2014'!D34:N34)</f>
        <v>7073</v>
      </c>
      <c r="P34" s="50">
        <f>SUM('2014'!O34:O34)+SUM('2015'!D34:O34)</f>
        <v>9098</v>
      </c>
      <c r="Q34" s="72">
        <f t="shared" si="6"/>
        <v>0.28630001413827233</v>
      </c>
    </row>
    <row r="35" spans="2:17" s="112" customFormat="1" x14ac:dyDescent="0.2">
      <c r="B35" s="122" t="s">
        <v>49</v>
      </c>
      <c r="C35" s="117">
        <f>'2014'!N35</f>
        <v>1075</v>
      </c>
      <c r="D35" s="117">
        <f>'2015'!N35</f>
        <v>1014</v>
      </c>
      <c r="E35" s="117">
        <f t="shared" si="2"/>
        <v>-61</v>
      </c>
      <c r="F35" s="118">
        <f t="shared" si="3"/>
        <v>-5.6744186046511658E-2</v>
      </c>
      <c r="G35" s="119">
        <f>SUM('2014'!D35:N35)</f>
        <v>9598</v>
      </c>
      <c r="H35" s="117">
        <f>'2015'!C35</f>
        <v>9965</v>
      </c>
      <c r="I35" s="117">
        <f t="shared" si="4"/>
        <v>367</v>
      </c>
      <c r="J35" s="118">
        <f t="shared" si="5"/>
        <v>3.8237132735986723E-2</v>
      </c>
      <c r="K35" s="117">
        <f>'2013'!C35</f>
        <v>9111</v>
      </c>
      <c r="L35" s="117">
        <f>'2014'!C35</f>
        <v>10046</v>
      </c>
      <c r="M35" s="108">
        <f t="shared" si="0"/>
        <v>935</v>
      </c>
      <c r="N35" s="109">
        <f t="shared" si="1"/>
        <v>0.10262320272198444</v>
      </c>
      <c r="O35" s="120">
        <f>SUM('2013'!O35:O35)+SUM('2014'!D35:N35)</f>
        <v>10202</v>
      </c>
      <c r="P35" s="110">
        <f>SUM('2014'!O35:O35)+SUM('2015'!D35:O35)</f>
        <v>10413</v>
      </c>
      <c r="Q35" s="111">
        <f t="shared" si="6"/>
        <v>2.068221917271118E-2</v>
      </c>
    </row>
    <row r="36" spans="2:17" s="93" customFormat="1" x14ac:dyDescent="0.2">
      <c r="B36" s="121" t="s">
        <v>45</v>
      </c>
      <c r="C36" s="113">
        <f>'2014'!N36</f>
        <v>511</v>
      </c>
      <c r="D36" s="113">
        <f>'2015'!N36</f>
        <v>466</v>
      </c>
      <c r="E36" s="113">
        <f t="shared" si="2"/>
        <v>-45</v>
      </c>
      <c r="F36" s="114">
        <f t="shared" si="3"/>
        <v>-8.8062622309197702E-2</v>
      </c>
      <c r="G36" s="85">
        <f>SUM('2014'!D36:N36)</f>
        <v>5997</v>
      </c>
      <c r="H36" s="113">
        <f>'2015'!C36</f>
        <v>7242</v>
      </c>
      <c r="I36" s="113">
        <f t="shared" si="4"/>
        <v>1245</v>
      </c>
      <c r="J36" s="114">
        <f t="shared" si="5"/>
        <v>0.20760380190095051</v>
      </c>
      <c r="K36" s="113">
        <f>'2013'!C36</f>
        <v>5974</v>
      </c>
      <c r="L36" s="113">
        <f>'2014'!C36</f>
        <v>6377</v>
      </c>
      <c r="M36" s="104">
        <f t="shared" si="0"/>
        <v>403</v>
      </c>
      <c r="N36" s="115">
        <f t="shared" si="1"/>
        <v>6.7458988952125987E-2</v>
      </c>
      <c r="O36" s="66">
        <f>SUM('2013'!O36:O36)+SUM('2014'!D36:N36)</f>
        <v>6319</v>
      </c>
      <c r="P36" s="50">
        <f>SUM('2014'!O36:O36)+SUM('2015'!D36:O36)</f>
        <v>7622</v>
      </c>
      <c r="Q36" s="72">
        <f t="shared" si="6"/>
        <v>0.20620351321411623</v>
      </c>
    </row>
    <row r="37" spans="2:17" s="112" customFormat="1" x14ac:dyDescent="0.2">
      <c r="B37" s="122" t="s">
        <v>51</v>
      </c>
      <c r="C37" s="117">
        <f>'2014'!N37</f>
        <v>1590</v>
      </c>
      <c r="D37" s="117">
        <f>'2015'!N37</f>
        <v>1420</v>
      </c>
      <c r="E37" s="117">
        <f t="shared" si="2"/>
        <v>-170</v>
      </c>
      <c r="F37" s="118">
        <f t="shared" si="3"/>
        <v>-0.10691823899371067</v>
      </c>
      <c r="G37" s="119">
        <f>SUM('2014'!D37:N37)</f>
        <v>19114</v>
      </c>
      <c r="H37" s="117">
        <f>'2015'!C37</f>
        <v>21948</v>
      </c>
      <c r="I37" s="117">
        <f t="shared" si="4"/>
        <v>2834</v>
      </c>
      <c r="J37" s="118">
        <f t="shared" si="5"/>
        <v>0.1482682850266821</v>
      </c>
      <c r="K37" s="117">
        <f>'2013'!C37</f>
        <v>20886</v>
      </c>
      <c r="L37" s="117">
        <f>'2014'!C37</f>
        <v>20272</v>
      </c>
      <c r="M37" s="108">
        <f t="shared" si="0"/>
        <v>-614</v>
      </c>
      <c r="N37" s="109">
        <f t="shared" si="1"/>
        <v>-2.9397682658239943E-2</v>
      </c>
      <c r="O37" s="120">
        <f>SUM('2013'!O37:O37)+SUM('2014'!D37:N37)</f>
        <v>20053</v>
      </c>
      <c r="P37" s="110">
        <f>SUM('2014'!O37:O37)+SUM('2015'!D37:O37)</f>
        <v>23106</v>
      </c>
      <c r="Q37" s="111">
        <f t="shared" si="6"/>
        <v>0.15224654665137383</v>
      </c>
    </row>
    <row r="38" spans="2:17" s="93" customFormat="1" x14ac:dyDescent="0.2">
      <c r="B38" s="121" t="s">
        <v>3</v>
      </c>
      <c r="C38" s="113">
        <f>'2014'!N38</f>
        <v>632</v>
      </c>
      <c r="D38" s="113">
        <f>'2015'!N38</f>
        <v>645</v>
      </c>
      <c r="E38" s="113">
        <f t="shared" si="2"/>
        <v>13</v>
      </c>
      <c r="F38" s="114">
        <f t="shared" si="3"/>
        <v>2.0569620253164667E-2</v>
      </c>
      <c r="G38" s="85">
        <f>SUM('2014'!D38:N38)</f>
        <v>9529</v>
      </c>
      <c r="H38" s="113">
        <f>'2015'!C38</f>
        <v>7652</v>
      </c>
      <c r="I38" s="113">
        <f t="shared" si="4"/>
        <v>-1877</v>
      </c>
      <c r="J38" s="114">
        <f t="shared" si="5"/>
        <v>-0.19697764718228561</v>
      </c>
      <c r="K38" s="113">
        <f>'2013'!C38</f>
        <v>11147</v>
      </c>
      <c r="L38" s="113">
        <f>'2014'!C38</f>
        <v>10501</v>
      </c>
      <c r="M38" s="104">
        <f t="shared" si="0"/>
        <v>-646</v>
      </c>
      <c r="N38" s="115">
        <f t="shared" si="1"/>
        <v>-5.7952812415896671E-2</v>
      </c>
      <c r="O38" s="66">
        <f>SUM('2013'!O38:O38)+SUM('2014'!D38:N38)</f>
        <v>10170</v>
      </c>
      <c r="P38" s="50">
        <f>SUM('2014'!O38:O38)+SUM('2015'!D38:O38)</f>
        <v>8624</v>
      </c>
      <c r="Q38" s="72">
        <f t="shared" si="6"/>
        <v>-0.15201573254670597</v>
      </c>
    </row>
    <row r="39" spans="2:17" s="112" customFormat="1" x14ac:dyDescent="0.2">
      <c r="B39" s="122" t="s">
        <v>46</v>
      </c>
      <c r="C39" s="117">
        <f>'2014'!N39</f>
        <v>659</v>
      </c>
      <c r="D39" s="117">
        <f>'2015'!N39</f>
        <v>494</v>
      </c>
      <c r="E39" s="117">
        <f t="shared" si="2"/>
        <v>-165</v>
      </c>
      <c r="F39" s="118">
        <f t="shared" si="3"/>
        <v>-0.25037936267071326</v>
      </c>
      <c r="G39" s="119">
        <f>SUM('2014'!D39:N39)</f>
        <v>7520</v>
      </c>
      <c r="H39" s="117">
        <f>'2015'!C39</f>
        <v>8661</v>
      </c>
      <c r="I39" s="117">
        <f t="shared" si="4"/>
        <v>1141</v>
      </c>
      <c r="J39" s="118">
        <f t="shared" si="5"/>
        <v>0.15172872340425525</v>
      </c>
      <c r="K39" s="117">
        <f>'2013'!C39</f>
        <v>8104</v>
      </c>
      <c r="L39" s="117">
        <f>'2014'!C39</f>
        <v>8183</v>
      </c>
      <c r="M39" s="108">
        <f t="shared" si="0"/>
        <v>79</v>
      </c>
      <c r="N39" s="109">
        <f t="shared" si="1"/>
        <v>9.7482724580453262E-3</v>
      </c>
      <c r="O39" s="120">
        <f>SUM('2013'!O39:O39)+SUM('2014'!D39:N39)</f>
        <v>7973</v>
      </c>
      <c r="P39" s="110">
        <f>SUM('2014'!O39:O39)+SUM('2015'!D39:O39)</f>
        <v>9324</v>
      </c>
      <c r="Q39" s="111">
        <f t="shared" si="6"/>
        <v>0.1694468832309044</v>
      </c>
    </row>
    <row r="40" spans="2:17" s="125" customFormat="1" x14ac:dyDescent="0.2">
      <c r="B40" s="121" t="s">
        <v>50</v>
      </c>
      <c r="C40" s="113">
        <f>'2014'!N40</f>
        <v>624</v>
      </c>
      <c r="D40" s="113">
        <f>'2015'!N40</f>
        <v>551</v>
      </c>
      <c r="E40" s="113">
        <f t="shared" si="2"/>
        <v>-73</v>
      </c>
      <c r="F40" s="114">
        <f t="shared" si="3"/>
        <v>-0.11698717948717952</v>
      </c>
      <c r="G40" s="85">
        <f>SUM('2014'!D40:N40)</f>
        <v>7351</v>
      </c>
      <c r="H40" s="113">
        <f>'2015'!C40</f>
        <v>7246</v>
      </c>
      <c r="I40" s="113">
        <f t="shared" si="4"/>
        <v>-105</v>
      </c>
      <c r="J40" s="114">
        <f t="shared" si="5"/>
        <v>-1.4283770915521687E-2</v>
      </c>
      <c r="K40" s="113">
        <f>'2013'!C40</f>
        <v>6972</v>
      </c>
      <c r="L40" s="113">
        <f>'2014'!C40</f>
        <v>7808</v>
      </c>
      <c r="M40" s="123">
        <f t="shared" si="0"/>
        <v>836</v>
      </c>
      <c r="N40" s="124">
        <f t="shared" si="1"/>
        <v>0.11990820424555371</v>
      </c>
      <c r="O40" s="66">
        <f>SUM('2013'!O40:O40)+SUM('2014'!D40:N40)</f>
        <v>7748</v>
      </c>
      <c r="P40" s="50">
        <f>SUM('2014'!O40:O40)+SUM('2015'!D40:O40)</f>
        <v>7703</v>
      </c>
      <c r="Q40" s="72">
        <f t="shared" si="6"/>
        <v>-5.8079504388228731E-3</v>
      </c>
    </row>
    <row r="41" spans="2:17" s="112" customFormat="1" x14ac:dyDescent="0.2">
      <c r="B41" s="122" t="s">
        <v>52</v>
      </c>
      <c r="C41" s="117">
        <f>'2014'!N41</f>
        <v>320</v>
      </c>
      <c r="D41" s="117">
        <f>'2015'!N41</f>
        <v>522</v>
      </c>
      <c r="E41" s="117">
        <f t="shared" si="2"/>
        <v>202</v>
      </c>
      <c r="F41" s="118">
        <f t="shared" si="3"/>
        <v>0.63125000000000009</v>
      </c>
      <c r="G41" s="119">
        <f>SUM('2014'!D41:N41)</f>
        <v>4527</v>
      </c>
      <c r="H41" s="117">
        <f>'2015'!C41</f>
        <v>7170</v>
      </c>
      <c r="I41" s="117">
        <f t="shared" si="4"/>
        <v>2643</v>
      </c>
      <c r="J41" s="118">
        <f t="shared" si="5"/>
        <v>0.58383035122597748</v>
      </c>
      <c r="K41" s="117">
        <f>'2013'!C41</f>
        <v>4995</v>
      </c>
      <c r="L41" s="117">
        <f>'2014'!C41</f>
        <v>4670</v>
      </c>
      <c r="M41" s="108">
        <f t="shared" si="0"/>
        <v>-325</v>
      </c>
      <c r="N41" s="109">
        <f t="shared" si="1"/>
        <v>-6.5065065065065042E-2</v>
      </c>
      <c r="O41" s="120">
        <f>SUM('2013'!O41:O41)+SUM('2014'!D41:N41)</f>
        <v>4750</v>
      </c>
      <c r="P41" s="110">
        <f>SUM('2014'!O41:O41)+SUM('2015'!D41:O41)</f>
        <v>7313</v>
      </c>
      <c r="Q41" s="111">
        <f t="shared" si="6"/>
        <v>0.53957894736842116</v>
      </c>
    </row>
    <row r="42" spans="2:17" s="125" customFormat="1" x14ac:dyDescent="0.2">
      <c r="B42" s="121" t="s">
        <v>71</v>
      </c>
      <c r="C42" s="113">
        <f>'2014'!N42</f>
        <v>486</v>
      </c>
      <c r="D42" s="113">
        <f>'2015'!N42</f>
        <v>459</v>
      </c>
      <c r="E42" s="113">
        <f t="shared" si="2"/>
        <v>-27</v>
      </c>
      <c r="F42" s="114">
        <f t="shared" si="3"/>
        <v>-5.555555555555558E-2</v>
      </c>
      <c r="G42" s="85">
        <f>SUM('2014'!D42:N42)</f>
        <v>10525</v>
      </c>
      <c r="H42" s="113">
        <f>'2015'!C42</f>
        <v>10722</v>
      </c>
      <c r="I42" s="113">
        <f t="shared" si="4"/>
        <v>197</v>
      </c>
      <c r="J42" s="114">
        <f t="shared" si="5"/>
        <v>1.8717339667458477E-2</v>
      </c>
      <c r="K42" s="113">
        <f>'2013'!C42</f>
        <v>11105</v>
      </c>
      <c r="L42" s="113">
        <f>'2014'!C42</f>
        <v>10982</v>
      </c>
      <c r="M42" s="123">
        <f t="shared" si="0"/>
        <v>-123</v>
      </c>
      <c r="N42" s="124">
        <f t="shared" si="1"/>
        <v>-1.1076091850517833E-2</v>
      </c>
      <c r="O42" s="66">
        <f>SUM('2013'!O42:O42)+SUM('2014'!D42:N42)</f>
        <v>10922</v>
      </c>
      <c r="P42" s="50">
        <f>SUM('2014'!O42:O42)+SUM('2015'!D42:O42)</f>
        <v>11179</v>
      </c>
      <c r="Q42" s="72">
        <f t="shared" si="6"/>
        <v>2.3530488921442938E-2</v>
      </c>
    </row>
    <row r="43" spans="2:17" s="112" customFormat="1" x14ac:dyDescent="0.2">
      <c r="B43" s="122" t="s">
        <v>4</v>
      </c>
      <c r="C43" s="117">
        <f>'2014'!N43</f>
        <v>331</v>
      </c>
      <c r="D43" s="117">
        <f>'2015'!N43</f>
        <v>358</v>
      </c>
      <c r="E43" s="117">
        <f t="shared" si="2"/>
        <v>27</v>
      </c>
      <c r="F43" s="118">
        <f t="shared" si="3"/>
        <v>8.1570996978852062E-2</v>
      </c>
      <c r="G43" s="119">
        <f>SUM('2014'!D43:N43)</f>
        <v>6887</v>
      </c>
      <c r="H43" s="117">
        <f>'2015'!C43</f>
        <v>10315</v>
      </c>
      <c r="I43" s="117">
        <f t="shared" si="4"/>
        <v>3428</v>
      </c>
      <c r="J43" s="118">
        <f t="shared" si="5"/>
        <v>0.4977493828953099</v>
      </c>
      <c r="K43" s="117">
        <f>'2013'!C43</f>
        <v>6508</v>
      </c>
      <c r="L43" s="117">
        <f>'2014'!C43</f>
        <v>7179</v>
      </c>
      <c r="M43" s="108">
        <f t="shared" si="0"/>
        <v>671</v>
      </c>
      <c r="N43" s="109">
        <f t="shared" si="1"/>
        <v>0.10310387215734473</v>
      </c>
      <c r="O43" s="120">
        <f>SUM('2013'!O43:O43)+SUM('2014'!D43:N43)</f>
        <v>7147</v>
      </c>
      <c r="P43" s="110">
        <f>SUM('2014'!O43:O43)+SUM('2015'!D43:O43)</f>
        <v>10607</v>
      </c>
      <c r="Q43" s="111">
        <f t="shared" si="6"/>
        <v>0.4841192108577026</v>
      </c>
    </row>
    <row r="44" spans="2:17" s="125" customFormat="1" x14ac:dyDescent="0.2">
      <c r="B44" s="121" t="s">
        <v>103</v>
      </c>
      <c r="C44" s="113">
        <f>'2014'!N44</f>
        <v>339</v>
      </c>
      <c r="D44" s="113">
        <f>'2015'!N44</f>
        <v>342</v>
      </c>
      <c r="E44" s="113">
        <f t="shared" si="2"/>
        <v>3</v>
      </c>
      <c r="F44" s="114">
        <f t="shared" si="3"/>
        <v>8.8495575221239076E-3</v>
      </c>
      <c r="G44" s="85">
        <f>SUM('2014'!D44:N44)</f>
        <v>3736</v>
      </c>
      <c r="H44" s="113">
        <f>'2015'!C44</f>
        <v>4129</v>
      </c>
      <c r="I44" s="113">
        <f t="shared" si="4"/>
        <v>393</v>
      </c>
      <c r="J44" s="114">
        <f t="shared" si="5"/>
        <v>0.10519271948608133</v>
      </c>
      <c r="K44" s="113">
        <f>'2013'!C44</f>
        <v>4791</v>
      </c>
      <c r="L44" s="113">
        <f>'2014'!C44</f>
        <v>4102</v>
      </c>
      <c r="M44" s="123">
        <f t="shared" si="0"/>
        <v>-689</v>
      </c>
      <c r="N44" s="124">
        <f t="shared" si="1"/>
        <v>-0.1438113128783135</v>
      </c>
      <c r="O44" s="66">
        <f>SUM('2013'!O44:O44)+SUM('2014'!D44:N44)</f>
        <v>4138</v>
      </c>
      <c r="P44" s="50">
        <f>SUM('2014'!O44:O44)+SUM('2015'!D44:O44)</f>
        <v>4495</v>
      </c>
      <c r="Q44" s="72">
        <f t="shared" si="6"/>
        <v>8.6273562107298307E-2</v>
      </c>
    </row>
    <row r="45" spans="2:17" s="112" customFormat="1" x14ac:dyDescent="0.2">
      <c r="B45" s="122" t="s">
        <v>53</v>
      </c>
      <c r="C45" s="117">
        <f>'2014'!N45</f>
        <v>119</v>
      </c>
      <c r="D45" s="117">
        <f>'2015'!N45</f>
        <v>106</v>
      </c>
      <c r="E45" s="117">
        <f t="shared" si="2"/>
        <v>-13</v>
      </c>
      <c r="F45" s="118">
        <f t="shared" si="3"/>
        <v>-0.10924369747899154</v>
      </c>
      <c r="G45" s="119">
        <f>SUM('2014'!D45:N45)</f>
        <v>2585</v>
      </c>
      <c r="H45" s="117">
        <f>'2015'!C45</f>
        <v>2499</v>
      </c>
      <c r="I45" s="117">
        <f t="shared" si="4"/>
        <v>-86</v>
      </c>
      <c r="J45" s="118">
        <f t="shared" si="5"/>
        <v>-3.3268858800773682E-2</v>
      </c>
      <c r="K45" s="117">
        <f>'2013'!C45</f>
        <v>2384</v>
      </c>
      <c r="L45" s="117">
        <f>'2014'!C45</f>
        <v>2717</v>
      </c>
      <c r="M45" s="108">
        <f t="shared" si="0"/>
        <v>333</v>
      </c>
      <c r="N45" s="109">
        <f t="shared" si="1"/>
        <v>0.13968120805369133</v>
      </c>
      <c r="O45" s="120">
        <f>SUM('2013'!O45:O45)+SUM('2014'!D45:N45)</f>
        <v>2719</v>
      </c>
      <c r="P45" s="110">
        <f>SUM('2014'!O45:O45)+SUM('2015'!D45:O45)</f>
        <v>2631</v>
      </c>
      <c r="Q45" s="111">
        <f t="shared" si="6"/>
        <v>-3.2364840014711294E-2</v>
      </c>
    </row>
    <row r="46" spans="2:17" s="125" customFormat="1" x14ac:dyDescent="0.2">
      <c r="B46" s="121" t="s">
        <v>5</v>
      </c>
      <c r="C46" s="113">
        <f>'2014'!N46</f>
        <v>171</v>
      </c>
      <c r="D46" s="113">
        <f>'2015'!N46</f>
        <v>336</v>
      </c>
      <c r="E46" s="113">
        <f t="shared" si="2"/>
        <v>165</v>
      </c>
      <c r="F46" s="114">
        <f t="shared" si="3"/>
        <v>0.96491228070175428</v>
      </c>
      <c r="G46" s="85">
        <f>SUM('2014'!D46:N46)</f>
        <v>6282</v>
      </c>
      <c r="H46" s="113">
        <f>'2015'!C46</f>
        <v>8311</v>
      </c>
      <c r="I46" s="113">
        <f t="shared" si="4"/>
        <v>2029</v>
      </c>
      <c r="J46" s="114">
        <f t="shared" si="5"/>
        <v>0.32298631009232737</v>
      </c>
      <c r="K46" s="113">
        <f>'2013'!C46</f>
        <v>5722</v>
      </c>
      <c r="L46" s="113">
        <f>'2014'!C46</f>
        <v>6598</v>
      </c>
      <c r="M46" s="123">
        <f t="shared" si="0"/>
        <v>876</v>
      </c>
      <c r="N46" s="124">
        <f t="shared" si="1"/>
        <v>0.15309332401258291</v>
      </c>
      <c r="O46" s="66">
        <f>SUM('2013'!O46:O46)+SUM('2014'!D46:N46)</f>
        <v>6561</v>
      </c>
      <c r="P46" s="50">
        <f>SUM('2014'!O46:O46)+SUM('2015'!D46:O46)</f>
        <v>8627</v>
      </c>
      <c r="Q46" s="72">
        <f t="shared" si="6"/>
        <v>0.31489102270995284</v>
      </c>
    </row>
    <row r="47" spans="2:17" s="112" customFormat="1" hidden="1" x14ac:dyDescent="0.2">
      <c r="B47" s="122"/>
      <c r="C47" s="117"/>
      <c r="D47" s="117"/>
      <c r="E47" s="117"/>
      <c r="F47" s="118"/>
      <c r="G47" s="119"/>
      <c r="H47" s="117"/>
      <c r="I47" s="117"/>
      <c r="J47" s="118"/>
      <c r="K47" s="117"/>
      <c r="L47" s="117"/>
      <c r="M47" s="108"/>
      <c r="N47" s="109"/>
      <c r="O47" s="120">
        <f>SUM('2013'!O48:O48)+SUM('2014'!D48:N48)</f>
        <v>206077</v>
      </c>
      <c r="P47" s="110">
        <f>SUM('2014'!O48:O48)+SUM('2015'!D48:O48)</f>
        <v>256127</v>
      </c>
      <c r="Q47" s="111">
        <f>P47/O47-1</f>
        <v>0.24287038340037936</v>
      </c>
    </row>
    <row r="48" spans="2:17" s="93" customFormat="1" x14ac:dyDescent="0.2">
      <c r="B48" s="121" t="s">
        <v>54</v>
      </c>
      <c r="C48" s="113">
        <f>'2014'!N48</f>
        <v>20807</v>
      </c>
      <c r="D48" s="113">
        <f>'2015'!N48</f>
        <v>20627</v>
      </c>
      <c r="E48" s="113">
        <f>D48-C48</f>
        <v>-180</v>
      </c>
      <c r="F48" s="114">
        <f>D48/C48-1</f>
        <v>-8.6509347815638682E-3</v>
      </c>
      <c r="G48" s="85">
        <f>SUM('2014'!D48:N48)</f>
        <v>194718</v>
      </c>
      <c r="H48" s="113">
        <f>'2015'!C48</f>
        <v>240631</v>
      </c>
      <c r="I48" s="113">
        <f>H48-G48</f>
        <v>45913</v>
      </c>
      <c r="J48" s="114">
        <f>H48/G48-1</f>
        <v>0.23579227395515567</v>
      </c>
      <c r="K48" s="113">
        <f>'2013'!C48</f>
        <v>193698</v>
      </c>
      <c r="L48" s="113">
        <f>'2014'!C48</f>
        <v>210214</v>
      </c>
      <c r="M48" s="123">
        <f>L48-K48</f>
        <v>16516</v>
      </c>
      <c r="N48" s="124">
        <f>L48/K48-1</f>
        <v>8.5266755464692423E-2</v>
      </c>
      <c r="O48" s="87"/>
      <c r="P48" s="88"/>
      <c r="Q48" s="65"/>
    </row>
    <row r="49" spans="2:17" s="93" customFormat="1" x14ac:dyDescent="0.2">
      <c r="B49" s="126"/>
      <c r="C49" s="113"/>
      <c r="D49" s="113"/>
      <c r="E49" s="113"/>
      <c r="F49" s="114"/>
      <c r="G49" s="85"/>
      <c r="H49" s="113"/>
      <c r="I49" s="113"/>
      <c r="J49" s="114"/>
      <c r="K49" s="113"/>
      <c r="L49" s="113"/>
      <c r="M49" s="104"/>
      <c r="N49" s="115"/>
      <c r="O49" s="66"/>
      <c r="P49" s="50"/>
      <c r="Q49" s="72"/>
    </row>
    <row r="50" spans="2:17" s="93" customFormat="1" x14ac:dyDescent="0.2">
      <c r="B50" s="121"/>
      <c r="C50" s="113"/>
      <c r="D50" s="113"/>
      <c r="E50" s="113"/>
      <c r="F50" s="114"/>
      <c r="G50" s="85"/>
      <c r="H50" s="113"/>
      <c r="I50" s="113"/>
      <c r="J50" s="114"/>
      <c r="K50" s="113"/>
      <c r="L50" s="113"/>
      <c r="M50" s="123"/>
      <c r="N50" s="124"/>
      <c r="O50" s="66"/>
      <c r="P50" s="50"/>
      <c r="Q50" s="72"/>
    </row>
    <row r="51" spans="2:17" s="93" customFormat="1" x14ac:dyDescent="0.2">
      <c r="B51" s="121"/>
      <c r="C51" s="121"/>
      <c r="D51" s="121"/>
      <c r="E51" s="121"/>
      <c r="F51" s="121"/>
      <c r="G51" s="127"/>
      <c r="H51" s="85"/>
      <c r="I51" s="85"/>
      <c r="J51" s="85"/>
      <c r="K51" s="85"/>
      <c r="L51" s="85"/>
      <c r="N51" s="115"/>
      <c r="O51" s="66"/>
      <c r="P51" s="50"/>
      <c r="Q51" s="72"/>
    </row>
    <row r="52" spans="2:17" s="93" customFormat="1" x14ac:dyDescent="0.2">
      <c r="B52" s="121"/>
      <c r="C52" s="121"/>
      <c r="D52" s="121"/>
      <c r="E52" s="121"/>
      <c r="F52" s="121"/>
      <c r="G52" s="127"/>
      <c r="H52" s="85"/>
      <c r="I52" s="85"/>
      <c r="J52" s="85"/>
      <c r="K52" s="85"/>
      <c r="L52" s="85"/>
      <c r="N52" s="115"/>
      <c r="O52" s="66"/>
      <c r="P52" s="50"/>
      <c r="Q52" s="72"/>
    </row>
    <row r="53" spans="2:17" s="93" customFormat="1" x14ac:dyDescent="0.2">
      <c r="B53" s="121"/>
      <c r="C53" s="121"/>
      <c r="D53" s="121"/>
      <c r="E53" s="121"/>
      <c r="F53" s="121"/>
      <c r="G53" s="127"/>
      <c r="H53" s="85"/>
      <c r="I53" s="85"/>
      <c r="J53" s="85"/>
      <c r="K53" s="85"/>
      <c r="L53" s="85"/>
      <c r="N53" s="115"/>
      <c r="O53" s="66"/>
      <c r="P53" s="50"/>
      <c r="Q53" s="72"/>
    </row>
    <row r="54" spans="2:17" s="93" customFormat="1" x14ac:dyDescent="0.2">
      <c r="B54" s="121"/>
      <c r="C54" s="121"/>
      <c r="D54" s="121"/>
      <c r="E54" s="121"/>
      <c r="F54" s="121"/>
      <c r="G54" s="127"/>
      <c r="H54" s="85"/>
      <c r="I54" s="85"/>
      <c r="J54" s="85"/>
      <c r="K54" s="85"/>
      <c r="L54" s="85"/>
      <c r="N54" s="115"/>
      <c r="O54" s="66"/>
      <c r="P54" s="50"/>
      <c r="Q54" s="72"/>
    </row>
    <row r="55" spans="2:17" s="93" customFormat="1" x14ac:dyDescent="0.2">
      <c r="B55" s="121"/>
      <c r="C55" s="121"/>
      <c r="D55" s="121"/>
      <c r="E55" s="121"/>
      <c r="F55" s="121"/>
      <c r="G55" s="127"/>
      <c r="H55" s="85"/>
      <c r="I55" s="85"/>
      <c r="J55" s="85"/>
      <c r="K55" s="85"/>
      <c r="L55" s="85"/>
      <c r="N55" s="115"/>
      <c r="O55" s="66"/>
      <c r="P55" s="50"/>
      <c r="Q55" s="72"/>
    </row>
    <row r="56" spans="2:17" s="93" customFormat="1" x14ac:dyDescent="0.2">
      <c r="B56" s="121"/>
      <c r="C56" s="121"/>
      <c r="D56" s="121"/>
      <c r="E56" s="121"/>
      <c r="F56" s="121"/>
      <c r="G56" s="127"/>
      <c r="H56" s="85"/>
      <c r="I56" s="85"/>
      <c r="J56" s="85"/>
      <c r="K56" s="85"/>
      <c r="L56" s="85"/>
      <c r="N56" s="115"/>
      <c r="O56" s="66"/>
      <c r="P56" s="50"/>
      <c r="Q56" s="72"/>
    </row>
    <row r="57" spans="2:17" s="93" customFormat="1" x14ac:dyDescent="0.2">
      <c r="B57" s="126"/>
      <c r="C57" s="126"/>
      <c r="D57" s="126"/>
      <c r="E57" s="126"/>
      <c r="F57" s="126"/>
      <c r="G57" s="127"/>
      <c r="H57" s="85"/>
      <c r="I57" s="85"/>
      <c r="J57" s="85"/>
      <c r="K57" s="85"/>
      <c r="L57" s="85"/>
      <c r="O57" s="66"/>
      <c r="P57" s="50"/>
      <c r="Q57" s="65"/>
    </row>
    <row r="58" spans="2:17" s="93" customFormat="1" x14ac:dyDescent="0.2">
      <c r="B58" s="121"/>
      <c r="C58" s="121"/>
      <c r="D58" s="121"/>
      <c r="E58" s="121"/>
      <c r="F58" s="121"/>
      <c r="G58" s="127"/>
      <c r="H58" s="85"/>
      <c r="I58" s="85"/>
      <c r="J58" s="85"/>
      <c r="K58" s="85"/>
      <c r="L58" s="85"/>
      <c r="O58" s="66"/>
      <c r="P58" s="50"/>
      <c r="Q58" s="65"/>
    </row>
    <row r="59" spans="2:17" s="93" customFormat="1" x14ac:dyDescent="0.2">
      <c r="B59" s="121"/>
      <c r="C59" s="121"/>
      <c r="D59" s="121"/>
      <c r="E59" s="121"/>
      <c r="F59" s="121"/>
      <c r="G59" s="127"/>
      <c r="H59" s="85"/>
      <c r="I59" s="85"/>
      <c r="J59" s="85"/>
      <c r="K59" s="85"/>
      <c r="L59" s="85"/>
      <c r="O59" s="66"/>
      <c r="P59" s="50"/>
      <c r="Q59" s="65"/>
    </row>
    <row r="60" spans="2:17" s="93" customFormat="1" x14ac:dyDescent="0.2">
      <c r="B60" s="121"/>
      <c r="C60" s="121"/>
      <c r="D60" s="121"/>
      <c r="E60" s="121"/>
      <c r="F60" s="121"/>
      <c r="G60" s="127"/>
      <c r="H60" s="85"/>
      <c r="I60" s="85"/>
      <c r="J60" s="85"/>
      <c r="K60" s="85"/>
      <c r="L60" s="85"/>
      <c r="O60" s="66"/>
      <c r="P60" s="50"/>
      <c r="Q60" s="65"/>
    </row>
    <row r="61" spans="2:17" s="93" customFormat="1" x14ac:dyDescent="0.2">
      <c r="B61" s="121"/>
      <c r="C61" s="121"/>
      <c r="D61" s="121"/>
      <c r="E61" s="121"/>
      <c r="F61" s="121"/>
      <c r="G61" s="92"/>
      <c r="H61" s="85"/>
      <c r="I61" s="85"/>
      <c r="J61" s="85"/>
      <c r="K61" s="85"/>
      <c r="L61" s="85"/>
      <c r="O61" s="66"/>
      <c r="P61" s="50"/>
      <c r="Q61" s="65"/>
    </row>
    <row r="62" spans="2:17" s="93" customFormat="1" x14ac:dyDescent="0.2">
      <c r="B62" s="121"/>
      <c r="C62" s="121"/>
      <c r="D62" s="121"/>
      <c r="E62" s="121"/>
      <c r="F62" s="121"/>
      <c r="G62" s="92"/>
      <c r="H62" s="85"/>
      <c r="I62" s="85"/>
      <c r="J62" s="85"/>
      <c r="K62" s="85"/>
      <c r="L62" s="85"/>
      <c r="O62" s="66"/>
      <c r="P62" s="50"/>
      <c r="Q62" s="65"/>
    </row>
    <row r="63" spans="2:17" s="93" customFormat="1" x14ac:dyDescent="0.2">
      <c r="B63" s="121"/>
      <c r="C63" s="121"/>
      <c r="D63" s="121"/>
      <c r="E63" s="121"/>
      <c r="F63" s="121"/>
      <c r="G63" s="92"/>
      <c r="H63" s="85"/>
      <c r="I63" s="85"/>
      <c r="J63" s="85"/>
      <c r="K63" s="85"/>
      <c r="L63" s="85"/>
      <c r="O63" s="66"/>
      <c r="P63" s="50"/>
      <c r="Q63" s="65"/>
    </row>
    <row r="64" spans="2:17" s="93" customFormat="1" x14ac:dyDescent="0.2">
      <c r="B64" s="121"/>
      <c r="C64" s="121"/>
      <c r="D64" s="121"/>
      <c r="E64" s="121"/>
      <c r="F64" s="121"/>
      <c r="G64" s="92"/>
      <c r="H64" s="85"/>
      <c r="I64" s="85"/>
      <c r="J64" s="85"/>
      <c r="K64" s="85"/>
      <c r="L64" s="85"/>
      <c r="O64" s="66"/>
      <c r="P64" s="50"/>
      <c r="Q64" s="65"/>
    </row>
    <row r="65" spans="2:17" s="93" customFormat="1" x14ac:dyDescent="0.2">
      <c r="B65" s="121"/>
      <c r="C65" s="121"/>
      <c r="D65" s="121"/>
      <c r="E65" s="121"/>
      <c r="F65" s="121"/>
      <c r="G65" s="92"/>
      <c r="H65" s="85"/>
      <c r="I65" s="85"/>
      <c r="J65" s="85"/>
      <c r="K65" s="85"/>
      <c r="L65" s="85"/>
      <c r="O65" s="66"/>
      <c r="P65" s="50"/>
      <c r="Q65" s="65"/>
    </row>
    <row r="66" spans="2:17" s="93" customFormat="1" x14ac:dyDescent="0.2">
      <c r="B66" s="121"/>
      <c r="C66" s="121"/>
      <c r="D66" s="121"/>
      <c r="E66" s="121"/>
      <c r="F66" s="121"/>
      <c r="G66" s="92"/>
      <c r="H66" s="128"/>
      <c r="I66" s="128"/>
      <c r="J66" s="128"/>
      <c r="K66" s="104"/>
      <c r="L66" s="104"/>
      <c r="O66" s="66"/>
      <c r="P66" s="50"/>
      <c r="Q66" s="65"/>
    </row>
    <row r="67" spans="2:17" s="93" customFormat="1" x14ac:dyDescent="0.2">
      <c r="B67" s="121"/>
      <c r="C67" s="121"/>
      <c r="D67" s="121"/>
      <c r="E67" s="121"/>
      <c r="F67" s="121"/>
      <c r="G67" s="92"/>
      <c r="H67" s="104"/>
      <c r="I67" s="104"/>
      <c r="J67" s="104"/>
      <c r="K67" s="104"/>
      <c r="L67" s="104"/>
      <c r="O67" s="87"/>
      <c r="P67" s="88"/>
      <c r="Q67" s="65"/>
    </row>
    <row r="68" spans="2:17" s="93" customFormat="1" x14ac:dyDescent="0.2">
      <c r="B68" s="121"/>
      <c r="C68" s="121"/>
      <c r="D68" s="121"/>
      <c r="E68" s="121"/>
      <c r="F68" s="121"/>
      <c r="G68" s="92"/>
      <c r="H68" s="104"/>
      <c r="I68" s="104"/>
      <c r="J68" s="104"/>
      <c r="K68" s="104"/>
      <c r="L68" s="104"/>
      <c r="O68" s="87"/>
      <c r="P68" s="88"/>
      <c r="Q68" s="65"/>
    </row>
    <row r="69" spans="2:17" s="93" customFormat="1" x14ac:dyDescent="0.2">
      <c r="B69" s="121"/>
      <c r="C69" s="121"/>
      <c r="D69" s="121"/>
      <c r="E69" s="121"/>
      <c r="F69" s="121"/>
      <c r="G69" s="92"/>
      <c r="H69" s="104"/>
      <c r="I69" s="104"/>
      <c r="J69" s="104"/>
      <c r="K69" s="104"/>
      <c r="L69" s="104"/>
      <c r="O69" s="87"/>
      <c r="P69" s="88"/>
      <c r="Q69" s="65"/>
    </row>
    <row r="70" spans="2:17" s="93" customFormat="1" x14ac:dyDescent="0.2">
      <c r="B70" s="121"/>
      <c r="C70" s="121"/>
      <c r="D70" s="121"/>
      <c r="E70" s="121"/>
      <c r="F70" s="121"/>
      <c r="G70" s="92"/>
      <c r="H70" s="104"/>
      <c r="I70" s="104"/>
      <c r="J70" s="104"/>
      <c r="K70" s="104"/>
      <c r="L70" s="104"/>
      <c r="O70" s="87"/>
      <c r="P70" s="88"/>
      <c r="Q70" s="65"/>
    </row>
    <row r="71" spans="2:17" s="93" customFormat="1" x14ac:dyDescent="0.2">
      <c r="B71" s="121"/>
      <c r="C71" s="121"/>
      <c r="D71" s="121"/>
      <c r="E71" s="121"/>
      <c r="F71" s="121"/>
      <c r="G71" s="92"/>
      <c r="H71" s="104"/>
      <c r="I71" s="104"/>
      <c r="J71" s="104"/>
      <c r="K71" s="104"/>
      <c r="L71" s="104"/>
      <c r="O71" s="87"/>
      <c r="P71" s="88"/>
      <c r="Q71" s="65"/>
    </row>
    <row r="72" spans="2:17" s="93" customFormat="1" x14ac:dyDescent="0.2">
      <c r="B72" s="121"/>
      <c r="C72" s="121"/>
      <c r="D72" s="121"/>
      <c r="E72" s="121"/>
      <c r="F72" s="121"/>
      <c r="G72" s="92"/>
      <c r="H72" s="104"/>
      <c r="I72" s="104"/>
      <c r="J72" s="104"/>
      <c r="K72" s="104"/>
      <c r="L72" s="104"/>
      <c r="O72" s="87"/>
      <c r="P72" s="88"/>
      <c r="Q72" s="65"/>
    </row>
    <row r="73" spans="2:17" s="93" customFormat="1" x14ac:dyDescent="0.2">
      <c r="B73" s="121"/>
      <c r="C73" s="121"/>
      <c r="D73" s="121"/>
      <c r="E73" s="121"/>
      <c r="F73" s="121"/>
      <c r="G73" s="92"/>
      <c r="H73" s="104"/>
      <c r="I73" s="104"/>
      <c r="J73" s="104"/>
      <c r="K73" s="104"/>
      <c r="L73" s="104"/>
      <c r="O73" s="87"/>
      <c r="P73" s="88"/>
      <c r="Q73" s="65"/>
    </row>
    <row r="74" spans="2:17" s="93" customFormat="1" x14ac:dyDescent="0.2">
      <c r="B74" s="121"/>
      <c r="C74" s="121"/>
      <c r="D74" s="121"/>
      <c r="E74" s="121"/>
      <c r="F74" s="121"/>
      <c r="G74" s="92"/>
      <c r="H74" s="104"/>
      <c r="I74" s="104"/>
      <c r="J74" s="104"/>
      <c r="K74" s="104"/>
      <c r="L74" s="104"/>
      <c r="O74" s="87"/>
      <c r="P74" s="88"/>
      <c r="Q74" s="65"/>
    </row>
    <row r="75" spans="2:17" s="93" customFormat="1" x14ac:dyDescent="0.2">
      <c r="B75" s="121"/>
      <c r="C75" s="121"/>
      <c r="D75" s="121"/>
      <c r="E75" s="121"/>
      <c r="F75" s="121"/>
      <c r="G75" s="92"/>
      <c r="H75" s="104"/>
      <c r="I75" s="104"/>
      <c r="J75" s="104"/>
      <c r="K75" s="104"/>
      <c r="L75" s="104"/>
      <c r="O75" s="87"/>
      <c r="P75" s="88"/>
      <c r="Q75" s="65"/>
    </row>
    <row r="76" spans="2:17" s="93" customFormat="1" x14ac:dyDescent="0.2">
      <c r="B76" s="121"/>
      <c r="C76" s="121"/>
      <c r="D76" s="121"/>
      <c r="E76" s="121"/>
      <c r="F76" s="121"/>
      <c r="G76" s="92"/>
      <c r="H76" s="104"/>
      <c r="I76" s="104"/>
      <c r="J76" s="104"/>
      <c r="K76" s="104"/>
      <c r="L76" s="104"/>
      <c r="O76" s="87"/>
      <c r="P76" s="88"/>
      <c r="Q76" s="65"/>
    </row>
    <row r="77" spans="2:17" s="93" customFormat="1" x14ac:dyDescent="0.2">
      <c r="B77" s="121"/>
      <c r="C77" s="121"/>
      <c r="D77" s="121"/>
      <c r="E77" s="121"/>
      <c r="F77" s="121"/>
      <c r="G77" s="92"/>
      <c r="H77" s="104"/>
      <c r="I77" s="104"/>
      <c r="J77" s="104"/>
      <c r="K77" s="104"/>
      <c r="L77" s="104"/>
      <c r="O77" s="87"/>
      <c r="P77" s="88"/>
      <c r="Q77" s="65"/>
    </row>
    <row r="78" spans="2:17" s="93" customFormat="1" x14ac:dyDescent="0.2">
      <c r="B78" s="121"/>
      <c r="C78" s="121"/>
      <c r="D78" s="121"/>
      <c r="E78" s="121"/>
      <c r="F78" s="121"/>
      <c r="G78" s="92"/>
      <c r="H78" s="104"/>
      <c r="I78" s="104"/>
      <c r="J78" s="104"/>
      <c r="K78" s="104"/>
      <c r="L78" s="104"/>
      <c r="O78" s="87"/>
      <c r="P78" s="88"/>
      <c r="Q78" s="65"/>
    </row>
    <row r="79" spans="2:17" s="93" customFormat="1" x14ac:dyDescent="0.2">
      <c r="B79" s="121"/>
      <c r="C79" s="121"/>
      <c r="D79" s="121"/>
      <c r="E79" s="121"/>
      <c r="F79" s="121"/>
      <c r="G79" s="92"/>
      <c r="O79" s="87"/>
      <c r="P79" s="88"/>
      <c r="Q79" s="65"/>
    </row>
    <row r="80" spans="2:17" s="93" customFormat="1" x14ac:dyDescent="0.2">
      <c r="B80" s="121"/>
      <c r="C80" s="121"/>
      <c r="D80" s="121"/>
      <c r="E80" s="121"/>
      <c r="F80" s="121"/>
      <c r="G80" s="92"/>
      <c r="O80" s="87"/>
      <c r="P80" s="88"/>
      <c r="Q80" s="65"/>
    </row>
    <row r="81" spans="2:17" s="93" customFormat="1" x14ac:dyDescent="0.2">
      <c r="B81" s="121"/>
      <c r="C81" s="121"/>
      <c r="D81" s="121"/>
      <c r="E81" s="121"/>
      <c r="F81" s="121"/>
      <c r="G81" s="92"/>
      <c r="O81" s="87"/>
      <c r="P81" s="88"/>
      <c r="Q81" s="65"/>
    </row>
    <row r="82" spans="2:17" s="93" customFormat="1" x14ac:dyDescent="0.2">
      <c r="B82" s="121"/>
      <c r="C82" s="121"/>
      <c r="D82" s="121"/>
      <c r="E82" s="121"/>
      <c r="F82" s="121"/>
      <c r="G82" s="92"/>
      <c r="O82" s="87"/>
      <c r="P82" s="88"/>
      <c r="Q82" s="65"/>
    </row>
    <row r="83" spans="2:17" s="93" customFormat="1" x14ac:dyDescent="0.2">
      <c r="B83" s="121"/>
      <c r="C83" s="121"/>
      <c r="D83" s="121"/>
      <c r="E83" s="121"/>
      <c r="F83" s="121"/>
      <c r="G83" s="92"/>
      <c r="O83" s="87"/>
      <c r="P83" s="88"/>
      <c r="Q83" s="65"/>
    </row>
    <row r="84" spans="2:17" s="93" customFormat="1" x14ac:dyDescent="0.2">
      <c r="B84" s="121"/>
      <c r="C84" s="121"/>
      <c r="D84" s="121"/>
      <c r="E84" s="121"/>
      <c r="F84" s="121"/>
      <c r="G84" s="92"/>
      <c r="O84" s="87"/>
      <c r="P84" s="88"/>
      <c r="Q84" s="65"/>
    </row>
    <row r="85" spans="2:17" s="93" customFormat="1" x14ac:dyDescent="0.2">
      <c r="B85" s="121"/>
      <c r="C85" s="121"/>
      <c r="D85" s="121"/>
      <c r="E85" s="121"/>
      <c r="F85" s="121"/>
      <c r="G85" s="92"/>
      <c r="O85" s="87"/>
      <c r="P85" s="88"/>
      <c r="Q85" s="65"/>
    </row>
    <row r="86" spans="2:17" s="93" customFormat="1" x14ac:dyDescent="0.2">
      <c r="B86" s="121"/>
      <c r="C86" s="121"/>
      <c r="D86" s="121"/>
      <c r="E86" s="121"/>
      <c r="F86" s="121"/>
      <c r="G86" s="92"/>
      <c r="O86" s="87"/>
      <c r="P86" s="88"/>
      <c r="Q86" s="65"/>
    </row>
    <row r="87" spans="2:17" s="93" customFormat="1" x14ac:dyDescent="0.2">
      <c r="B87" s="121"/>
      <c r="C87" s="121"/>
      <c r="D87" s="121"/>
      <c r="E87" s="121"/>
      <c r="F87" s="121"/>
      <c r="G87" s="92"/>
      <c r="O87" s="87"/>
      <c r="P87" s="88"/>
      <c r="Q87" s="65"/>
    </row>
    <row r="88" spans="2:17" s="93" customFormat="1" x14ac:dyDescent="0.2">
      <c r="B88" s="121"/>
      <c r="C88" s="121"/>
      <c r="D88" s="121"/>
      <c r="E88" s="121"/>
      <c r="F88" s="121"/>
      <c r="G88" s="92"/>
      <c r="O88" s="87"/>
      <c r="P88" s="88"/>
      <c r="Q88" s="65"/>
    </row>
  </sheetData>
  <conditionalFormatting sqref="A8:G8 A6:A7 A51:G65536 A9:A50 H9:H65536 I8:N65536 C9:G50 R6:IV65536 R1:XFD5 A1:N5">
    <cfRule type="cellIs" dxfId="1006" priority="107" stopIfTrue="1" operator="lessThan">
      <formula>0</formula>
    </cfRule>
  </conditionalFormatting>
  <conditionalFormatting sqref="R6:IV7 A6:A7">
    <cfRule type="cellIs" dxfId="1005" priority="106" stopIfTrue="1" operator="lessThan">
      <formula>0</formula>
    </cfRule>
  </conditionalFormatting>
  <conditionalFormatting sqref="C9:N50">
    <cfRule type="cellIs" dxfId="1004" priority="105" stopIfTrue="1" operator="lessThan">
      <formula>0</formula>
    </cfRule>
  </conditionalFormatting>
  <conditionalFormatting sqref="R1:IV1048576 A51:B1048576 A9:A50 C8:N65536 A8:B8 A6:A7 A1:N5">
    <cfRule type="cellIs" dxfId="1003" priority="104" stopIfTrue="1" operator="lessThan">
      <formula>0</formula>
    </cfRule>
  </conditionalFormatting>
  <conditionalFormatting sqref="C8:J8">
    <cfRule type="cellIs" dxfId="1002" priority="103" stopIfTrue="1" operator="lessThan">
      <formula>0</formula>
    </cfRule>
  </conditionalFormatting>
  <conditionalFormatting sqref="C8:N65536 C1:N5">
    <cfRule type="cellIs" dxfId="1001" priority="102" stopIfTrue="1" operator="lessThan">
      <formula>0</formula>
    </cfRule>
  </conditionalFormatting>
  <conditionalFormatting sqref="K6:L6">
    <cfRule type="cellIs" dxfId="1000" priority="101" stopIfTrue="1" operator="lessThan">
      <formula>0</formula>
    </cfRule>
  </conditionalFormatting>
  <conditionalFormatting sqref="G6:H7">
    <cfRule type="cellIs" dxfId="999" priority="90" stopIfTrue="1" operator="lessThan">
      <formula>0</formula>
    </cfRule>
  </conditionalFormatting>
  <conditionalFormatting sqref="G6:H7">
    <cfRule type="cellIs" dxfId="998" priority="79" stopIfTrue="1" operator="lessThan">
      <formula>0</formula>
    </cfRule>
  </conditionalFormatting>
  <conditionalFormatting sqref="B9:B50">
    <cfRule type="cellIs" dxfId="997" priority="78" stopIfTrue="1" operator="lessThan">
      <formula>0</formula>
    </cfRule>
  </conditionalFormatting>
  <conditionalFormatting sqref="B42">
    <cfRule type="cellIs" dxfId="996" priority="77" stopIfTrue="1" operator="lessThan">
      <formula>0</formula>
    </cfRule>
  </conditionalFormatting>
  <conditionalFormatting sqref="M6:N7">
    <cfRule type="cellIs" dxfId="995" priority="76" stopIfTrue="1" operator="lessThan">
      <formula>0</formula>
    </cfRule>
  </conditionalFormatting>
  <conditionalFormatting sqref="B6:B7">
    <cfRule type="cellIs" dxfId="994" priority="45" stopIfTrue="1" operator="lessThan">
      <formula>0</formula>
    </cfRule>
  </conditionalFormatting>
  <conditionalFormatting sqref="O1:O4 O7:P8 P1:Q5 O49:Q65536 Q8:Q47">
    <cfRule type="cellIs" dxfId="993" priority="44" stopIfTrue="1" operator="lessThan">
      <formula>0</formula>
    </cfRule>
  </conditionalFormatting>
  <conditionalFormatting sqref="O9:P10">
    <cfRule type="cellIs" dxfId="992" priority="43" stopIfTrue="1" operator="lessThan">
      <formula>0</formula>
    </cfRule>
  </conditionalFormatting>
  <conditionalFormatting sqref="O11:P47">
    <cfRule type="cellIs" dxfId="991" priority="42" stopIfTrue="1" operator="lessThan">
      <formula>0</formula>
    </cfRule>
  </conditionalFormatting>
  <conditionalFormatting sqref="Q6:Q7">
    <cfRule type="cellIs" dxfId="990" priority="41" stopIfTrue="1" operator="lessThan">
      <formula>0</formula>
    </cfRule>
  </conditionalFormatting>
  <conditionalFormatting sqref="C6:F7">
    <cfRule type="cellIs" dxfId="989" priority="40" stopIfTrue="1" operator="lessThan">
      <formula>0</formula>
    </cfRule>
  </conditionalFormatting>
  <conditionalFormatting sqref="E6:F7">
    <cfRule type="cellIs" dxfId="988" priority="39" stopIfTrue="1" operator="lessThan">
      <formula>0</formula>
    </cfRule>
  </conditionalFormatting>
  <conditionalFormatting sqref="E6:F7">
    <cfRule type="cellIs" dxfId="987" priority="38" stopIfTrue="1" operator="lessThan">
      <formula>0</formula>
    </cfRule>
  </conditionalFormatting>
  <conditionalFormatting sqref="E6:F7">
    <cfRule type="cellIs" dxfId="986" priority="37" stopIfTrue="1" operator="lessThan">
      <formula>0</formula>
    </cfRule>
  </conditionalFormatting>
  <conditionalFormatting sqref="E6:F7">
    <cfRule type="cellIs" dxfId="985" priority="36" stopIfTrue="1" operator="lessThan">
      <formula>0</formula>
    </cfRule>
  </conditionalFormatting>
  <conditionalFormatting sqref="E6:F7">
    <cfRule type="cellIs" dxfId="984" priority="35" stopIfTrue="1" operator="lessThan">
      <formula>0</formula>
    </cfRule>
  </conditionalFormatting>
  <conditionalFormatting sqref="E6:F7">
    <cfRule type="cellIs" dxfId="983" priority="34" stopIfTrue="1" operator="lessThan">
      <formula>0</formula>
    </cfRule>
  </conditionalFormatting>
  <conditionalFormatting sqref="E6:F7">
    <cfRule type="cellIs" dxfId="982" priority="33" stopIfTrue="1" operator="lessThan">
      <formula>0</formula>
    </cfRule>
  </conditionalFormatting>
  <conditionalFormatting sqref="E6:F7">
    <cfRule type="cellIs" dxfId="981" priority="32" stopIfTrue="1" operator="lessThan">
      <formula>0</formula>
    </cfRule>
  </conditionalFormatting>
  <conditionalFormatting sqref="E6:F7">
    <cfRule type="cellIs" dxfId="980" priority="31" stopIfTrue="1" operator="lessThan">
      <formula>0</formula>
    </cfRule>
  </conditionalFormatting>
  <conditionalFormatting sqref="C6:F7">
    <cfRule type="cellIs" dxfId="979" priority="30" stopIfTrue="1" operator="lessThan">
      <formula>0</formula>
    </cfRule>
  </conditionalFormatting>
  <conditionalFormatting sqref="E6:F7">
    <cfRule type="cellIs" dxfId="978" priority="29" stopIfTrue="1" operator="lessThan">
      <formula>0</formula>
    </cfRule>
  </conditionalFormatting>
  <conditionalFormatting sqref="E6:F7">
    <cfRule type="cellIs" dxfId="977" priority="28" stopIfTrue="1" operator="lessThan">
      <formula>0</formula>
    </cfRule>
  </conditionalFormatting>
  <conditionalFormatting sqref="E6:F7">
    <cfRule type="cellIs" dxfId="976" priority="27" stopIfTrue="1" operator="lessThan">
      <formula>0</formula>
    </cfRule>
  </conditionalFormatting>
  <conditionalFormatting sqref="E6:F7">
    <cfRule type="cellIs" dxfId="975" priority="26" stopIfTrue="1" operator="lessThan">
      <formula>0</formula>
    </cfRule>
  </conditionalFormatting>
  <conditionalFormatting sqref="E6:F7">
    <cfRule type="cellIs" dxfId="974" priority="25" stopIfTrue="1" operator="lessThan">
      <formula>0</formula>
    </cfRule>
  </conditionalFormatting>
  <conditionalFormatting sqref="E6:F7">
    <cfRule type="cellIs" dxfId="973" priority="24" stopIfTrue="1" operator="lessThan">
      <formula>0</formula>
    </cfRule>
  </conditionalFormatting>
  <conditionalFormatting sqref="E6:F7">
    <cfRule type="cellIs" dxfId="972" priority="23" stopIfTrue="1" operator="lessThan">
      <formula>0</formula>
    </cfRule>
  </conditionalFormatting>
  <conditionalFormatting sqref="E6:F7">
    <cfRule type="cellIs" dxfId="971" priority="22" stopIfTrue="1" operator="lessThan">
      <formula>0</formula>
    </cfRule>
  </conditionalFormatting>
  <conditionalFormatting sqref="E6:F7">
    <cfRule type="cellIs" dxfId="970" priority="21" stopIfTrue="1" operator="lessThan">
      <formula>0</formula>
    </cfRule>
  </conditionalFormatting>
  <conditionalFormatting sqref="I6:J7">
    <cfRule type="cellIs" dxfId="969" priority="20" stopIfTrue="1" operator="lessThan">
      <formula>0</formula>
    </cfRule>
  </conditionalFormatting>
  <conditionalFormatting sqref="I6:J7">
    <cfRule type="cellIs" dxfId="968" priority="19" stopIfTrue="1" operator="lessThan">
      <formula>0</formula>
    </cfRule>
  </conditionalFormatting>
  <conditionalFormatting sqref="I6:J7">
    <cfRule type="cellIs" dxfId="967" priority="18" stopIfTrue="1" operator="lessThan">
      <formula>0</formula>
    </cfRule>
  </conditionalFormatting>
  <conditionalFormatting sqref="I6:J7">
    <cfRule type="cellIs" dxfId="966" priority="17" stopIfTrue="1" operator="lessThan">
      <formula>0</formula>
    </cfRule>
  </conditionalFormatting>
  <conditionalFormatting sqref="I6:J7">
    <cfRule type="cellIs" dxfId="965" priority="16" stopIfTrue="1" operator="lessThan">
      <formula>0</formula>
    </cfRule>
  </conditionalFormatting>
  <conditionalFormatting sqref="I6:J7">
    <cfRule type="cellIs" dxfId="964" priority="15" stopIfTrue="1" operator="lessThan">
      <formula>0</formula>
    </cfRule>
  </conditionalFormatting>
  <conditionalFormatting sqref="I6:J7">
    <cfRule type="cellIs" dxfId="963" priority="14" stopIfTrue="1" operator="lessThan">
      <formula>0</formula>
    </cfRule>
  </conditionalFormatting>
  <conditionalFormatting sqref="I6:J7">
    <cfRule type="cellIs" dxfId="962" priority="13" stopIfTrue="1" operator="lessThan">
      <formula>0</formula>
    </cfRule>
  </conditionalFormatting>
  <conditionalFormatting sqref="I6:J7">
    <cfRule type="cellIs" dxfId="961" priority="12" stopIfTrue="1" operator="lessThan">
      <formula>0</formula>
    </cfRule>
  </conditionalFormatting>
  <conditionalFormatting sqref="I6:J7">
    <cfRule type="cellIs" dxfId="960" priority="11" stopIfTrue="1" operator="lessThan">
      <formula>0</formula>
    </cfRule>
  </conditionalFormatting>
  <conditionalFormatting sqref="I6:J7">
    <cfRule type="cellIs" dxfId="959" priority="10" stopIfTrue="1" operator="lessThan">
      <formula>0</formula>
    </cfRule>
  </conditionalFormatting>
  <conditionalFormatting sqref="I6:J7">
    <cfRule type="cellIs" dxfId="958" priority="9" stopIfTrue="1" operator="lessThan">
      <formula>0</formula>
    </cfRule>
  </conditionalFormatting>
  <conditionalFormatting sqref="I6:J7">
    <cfRule type="cellIs" dxfId="957" priority="8" stopIfTrue="1" operator="lessThan">
      <formula>0</formula>
    </cfRule>
  </conditionalFormatting>
  <conditionalFormatting sqref="I6:J7">
    <cfRule type="cellIs" dxfId="956" priority="7" stopIfTrue="1" operator="lessThan">
      <formula>0</formula>
    </cfRule>
  </conditionalFormatting>
  <conditionalFormatting sqref="I6:J7">
    <cfRule type="cellIs" dxfId="955" priority="6" stopIfTrue="1" operator="lessThan">
      <formula>0</formula>
    </cfRule>
  </conditionalFormatting>
  <conditionalFormatting sqref="I6:J7">
    <cfRule type="cellIs" dxfId="954" priority="5" stopIfTrue="1" operator="lessThan">
      <formula>0</formula>
    </cfRule>
  </conditionalFormatting>
  <conditionalFormatting sqref="I6:J7">
    <cfRule type="cellIs" dxfId="953" priority="4" stopIfTrue="1" operator="lessThan">
      <formula>0</formula>
    </cfRule>
  </conditionalFormatting>
  <conditionalFormatting sqref="I6:J7">
    <cfRule type="cellIs" dxfId="952" priority="3" stopIfTrue="1" operator="lessThan">
      <formula>0</formula>
    </cfRule>
  </conditionalFormatting>
  <conditionalFormatting sqref="I6:J7">
    <cfRule type="cellIs" dxfId="951" priority="2" stopIfTrue="1" operator="lessThan">
      <formula>0</formula>
    </cfRule>
  </conditionalFormatting>
  <conditionalFormatting sqref="I6:J7">
    <cfRule type="cellIs" dxfId="950" priority="1" stopIfTrue="1" operator="lessThan">
      <formula>0</formula>
    </cfRule>
  </conditionalFormatting>
  <pageMargins left="0.75" right="0.75" top="0.44" bottom="0.56999999999999995" header="0.28999999999999998" footer="0.32"/>
  <pageSetup paperSize="9" scale="85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Z57"/>
  <sheetViews>
    <sheetView workbookViewId="0"/>
  </sheetViews>
  <sheetFormatPr defaultRowHeight="12.75" x14ac:dyDescent="0.2"/>
  <cols>
    <col min="1" max="1" width="4.140625" customWidth="1"/>
    <col min="2" max="2" width="28.7109375" style="42" customWidth="1"/>
    <col min="3" max="15" width="10.140625" customWidth="1"/>
  </cols>
  <sheetData>
    <row r="1" spans="2:78" x14ac:dyDescent="0.2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78" x14ac:dyDescent="0.2">
      <c r="B2" s="52" t="s">
        <v>72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78" x14ac:dyDescent="0.2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78" ht="15.75" x14ac:dyDescent="0.25">
      <c r="B4" s="53" t="s">
        <v>55</v>
      </c>
      <c r="C4" s="4"/>
      <c r="D4" s="4"/>
      <c r="E4" s="4"/>
      <c r="F4" s="2"/>
      <c r="G4" s="4"/>
      <c r="H4" s="2"/>
      <c r="I4" s="4"/>
      <c r="J4" s="2"/>
      <c r="K4" s="4"/>
      <c r="L4" s="4"/>
      <c r="M4" s="2"/>
      <c r="N4" s="2"/>
      <c r="O4" s="2"/>
    </row>
    <row r="5" spans="2:78" ht="15.75" thickBot="1" x14ac:dyDescent="0.3">
      <c r="B5" s="54" t="s">
        <v>0</v>
      </c>
    </row>
    <row r="6" spans="2:78" ht="13.5" thickBot="1" x14ac:dyDescent="0.25">
      <c r="B6" s="6" t="s">
        <v>226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  <c r="K6" s="7" t="s">
        <v>14</v>
      </c>
      <c r="L6" s="7" t="s">
        <v>15</v>
      </c>
      <c r="M6" s="7" t="s">
        <v>16</v>
      </c>
      <c r="N6" s="7" t="s">
        <v>17</v>
      </c>
      <c r="O6" s="7" t="s">
        <v>18</v>
      </c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</row>
    <row r="7" spans="2:78" ht="13.5" thickBot="1" x14ac:dyDescent="0.25">
      <c r="B7" s="39" t="s">
        <v>227</v>
      </c>
      <c r="C7" s="16" t="s">
        <v>56</v>
      </c>
      <c r="D7" s="16" t="s">
        <v>57</v>
      </c>
      <c r="E7" s="16" t="s">
        <v>58</v>
      </c>
      <c r="F7" s="16" t="s">
        <v>59</v>
      </c>
      <c r="G7" s="16" t="s">
        <v>60</v>
      </c>
      <c r="H7" s="16" t="s">
        <v>61</v>
      </c>
      <c r="I7" s="16" t="s">
        <v>62</v>
      </c>
      <c r="J7" s="16" t="s">
        <v>63</v>
      </c>
      <c r="K7" s="16" t="s">
        <v>64</v>
      </c>
      <c r="L7" s="16" t="s">
        <v>65</v>
      </c>
      <c r="M7" s="16" t="s">
        <v>66</v>
      </c>
      <c r="N7" s="16" t="s">
        <v>67</v>
      </c>
      <c r="O7" s="16" t="s">
        <v>68</v>
      </c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</row>
    <row r="8" spans="2:78" x14ac:dyDescent="0.2">
      <c r="B8" s="48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</row>
    <row r="9" spans="2:78" s="21" customFormat="1" x14ac:dyDescent="0.2">
      <c r="B9" s="18" t="s">
        <v>23</v>
      </c>
      <c r="C9" s="19">
        <f>SUM(D9:O9)</f>
        <v>35151</v>
      </c>
      <c r="D9" s="19">
        <f>'2014'!D9-'2013'!D9</f>
        <v>9744</v>
      </c>
      <c r="E9" s="19">
        <f>'2014'!E9-'2013'!E9</f>
        <v>294</v>
      </c>
      <c r="F9" s="19">
        <f>'2014'!F9-'2013'!F9</f>
        <v>-4530</v>
      </c>
      <c r="G9" s="19">
        <f>'2014'!G9-'2013'!G9</f>
        <v>1447</v>
      </c>
      <c r="H9" s="19">
        <f>'2014'!H9-'2013'!H9</f>
        <v>3426</v>
      </c>
      <c r="I9" s="19">
        <f>'2014'!I9-'2013'!I9</f>
        <v>3061</v>
      </c>
      <c r="J9" s="19">
        <f>'2014'!J9-'2013'!J9</f>
        <v>-7197</v>
      </c>
      <c r="K9" s="19">
        <f>'2014'!K9-'2013'!K9</f>
        <v>7182</v>
      </c>
      <c r="L9" s="19">
        <f>'2014'!L9-'2013'!L9</f>
        <v>-5190</v>
      </c>
      <c r="M9" s="19">
        <f>'2014'!M9-'2013'!M9</f>
        <v>27826</v>
      </c>
      <c r="N9" s="19">
        <f>'2014'!N9-'2013'!N9</f>
        <v>-2129</v>
      </c>
      <c r="O9" s="19">
        <f>'2014'!O9-'2013'!O9</f>
        <v>1217</v>
      </c>
      <c r="P9" s="19"/>
      <c r="Q9" s="19"/>
      <c r="R9" s="19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</row>
    <row r="10" spans="2:78" x14ac:dyDescent="0.2">
      <c r="B10" s="11" t="s">
        <v>24</v>
      </c>
      <c r="C10" s="49">
        <f>SUM(D10:O10)</f>
        <v>-4481</v>
      </c>
      <c r="D10" s="7">
        <f>'2014'!D10-'2013'!D10</f>
        <v>7520</v>
      </c>
      <c r="E10" s="7">
        <f>'2014'!E10-'2013'!E10</f>
        <v>-12085</v>
      </c>
      <c r="F10" s="7">
        <f>'2014'!F10-'2013'!F10</f>
        <v>-4201</v>
      </c>
      <c r="G10" s="7">
        <f>'2014'!G10-'2013'!G10</f>
        <v>4646</v>
      </c>
      <c r="H10" s="7">
        <f>'2014'!H10-'2013'!H10</f>
        <v>-9642</v>
      </c>
      <c r="I10" s="7">
        <f>'2014'!I10-'2013'!I10</f>
        <v>8081</v>
      </c>
      <c r="J10" s="7">
        <f>'2014'!J10-'2013'!J10</f>
        <v>-189</v>
      </c>
      <c r="K10" s="7">
        <f>'2014'!K10-'2013'!K10</f>
        <v>-7041</v>
      </c>
      <c r="L10" s="7">
        <f>'2014'!L10-'2013'!L10</f>
        <v>-152</v>
      </c>
      <c r="M10" s="7">
        <f>'2014'!M10-'2013'!M10</f>
        <v>12396</v>
      </c>
      <c r="N10" s="7">
        <f>'2014'!N10-'2013'!N10</f>
        <v>2265</v>
      </c>
      <c r="O10" s="7">
        <f>'2014'!O10-'2013'!O10</f>
        <v>-6079</v>
      </c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</row>
    <row r="11" spans="2:78" s="21" customFormat="1" x14ac:dyDescent="0.2">
      <c r="B11" s="22" t="s">
        <v>25</v>
      </c>
      <c r="C11" s="19">
        <f t="shared" ref="C11:C48" si="0">SUM(D11:O11)</f>
        <v>39632</v>
      </c>
      <c r="D11" s="19">
        <f>'2014'!D11-'2013'!D11</f>
        <v>2224</v>
      </c>
      <c r="E11" s="19">
        <f>'2014'!E11-'2013'!E11</f>
        <v>12379</v>
      </c>
      <c r="F11" s="19">
        <f>'2014'!F11-'2013'!F11</f>
        <v>-329</v>
      </c>
      <c r="G11" s="19">
        <f>'2014'!G11-'2013'!G11</f>
        <v>-3199</v>
      </c>
      <c r="H11" s="19">
        <f>'2014'!H11-'2013'!H11</f>
        <v>13068</v>
      </c>
      <c r="I11" s="19">
        <f>'2014'!I11-'2013'!I11</f>
        <v>-5020</v>
      </c>
      <c r="J11" s="19">
        <f>'2014'!J11-'2013'!J11</f>
        <v>-7008</v>
      </c>
      <c r="K11" s="19">
        <f>'2014'!K11-'2013'!K11</f>
        <v>14223</v>
      </c>
      <c r="L11" s="19">
        <f>'2014'!L11-'2013'!L11</f>
        <v>-5038</v>
      </c>
      <c r="M11" s="19">
        <f>'2014'!M11-'2013'!M11</f>
        <v>15430</v>
      </c>
      <c r="N11" s="19">
        <f>'2014'!N11-'2013'!N11</f>
        <v>-4394</v>
      </c>
      <c r="O11" s="19">
        <f>'2014'!O11-'2013'!O11</f>
        <v>7296</v>
      </c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</row>
    <row r="12" spans="2:78" x14ac:dyDescent="0.2">
      <c r="B12" s="42" t="s">
        <v>26</v>
      </c>
      <c r="C12" s="43">
        <f t="shared" si="0"/>
        <v>6097</v>
      </c>
      <c r="D12" s="12">
        <f>'2014'!D12-'2013'!D12</f>
        <v>547</v>
      </c>
      <c r="E12" s="12">
        <f>'2014'!E12-'2013'!E12</f>
        <v>-2112</v>
      </c>
      <c r="F12" s="12">
        <f>'2014'!F12-'2013'!F12</f>
        <v>-225</v>
      </c>
      <c r="G12" s="12">
        <f>'2014'!G12-'2013'!G12</f>
        <v>1700</v>
      </c>
      <c r="H12" s="12">
        <f>'2014'!H12-'2013'!H12</f>
        <v>748</v>
      </c>
      <c r="I12" s="12">
        <f>'2014'!I12-'2013'!I12</f>
        <v>1261</v>
      </c>
      <c r="J12" s="12">
        <f>'2014'!J12-'2013'!J12</f>
        <v>131</v>
      </c>
      <c r="K12" s="12">
        <f>'2014'!K12-'2013'!K12</f>
        <v>423</v>
      </c>
      <c r="L12" s="12">
        <f>'2014'!L12-'2013'!L12</f>
        <v>293</v>
      </c>
      <c r="M12" s="12">
        <f>'2014'!M12-'2013'!M12</f>
        <v>1990</v>
      </c>
      <c r="N12" s="12">
        <f>'2014'!N12-'2013'!N12</f>
        <v>123</v>
      </c>
      <c r="O12" s="12">
        <f>'2014'!O12-'2013'!O12</f>
        <v>1218</v>
      </c>
    </row>
    <row r="13" spans="2:78" s="21" customFormat="1" x14ac:dyDescent="0.2">
      <c r="B13" s="24" t="s">
        <v>29</v>
      </c>
      <c r="C13" s="23">
        <f t="shared" si="0"/>
        <v>-310</v>
      </c>
      <c r="D13" s="23">
        <f>'2014'!D13-'2013'!D13</f>
        <v>-428</v>
      </c>
      <c r="E13" s="23">
        <f>'2014'!E13-'2013'!E13</f>
        <v>-2768</v>
      </c>
      <c r="F13" s="23">
        <f>'2014'!F13-'2013'!F13</f>
        <v>-442</v>
      </c>
      <c r="G13" s="23">
        <f>'2014'!G13-'2013'!G13</f>
        <v>1730</v>
      </c>
      <c r="H13" s="23">
        <f>'2014'!H13-'2013'!H13</f>
        <v>-2232</v>
      </c>
      <c r="I13" s="23">
        <f>'2014'!I13-'2013'!I13</f>
        <v>1770</v>
      </c>
      <c r="J13" s="23">
        <f>'2014'!J13-'2013'!J13</f>
        <v>-1181</v>
      </c>
      <c r="K13" s="23">
        <f>'2014'!K13-'2013'!K13</f>
        <v>2502</v>
      </c>
      <c r="L13" s="23">
        <f>'2014'!L13-'2013'!L13</f>
        <v>840</v>
      </c>
      <c r="M13" s="23">
        <f>'2014'!M13-'2013'!M13</f>
        <v>-724</v>
      </c>
      <c r="N13" s="23">
        <f>'2014'!N13-'2013'!N13</f>
        <v>-313</v>
      </c>
      <c r="O13" s="23">
        <f>'2014'!O13-'2013'!O13</f>
        <v>936</v>
      </c>
    </row>
    <row r="14" spans="2:78" x14ac:dyDescent="0.2">
      <c r="B14" s="1" t="s">
        <v>28</v>
      </c>
      <c r="C14" s="43">
        <f t="shared" si="0"/>
        <v>3949</v>
      </c>
      <c r="D14" s="12">
        <f>'2014'!D14-'2013'!D14</f>
        <v>360</v>
      </c>
      <c r="E14" s="12">
        <f>'2014'!E14-'2013'!E14</f>
        <v>-548</v>
      </c>
      <c r="F14" s="12">
        <f>'2014'!F14-'2013'!F14</f>
        <v>188</v>
      </c>
      <c r="G14" s="12">
        <f>'2014'!G14-'2013'!G14</f>
        <v>-206</v>
      </c>
      <c r="H14" s="12">
        <f>'2014'!H14-'2013'!H14</f>
        <v>-863</v>
      </c>
      <c r="I14" s="12">
        <f>'2014'!I14-'2013'!I14</f>
        <v>454</v>
      </c>
      <c r="J14" s="12">
        <f>'2014'!J14-'2013'!J14</f>
        <v>819</v>
      </c>
      <c r="K14" s="12">
        <f>'2014'!K14-'2013'!K14</f>
        <v>1619</v>
      </c>
      <c r="L14" s="12">
        <f>'2014'!L14-'2013'!L14</f>
        <v>670</v>
      </c>
      <c r="M14" s="12">
        <f>'2014'!M14-'2013'!M14</f>
        <v>1787</v>
      </c>
      <c r="N14" s="12">
        <f>'2014'!N14-'2013'!N14</f>
        <v>-386</v>
      </c>
      <c r="O14" s="12">
        <f>'2014'!O14-'2013'!O14</f>
        <v>55</v>
      </c>
    </row>
    <row r="15" spans="2:78" s="21" customFormat="1" x14ac:dyDescent="0.2">
      <c r="B15" s="24" t="s">
        <v>27</v>
      </c>
      <c r="C15" s="23">
        <f t="shared" si="0"/>
        <v>-65504</v>
      </c>
      <c r="D15" s="23">
        <f>'2014'!D15-'2013'!D15</f>
        <v>245</v>
      </c>
      <c r="E15" s="23">
        <f>'2014'!E15-'2013'!E15</f>
        <v>-3984</v>
      </c>
      <c r="F15" s="23">
        <f>'2014'!F15-'2013'!F15</f>
        <v>-4006</v>
      </c>
      <c r="G15" s="23">
        <f>'2014'!G15-'2013'!G15</f>
        <v>-2450</v>
      </c>
      <c r="H15" s="23">
        <f>'2014'!H15-'2013'!H15</f>
        <v>-13402</v>
      </c>
      <c r="I15" s="23">
        <f>'2014'!I15-'2013'!I15</f>
        <v>-2212</v>
      </c>
      <c r="J15" s="23">
        <f>'2014'!J15-'2013'!J15</f>
        <v>-4080</v>
      </c>
      <c r="K15" s="23">
        <f>'2014'!K15-'2013'!K15</f>
        <v>-6174</v>
      </c>
      <c r="L15" s="23">
        <f>'2014'!L15-'2013'!L15</f>
        <v>-1803</v>
      </c>
      <c r="M15" s="23">
        <f>'2014'!M15-'2013'!M15</f>
        <v>-4081</v>
      </c>
      <c r="N15" s="23">
        <f>'2014'!N15-'2013'!N15</f>
        <v>-8061</v>
      </c>
      <c r="O15" s="23">
        <f>'2014'!O15-'2013'!O15</f>
        <v>-15496</v>
      </c>
    </row>
    <row r="16" spans="2:78" x14ac:dyDescent="0.2">
      <c r="B16" s="42" t="s">
        <v>1</v>
      </c>
      <c r="C16" s="43">
        <f t="shared" si="0"/>
        <v>10995</v>
      </c>
      <c r="D16" s="12">
        <f>'2014'!D16-'2013'!D16</f>
        <v>451</v>
      </c>
      <c r="E16" s="12">
        <f>'2014'!E16-'2013'!E16</f>
        <v>-475</v>
      </c>
      <c r="F16" s="12">
        <f>'2014'!F16-'2013'!F16</f>
        <v>478</v>
      </c>
      <c r="G16" s="12">
        <f>'2014'!G16-'2013'!G16</f>
        <v>611</v>
      </c>
      <c r="H16" s="12">
        <f>'2014'!H16-'2013'!H16</f>
        <v>212</v>
      </c>
      <c r="I16" s="12">
        <f>'2014'!I16-'2013'!I16</f>
        <v>4848</v>
      </c>
      <c r="J16" s="12">
        <f>'2014'!J16-'2013'!J16</f>
        <v>1382</v>
      </c>
      <c r="K16" s="12">
        <f>'2014'!K16-'2013'!K16</f>
        <v>654</v>
      </c>
      <c r="L16" s="12">
        <f>'2014'!L16-'2013'!L16</f>
        <v>1624</v>
      </c>
      <c r="M16" s="12">
        <f>'2014'!M16-'2013'!M16</f>
        <v>376</v>
      </c>
      <c r="N16" s="12">
        <f>'2014'!N16-'2013'!N16</f>
        <v>699</v>
      </c>
      <c r="O16" s="12">
        <f>'2014'!O16-'2013'!O16</f>
        <v>135</v>
      </c>
    </row>
    <row r="17" spans="2:15" s="21" customFormat="1" x14ac:dyDescent="0.2">
      <c r="B17" s="24" t="s">
        <v>30</v>
      </c>
      <c r="C17" s="23">
        <f t="shared" si="0"/>
        <v>142</v>
      </c>
      <c r="D17" s="23">
        <f>'2014'!D17-'2013'!D17</f>
        <v>437</v>
      </c>
      <c r="E17" s="23">
        <f>'2014'!E17-'2013'!E17</f>
        <v>-395</v>
      </c>
      <c r="F17" s="23">
        <f>'2014'!F17-'2013'!F17</f>
        <v>390</v>
      </c>
      <c r="G17" s="23">
        <f>'2014'!G17-'2013'!G17</f>
        <v>113</v>
      </c>
      <c r="H17" s="23">
        <f>'2014'!H17-'2013'!H17</f>
        <v>1326</v>
      </c>
      <c r="I17" s="23">
        <f>'2014'!I17-'2013'!I17</f>
        <v>1881</v>
      </c>
      <c r="J17" s="23">
        <f>'2014'!J17-'2013'!J17</f>
        <v>-1609</v>
      </c>
      <c r="K17" s="23">
        <f>'2014'!K17-'2013'!K17</f>
        <v>-1799</v>
      </c>
      <c r="L17" s="23">
        <f>'2014'!L17-'2013'!L17</f>
        <v>-704</v>
      </c>
      <c r="M17" s="23">
        <f>'2014'!M17-'2013'!M17</f>
        <v>-15</v>
      </c>
      <c r="N17" s="23">
        <f>'2014'!N17-'2013'!N17</f>
        <v>-13</v>
      </c>
      <c r="O17" s="23">
        <f>'2014'!O17-'2013'!O17</f>
        <v>530</v>
      </c>
    </row>
    <row r="18" spans="2:15" x14ac:dyDescent="0.2">
      <c r="B18" s="1" t="s">
        <v>31</v>
      </c>
      <c r="C18" s="43">
        <f t="shared" si="0"/>
        <v>2446</v>
      </c>
      <c r="D18" s="12">
        <f>'2014'!D18-'2013'!D18</f>
        <v>304</v>
      </c>
      <c r="E18" s="12">
        <f>'2014'!E18-'2013'!E18</f>
        <v>-137</v>
      </c>
      <c r="F18" s="12">
        <f>'2014'!F18-'2013'!F18</f>
        <v>319</v>
      </c>
      <c r="G18" s="12">
        <f>'2014'!G18-'2013'!G18</f>
        <v>407</v>
      </c>
      <c r="H18" s="12">
        <f>'2014'!H18-'2013'!H18</f>
        <v>196</v>
      </c>
      <c r="I18" s="12">
        <f>'2014'!I18-'2013'!I18</f>
        <v>156</v>
      </c>
      <c r="J18" s="12">
        <f>'2014'!J18-'2013'!J18</f>
        <v>383</v>
      </c>
      <c r="K18" s="12">
        <f>'2014'!K18-'2013'!K18</f>
        <v>-865</v>
      </c>
      <c r="L18" s="12">
        <f>'2014'!L18-'2013'!L18</f>
        <v>530</v>
      </c>
      <c r="M18" s="12">
        <f>'2014'!M18-'2013'!M18</f>
        <v>-25</v>
      </c>
      <c r="N18" s="12">
        <f>'2014'!N18-'2013'!N18</f>
        <v>588</v>
      </c>
      <c r="O18" s="12">
        <f>'2014'!O18-'2013'!O18</f>
        <v>590</v>
      </c>
    </row>
    <row r="19" spans="2:15" s="21" customFormat="1" x14ac:dyDescent="0.2">
      <c r="B19" s="24" t="s">
        <v>34</v>
      </c>
      <c r="C19" s="23">
        <f t="shared" si="0"/>
        <v>3790</v>
      </c>
      <c r="D19" s="23">
        <f>'2014'!D19-'2013'!D19</f>
        <v>170</v>
      </c>
      <c r="E19" s="23">
        <f>'2014'!E19-'2013'!E19</f>
        <v>32</v>
      </c>
      <c r="F19" s="23">
        <f>'2014'!F19-'2013'!F19</f>
        <v>201</v>
      </c>
      <c r="G19" s="23">
        <f>'2014'!G19-'2013'!G19</f>
        <v>511</v>
      </c>
      <c r="H19" s="23">
        <f>'2014'!H19-'2013'!H19</f>
        <v>438</v>
      </c>
      <c r="I19" s="23">
        <f>'2014'!I19-'2013'!I19</f>
        <v>187</v>
      </c>
      <c r="J19" s="23">
        <f>'2014'!J19-'2013'!J19</f>
        <v>-395</v>
      </c>
      <c r="K19" s="23">
        <f>'2014'!K19-'2013'!K19</f>
        <v>85</v>
      </c>
      <c r="L19" s="23">
        <f>'2014'!L19-'2013'!L19</f>
        <v>995</v>
      </c>
      <c r="M19" s="23">
        <f>'2014'!M19-'2013'!M19</f>
        <v>1303</v>
      </c>
      <c r="N19" s="23">
        <f>'2014'!N19-'2013'!N19</f>
        <v>255</v>
      </c>
      <c r="O19" s="23">
        <f>'2014'!O19-'2013'!O19</f>
        <v>8</v>
      </c>
    </row>
    <row r="20" spans="2:15" x14ac:dyDescent="0.2">
      <c r="B20" s="1" t="s">
        <v>33</v>
      </c>
      <c r="C20" s="43">
        <f t="shared" si="0"/>
        <v>2839</v>
      </c>
      <c r="D20" s="12">
        <f>'2014'!D20-'2013'!D20</f>
        <v>278</v>
      </c>
      <c r="E20" s="12">
        <f>'2014'!E20-'2013'!E20</f>
        <v>-27</v>
      </c>
      <c r="F20" s="12">
        <f>'2014'!F20-'2013'!F20</f>
        <v>247</v>
      </c>
      <c r="G20" s="12">
        <f>'2014'!G20-'2013'!G20</f>
        <v>167</v>
      </c>
      <c r="H20" s="12">
        <f>'2014'!H20-'2013'!H20</f>
        <v>647</v>
      </c>
      <c r="I20" s="12">
        <f>'2014'!I20-'2013'!I20</f>
        <v>411</v>
      </c>
      <c r="J20" s="12">
        <f>'2014'!J20-'2013'!J20</f>
        <v>639</v>
      </c>
      <c r="K20" s="12">
        <f>'2014'!K20-'2013'!K20</f>
        <v>128</v>
      </c>
      <c r="L20" s="12">
        <f>'2014'!L20-'2013'!L20</f>
        <v>-366</v>
      </c>
      <c r="M20" s="12">
        <f>'2014'!M20-'2013'!M20</f>
        <v>25</v>
      </c>
      <c r="N20" s="12">
        <f>'2014'!N20-'2013'!N20</f>
        <v>356</v>
      </c>
      <c r="O20" s="12">
        <f>'2014'!O20-'2013'!O20</f>
        <v>334</v>
      </c>
    </row>
    <row r="21" spans="2:15" s="21" customFormat="1" x14ac:dyDescent="0.2">
      <c r="B21" s="24" t="s">
        <v>40</v>
      </c>
      <c r="C21" s="23">
        <f t="shared" si="0"/>
        <v>3628</v>
      </c>
      <c r="D21" s="23">
        <f>'2014'!D21-'2013'!D21</f>
        <v>756</v>
      </c>
      <c r="E21" s="23">
        <f>'2014'!E21-'2013'!E21</f>
        <v>149</v>
      </c>
      <c r="F21" s="23">
        <f>'2014'!F21-'2013'!F21</f>
        <v>543</v>
      </c>
      <c r="G21" s="23">
        <f>'2014'!G21-'2013'!G21</f>
        <v>-165</v>
      </c>
      <c r="H21" s="23">
        <f>'2014'!H21-'2013'!H21</f>
        <v>-278</v>
      </c>
      <c r="I21" s="23">
        <f>'2014'!I21-'2013'!I21</f>
        <v>163</v>
      </c>
      <c r="J21" s="23">
        <f>'2014'!J21-'2013'!J21</f>
        <v>1122</v>
      </c>
      <c r="K21" s="23">
        <f>'2014'!K21-'2013'!K21</f>
        <v>-1201</v>
      </c>
      <c r="L21" s="23">
        <f>'2014'!L21-'2013'!L21</f>
        <v>249</v>
      </c>
      <c r="M21" s="23">
        <f>'2014'!M21-'2013'!M21</f>
        <v>419</v>
      </c>
      <c r="N21" s="23">
        <f>'2014'!N21-'2013'!N21</f>
        <v>1157</v>
      </c>
      <c r="O21" s="23">
        <f>'2014'!O21-'2013'!O21</f>
        <v>714</v>
      </c>
    </row>
    <row r="22" spans="2:15" x14ac:dyDescent="0.2">
      <c r="B22" s="42" t="s">
        <v>36</v>
      </c>
      <c r="C22" s="43">
        <f t="shared" si="0"/>
        <v>2781</v>
      </c>
      <c r="D22" s="12">
        <f>'2014'!D22-'2013'!D22</f>
        <v>35</v>
      </c>
      <c r="E22" s="12">
        <f>'2014'!E22-'2013'!E22</f>
        <v>-224</v>
      </c>
      <c r="F22" s="12">
        <f>'2014'!F22-'2013'!F22</f>
        <v>-559</v>
      </c>
      <c r="G22" s="12">
        <f>'2014'!G22-'2013'!G22</f>
        <v>551</v>
      </c>
      <c r="H22" s="12">
        <f>'2014'!H22-'2013'!H22</f>
        <v>462</v>
      </c>
      <c r="I22" s="12">
        <f>'2014'!I22-'2013'!I22</f>
        <v>310</v>
      </c>
      <c r="J22" s="12">
        <f>'2014'!J22-'2013'!J22</f>
        <v>144</v>
      </c>
      <c r="K22" s="12">
        <f>'2014'!K22-'2013'!K22</f>
        <v>782</v>
      </c>
      <c r="L22" s="12">
        <f>'2014'!L22-'2013'!L22</f>
        <v>9</v>
      </c>
      <c r="M22" s="12">
        <f>'2014'!M22-'2013'!M22</f>
        <v>469</v>
      </c>
      <c r="N22" s="12">
        <f>'2014'!N22-'2013'!N22</f>
        <v>451</v>
      </c>
      <c r="O22" s="12">
        <f>'2014'!O22-'2013'!O22</f>
        <v>351</v>
      </c>
    </row>
    <row r="23" spans="2:15" s="21" customFormat="1" x14ac:dyDescent="0.2">
      <c r="B23" s="24" t="s">
        <v>32</v>
      </c>
      <c r="C23" s="23">
        <f t="shared" si="0"/>
        <v>-2647</v>
      </c>
      <c r="D23" s="23">
        <f>'2014'!D23-'2013'!D23</f>
        <v>-149</v>
      </c>
      <c r="E23" s="23">
        <f>'2014'!E23-'2013'!E23</f>
        <v>42</v>
      </c>
      <c r="F23" s="23">
        <f>'2014'!F23-'2013'!F23</f>
        <v>-1048</v>
      </c>
      <c r="G23" s="23">
        <f>'2014'!G23-'2013'!G23</f>
        <v>54</v>
      </c>
      <c r="H23" s="23">
        <f>'2014'!H23-'2013'!H23</f>
        <v>-434</v>
      </c>
      <c r="I23" s="23">
        <f>'2014'!I23-'2013'!I23</f>
        <v>135</v>
      </c>
      <c r="J23" s="23">
        <f>'2014'!J23-'2013'!J23</f>
        <v>31</v>
      </c>
      <c r="K23" s="23">
        <f>'2014'!K23-'2013'!K23</f>
        <v>-769</v>
      </c>
      <c r="L23" s="23">
        <f>'2014'!L23-'2013'!L23</f>
        <v>-329</v>
      </c>
      <c r="M23" s="23">
        <f>'2014'!M23-'2013'!M23</f>
        <v>-10</v>
      </c>
      <c r="N23" s="23">
        <f>'2014'!N23-'2013'!N23</f>
        <v>-333</v>
      </c>
      <c r="O23" s="23">
        <f>'2014'!O23-'2013'!O23</f>
        <v>163</v>
      </c>
    </row>
    <row r="24" spans="2:15" x14ac:dyDescent="0.2">
      <c r="B24" s="1" t="s">
        <v>35</v>
      </c>
      <c r="C24" s="43">
        <f t="shared" si="0"/>
        <v>4573</v>
      </c>
      <c r="D24" s="12">
        <f>'2014'!D24-'2013'!D24</f>
        <v>266</v>
      </c>
      <c r="E24" s="12">
        <f>'2014'!E24-'2013'!E24</f>
        <v>232</v>
      </c>
      <c r="F24" s="12">
        <f>'2014'!F24-'2013'!F24</f>
        <v>909</v>
      </c>
      <c r="G24" s="12">
        <f>'2014'!G24-'2013'!G24</f>
        <v>537</v>
      </c>
      <c r="H24" s="12">
        <f>'2014'!H24-'2013'!H24</f>
        <v>926</v>
      </c>
      <c r="I24" s="12">
        <f>'2014'!I24-'2013'!I24</f>
        <v>439</v>
      </c>
      <c r="J24" s="12">
        <f>'2014'!J24-'2013'!J24</f>
        <v>-110</v>
      </c>
      <c r="K24" s="12">
        <f>'2014'!K24-'2013'!K24</f>
        <v>92</v>
      </c>
      <c r="L24" s="12">
        <f>'2014'!L24-'2013'!L24</f>
        <v>360</v>
      </c>
      <c r="M24" s="12">
        <f>'2014'!M24-'2013'!M24</f>
        <v>600</v>
      </c>
      <c r="N24" s="12">
        <f>'2014'!N24-'2013'!N24</f>
        <v>277</v>
      </c>
      <c r="O24" s="12">
        <f>'2014'!O24-'2013'!O24</f>
        <v>45</v>
      </c>
    </row>
    <row r="25" spans="2:15" s="21" customFormat="1" x14ac:dyDescent="0.2">
      <c r="B25" s="24" t="s">
        <v>38</v>
      </c>
      <c r="C25" s="23">
        <f t="shared" si="0"/>
        <v>519</v>
      </c>
      <c r="D25" s="23">
        <f>'2014'!D25-'2013'!D25</f>
        <v>304</v>
      </c>
      <c r="E25" s="23">
        <f>'2014'!E25-'2013'!E25</f>
        <v>-205</v>
      </c>
      <c r="F25" s="23">
        <f>'2014'!F25-'2013'!F25</f>
        <v>-590</v>
      </c>
      <c r="G25" s="23">
        <f>'2014'!G25-'2013'!G25</f>
        <v>416</v>
      </c>
      <c r="H25" s="23">
        <f>'2014'!H25-'2013'!H25</f>
        <v>-365</v>
      </c>
      <c r="I25" s="23">
        <f>'2014'!I25-'2013'!I25</f>
        <v>770</v>
      </c>
      <c r="J25" s="23">
        <f>'2014'!J25-'2013'!J25</f>
        <v>390</v>
      </c>
      <c r="K25" s="23">
        <f>'2014'!K25-'2013'!K25</f>
        <v>-5</v>
      </c>
      <c r="L25" s="23">
        <f>'2014'!L25-'2013'!L25</f>
        <v>-321</v>
      </c>
      <c r="M25" s="23">
        <f>'2014'!M25-'2013'!M25</f>
        <v>-232</v>
      </c>
      <c r="N25" s="23">
        <f>'2014'!N25-'2013'!N25</f>
        <v>308</v>
      </c>
      <c r="O25" s="23">
        <f>'2014'!O25-'2013'!O25</f>
        <v>49</v>
      </c>
    </row>
    <row r="26" spans="2:15" x14ac:dyDescent="0.2">
      <c r="B26" s="1" t="s">
        <v>37</v>
      </c>
      <c r="C26" s="43">
        <f t="shared" si="0"/>
        <v>-3423</v>
      </c>
      <c r="D26" s="12">
        <f>'2014'!D26-'2013'!D26</f>
        <v>-1176</v>
      </c>
      <c r="E26" s="12">
        <f>'2014'!E26-'2013'!E26</f>
        <v>-774</v>
      </c>
      <c r="F26" s="12">
        <f>'2014'!F26-'2013'!F26</f>
        <v>12</v>
      </c>
      <c r="G26" s="12">
        <f>'2014'!G26-'2013'!G26</f>
        <v>-50</v>
      </c>
      <c r="H26" s="12">
        <f>'2014'!H26-'2013'!H26</f>
        <v>825</v>
      </c>
      <c r="I26" s="12">
        <f>'2014'!I26-'2013'!I26</f>
        <v>-59</v>
      </c>
      <c r="J26" s="12">
        <f>'2014'!J26-'2013'!J26</f>
        <v>-340</v>
      </c>
      <c r="K26" s="12">
        <f>'2014'!K26-'2013'!K26</f>
        <v>-804</v>
      </c>
      <c r="L26" s="12">
        <f>'2014'!L26-'2013'!L26</f>
        <v>-819</v>
      </c>
      <c r="M26" s="12">
        <f>'2014'!M26-'2013'!M26</f>
        <v>1845</v>
      </c>
      <c r="N26" s="12">
        <f>'2014'!N26-'2013'!N26</f>
        <v>-1352</v>
      </c>
      <c r="O26" s="12">
        <f>'2014'!O26-'2013'!O26</f>
        <v>-731</v>
      </c>
    </row>
    <row r="27" spans="2:15" s="21" customFormat="1" x14ac:dyDescent="0.2">
      <c r="B27" s="24" t="s">
        <v>39</v>
      </c>
      <c r="C27" s="23">
        <f t="shared" si="0"/>
        <v>1000</v>
      </c>
      <c r="D27" s="23">
        <f>'2014'!D27-'2013'!D27</f>
        <v>125</v>
      </c>
      <c r="E27" s="23">
        <f>'2014'!E27-'2013'!E27</f>
        <v>-249</v>
      </c>
      <c r="F27" s="23">
        <f>'2014'!F27-'2013'!F27</f>
        <v>146</v>
      </c>
      <c r="G27" s="23">
        <f>'2014'!G27-'2013'!G27</f>
        <v>49</v>
      </c>
      <c r="H27" s="23">
        <f>'2014'!H27-'2013'!H27</f>
        <v>-105</v>
      </c>
      <c r="I27" s="23">
        <f>'2014'!I27-'2013'!I27</f>
        <v>126</v>
      </c>
      <c r="J27" s="23">
        <f>'2014'!J27-'2013'!J27</f>
        <v>16</v>
      </c>
      <c r="K27" s="23">
        <f>'2014'!K27-'2013'!K27</f>
        <v>-80</v>
      </c>
      <c r="L27" s="23">
        <f>'2014'!L27-'2013'!L27</f>
        <v>165</v>
      </c>
      <c r="M27" s="23">
        <f>'2014'!M27-'2013'!M27</f>
        <v>709</v>
      </c>
      <c r="N27" s="23">
        <f>'2014'!N27-'2013'!N27</f>
        <v>79</v>
      </c>
      <c r="O27" s="23">
        <f>'2014'!O27-'2013'!O27</f>
        <v>19</v>
      </c>
    </row>
    <row r="28" spans="2:15" x14ac:dyDescent="0.2">
      <c r="B28" s="42" t="s">
        <v>42</v>
      </c>
      <c r="C28" s="43">
        <f t="shared" si="0"/>
        <v>1912</v>
      </c>
      <c r="D28" s="12">
        <f>'2014'!D28-'2013'!D28</f>
        <v>132</v>
      </c>
      <c r="E28" s="12">
        <f>'2014'!E28-'2013'!E28</f>
        <v>-192</v>
      </c>
      <c r="F28" s="12">
        <f>'2014'!F28-'2013'!F28</f>
        <v>-32</v>
      </c>
      <c r="G28" s="12">
        <f>'2014'!G28-'2013'!G28</f>
        <v>397</v>
      </c>
      <c r="H28" s="12">
        <f>'2014'!H28-'2013'!H28</f>
        <v>359</v>
      </c>
      <c r="I28" s="12">
        <f>'2014'!I28-'2013'!I28</f>
        <v>519</v>
      </c>
      <c r="J28" s="12">
        <f>'2014'!J28-'2013'!J28</f>
        <v>449</v>
      </c>
      <c r="K28" s="12">
        <f>'2014'!K28-'2013'!K28</f>
        <v>875</v>
      </c>
      <c r="L28" s="12">
        <f>'2014'!L28-'2013'!L28</f>
        <v>-177</v>
      </c>
      <c r="M28" s="12">
        <f>'2014'!M28-'2013'!M28</f>
        <v>-27</v>
      </c>
      <c r="N28" s="12">
        <f>'2014'!N28-'2013'!N28</f>
        <v>-83</v>
      </c>
      <c r="O28" s="12">
        <f>'2014'!O28-'2013'!O28</f>
        <v>-308</v>
      </c>
    </row>
    <row r="29" spans="2:15" s="21" customFormat="1" x14ac:dyDescent="0.2">
      <c r="B29" s="24" t="s">
        <v>43</v>
      </c>
      <c r="C29" s="23">
        <f t="shared" si="0"/>
        <v>322</v>
      </c>
      <c r="D29" s="23">
        <f>'2014'!D29-'2013'!D29</f>
        <v>80</v>
      </c>
      <c r="E29" s="23">
        <f>'2014'!E29-'2013'!E29</f>
        <v>292</v>
      </c>
      <c r="F29" s="23">
        <f>'2014'!F29-'2013'!F29</f>
        <v>-249</v>
      </c>
      <c r="G29" s="23">
        <f>'2014'!G29-'2013'!G29</f>
        <v>182</v>
      </c>
      <c r="H29" s="23">
        <f>'2014'!H29-'2013'!H29</f>
        <v>-1084</v>
      </c>
      <c r="I29" s="23">
        <f>'2014'!I29-'2013'!I29</f>
        <v>185</v>
      </c>
      <c r="J29" s="23">
        <f>'2014'!J29-'2013'!J29</f>
        <v>647</v>
      </c>
      <c r="K29" s="23">
        <f>'2014'!K29-'2013'!K29</f>
        <v>567</v>
      </c>
      <c r="L29" s="23">
        <f>'2014'!L29-'2013'!L29</f>
        <v>17</v>
      </c>
      <c r="M29" s="23">
        <f>'2014'!M29-'2013'!M29</f>
        <v>-42</v>
      </c>
      <c r="N29" s="23">
        <f>'2014'!N29-'2013'!N29</f>
        <v>-260</v>
      </c>
      <c r="O29" s="23">
        <f>'2014'!O29-'2013'!O29</f>
        <v>-13</v>
      </c>
    </row>
    <row r="30" spans="2:15" x14ac:dyDescent="0.2">
      <c r="B30" s="1" t="s">
        <v>44</v>
      </c>
      <c r="C30" s="43">
        <f t="shared" si="0"/>
        <v>112</v>
      </c>
      <c r="D30" s="12">
        <f>'2014'!D30-'2013'!D30</f>
        <v>-265</v>
      </c>
      <c r="E30" s="12">
        <f>'2014'!E30-'2013'!E30</f>
        <v>-350</v>
      </c>
      <c r="F30" s="12">
        <f>'2014'!F30-'2013'!F30</f>
        <v>91</v>
      </c>
      <c r="G30" s="12">
        <f>'2014'!G30-'2013'!G30</f>
        <v>221</v>
      </c>
      <c r="H30" s="12">
        <f>'2014'!H30-'2013'!H30</f>
        <v>488</v>
      </c>
      <c r="I30" s="12">
        <f>'2014'!I30-'2013'!I30</f>
        <v>-4</v>
      </c>
      <c r="J30" s="12">
        <f>'2014'!J30-'2013'!J30</f>
        <v>372</v>
      </c>
      <c r="K30" s="12">
        <f>'2014'!K30-'2013'!K30</f>
        <v>229</v>
      </c>
      <c r="L30" s="12">
        <f>'2014'!L30-'2013'!L30</f>
        <v>-184</v>
      </c>
      <c r="M30" s="12">
        <f>'2014'!M30-'2013'!M30</f>
        <v>124</v>
      </c>
      <c r="N30" s="12">
        <f>'2014'!N30-'2013'!N30</f>
        <v>-412</v>
      </c>
      <c r="O30" s="12">
        <f>'2014'!O30-'2013'!O30</f>
        <v>-198</v>
      </c>
    </row>
    <row r="31" spans="2:15" s="21" customFormat="1" x14ac:dyDescent="0.2">
      <c r="B31" s="24" t="s">
        <v>2</v>
      </c>
      <c r="C31" s="23">
        <f t="shared" si="0"/>
        <v>3478</v>
      </c>
      <c r="D31" s="23">
        <f>'2014'!D31-'2013'!D31</f>
        <v>356</v>
      </c>
      <c r="E31" s="23">
        <f>'2014'!E31-'2013'!E31</f>
        <v>60</v>
      </c>
      <c r="F31" s="23">
        <f>'2014'!F31-'2013'!F31</f>
        <v>175</v>
      </c>
      <c r="G31" s="23">
        <f>'2014'!G31-'2013'!G31</f>
        <v>-156</v>
      </c>
      <c r="H31" s="23">
        <f>'2014'!H31-'2013'!H31</f>
        <v>197</v>
      </c>
      <c r="I31" s="23">
        <f>'2014'!I31-'2013'!I31</f>
        <v>565</v>
      </c>
      <c r="J31" s="23">
        <f>'2014'!J31-'2013'!J31</f>
        <v>635</v>
      </c>
      <c r="K31" s="23">
        <f>'2014'!K31-'2013'!K31</f>
        <v>752</v>
      </c>
      <c r="L31" s="23">
        <f>'2014'!L31-'2013'!L31</f>
        <v>119</v>
      </c>
      <c r="M31" s="23">
        <f>'2014'!M31-'2013'!M31</f>
        <v>336</v>
      </c>
      <c r="N31" s="23">
        <f>'2014'!N31-'2013'!N31</f>
        <v>108</v>
      </c>
      <c r="O31" s="23">
        <f>'2014'!O31-'2013'!O31</f>
        <v>331</v>
      </c>
    </row>
    <row r="32" spans="2:15" x14ac:dyDescent="0.2">
      <c r="B32" s="1" t="s">
        <v>48</v>
      </c>
      <c r="C32" s="43">
        <f t="shared" si="0"/>
        <v>-1104</v>
      </c>
      <c r="D32" s="12">
        <f>'2014'!D32-'2013'!D32</f>
        <v>250</v>
      </c>
      <c r="E32" s="12">
        <f>'2014'!E32-'2013'!E32</f>
        <v>180</v>
      </c>
      <c r="F32" s="12">
        <f>'2014'!F32-'2013'!F32</f>
        <v>320</v>
      </c>
      <c r="G32" s="12">
        <f>'2014'!G32-'2013'!G32</f>
        <v>-30</v>
      </c>
      <c r="H32" s="12">
        <f>'2014'!H32-'2013'!H32</f>
        <v>-468</v>
      </c>
      <c r="I32" s="12">
        <f>'2014'!I32-'2013'!I32</f>
        <v>-554</v>
      </c>
      <c r="J32" s="12">
        <f>'2014'!J32-'2013'!J32</f>
        <v>51</v>
      </c>
      <c r="K32" s="12">
        <f>'2014'!K32-'2013'!K32</f>
        <v>-525</v>
      </c>
      <c r="L32" s="12">
        <f>'2014'!L32-'2013'!L32</f>
        <v>-914</v>
      </c>
      <c r="M32" s="12">
        <f>'2014'!M32-'2013'!M32</f>
        <v>132</v>
      </c>
      <c r="N32" s="12">
        <f>'2014'!N32-'2013'!N32</f>
        <v>317</v>
      </c>
      <c r="O32" s="12">
        <f>'2014'!O32-'2013'!O32</f>
        <v>137</v>
      </c>
    </row>
    <row r="33" spans="2:18" s="21" customFormat="1" x14ac:dyDescent="0.2">
      <c r="B33" s="24" t="s">
        <v>41</v>
      </c>
      <c r="C33" s="23">
        <f t="shared" si="0"/>
        <v>2272</v>
      </c>
      <c r="D33" s="23">
        <f>'2014'!D33-'2013'!D33</f>
        <v>173</v>
      </c>
      <c r="E33" s="23">
        <f>'2014'!E33-'2013'!E33</f>
        <v>39</v>
      </c>
      <c r="F33" s="23">
        <f>'2014'!F33-'2013'!F33</f>
        <v>287</v>
      </c>
      <c r="G33" s="23">
        <f>'2014'!G33-'2013'!G33</f>
        <v>92</v>
      </c>
      <c r="H33" s="23">
        <f>'2014'!H33-'2013'!H33</f>
        <v>343</v>
      </c>
      <c r="I33" s="23">
        <f>'2014'!I33-'2013'!I33</f>
        <v>151</v>
      </c>
      <c r="J33" s="23">
        <f>'2014'!J33-'2013'!J33</f>
        <v>144</v>
      </c>
      <c r="K33" s="23">
        <f>'2014'!K33-'2013'!K33</f>
        <v>-78</v>
      </c>
      <c r="L33" s="23">
        <f>'2014'!L33-'2013'!L33</f>
        <v>216</v>
      </c>
      <c r="M33" s="23">
        <f>'2014'!M33-'2013'!M33</f>
        <v>703</v>
      </c>
      <c r="N33" s="23">
        <f>'2014'!N33-'2013'!N33</f>
        <v>14</v>
      </c>
      <c r="O33" s="23">
        <f>'2014'!O33-'2013'!O33</f>
        <v>188</v>
      </c>
    </row>
    <row r="34" spans="2:18" x14ac:dyDescent="0.2">
      <c r="B34" s="1" t="s">
        <v>47</v>
      </c>
      <c r="C34" s="43">
        <f t="shared" si="0"/>
        <v>-600</v>
      </c>
      <c r="D34" s="12">
        <f>'2014'!D34-'2013'!D34</f>
        <v>12</v>
      </c>
      <c r="E34" s="12">
        <f>'2014'!E34-'2013'!E34</f>
        <v>-99</v>
      </c>
      <c r="F34" s="12">
        <f>'2014'!F34-'2013'!F34</f>
        <v>-167</v>
      </c>
      <c r="G34" s="12">
        <f>'2014'!G34-'2013'!G34</f>
        <v>-58</v>
      </c>
      <c r="H34" s="12">
        <f>'2014'!H34-'2013'!H34</f>
        <v>155</v>
      </c>
      <c r="I34" s="12">
        <f>'2014'!I34-'2013'!I34</f>
        <v>-148</v>
      </c>
      <c r="J34" s="12">
        <f>'2014'!J34-'2013'!J34</f>
        <v>-346</v>
      </c>
      <c r="K34" s="12">
        <f>'2014'!K34-'2013'!K34</f>
        <v>69</v>
      </c>
      <c r="L34" s="12">
        <f>'2014'!L34-'2013'!L34</f>
        <v>81</v>
      </c>
      <c r="M34" s="12">
        <f>'2014'!M34-'2013'!M34</f>
        <v>-111</v>
      </c>
      <c r="N34" s="12">
        <f>'2014'!N34-'2013'!N34</f>
        <v>18</v>
      </c>
      <c r="O34" s="12">
        <f>'2014'!O34-'2013'!O34</f>
        <v>-6</v>
      </c>
    </row>
    <row r="35" spans="2:18" s="21" customFormat="1" x14ac:dyDescent="0.2">
      <c r="B35" s="24" t="s">
        <v>49</v>
      </c>
      <c r="C35" s="23">
        <f t="shared" si="0"/>
        <v>935</v>
      </c>
      <c r="D35" s="23">
        <f>'2014'!D35-'2013'!D35</f>
        <v>58</v>
      </c>
      <c r="E35" s="23">
        <f>'2014'!E35-'2013'!E35</f>
        <v>-64</v>
      </c>
      <c r="F35" s="23">
        <f>'2014'!F35-'2013'!F35</f>
        <v>-176</v>
      </c>
      <c r="G35" s="23">
        <f>'2014'!G35-'2013'!G35</f>
        <v>-147</v>
      </c>
      <c r="H35" s="23">
        <f>'2014'!H35-'2013'!H35</f>
        <v>-152</v>
      </c>
      <c r="I35" s="23">
        <f>'2014'!I35-'2013'!I35</f>
        <v>204</v>
      </c>
      <c r="J35" s="23">
        <f>'2014'!J35-'2013'!J35</f>
        <v>534</v>
      </c>
      <c r="K35" s="23">
        <f>'2014'!K35-'2013'!K35</f>
        <v>358</v>
      </c>
      <c r="L35" s="23">
        <f>'2014'!L35-'2013'!L35</f>
        <v>143</v>
      </c>
      <c r="M35" s="23">
        <f>'2014'!M35-'2013'!M35</f>
        <v>98</v>
      </c>
      <c r="N35" s="23">
        <f>'2014'!N35-'2013'!N35</f>
        <v>235</v>
      </c>
      <c r="O35" s="23">
        <f>'2014'!O35-'2013'!O35</f>
        <v>-156</v>
      </c>
    </row>
    <row r="36" spans="2:18" x14ac:dyDescent="0.2">
      <c r="B36" s="42" t="s">
        <v>45</v>
      </c>
      <c r="C36" s="43">
        <f t="shared" si="0"/>
        <v>403</v>
      </c>
      <c r="D36" s="12">
        <f>'2014'!D36-'2013'!D36</f>
        <v>-47</v>
      </c>
      <c r="E36" s="12">
        <f>'2014'!E36-'2013'!E36</f>
        <v>-87</v>
      </c>
      <c r="F36" s="12">
        <f>'2014'!F36-'2013'!F36</f>
        <v>20</v>
      </c>
      <c r="G36" s="12">
        <f>'2014'!G36-'2013'!G36</f>
        <v>50</v>
      </c>
      <c r="H36" s="12">
        <f>'2014'!H36-'2013'!H36</f>
        <v>246</v>
      </c>
      <c r="I36" s="12">
        <f>'2014'!I36-'2013'!I36</f>
        <v>4</v>
      </c>
      <c r="J36" s="12">
        <f>'2014'!J36-'2013'!J36</f>
        <v>27</v>
      </c>
      <c r="K36" s="12">
        <f>'2014'!K36-'2013'!K36</f>
        <v>-148</v>
      </c>
      <c r="L36" s="12">
        <f>'2014'!L36-'2013'!L36</f>
        <v>40</v>
      </c>
      <c r="M36" s="12">
        <f>'2014'!M36-'2013'!M36</f>
        <v>126</v>
      </c>
      <c r="N36" s="12">
        <f>'2014'!N36-'2013'!N36</f>
        <v>114</v>
      </c>
      <c r="O36" s="12">
        <f>'2014'!O36-'2013'!O36</f>
        <v>58</v>
      </c>
    </row>
    <row r="37" spans="2:18" s="21" customFormat="1" x14ac:dyDescent="0.2">
      <c r="B37" s="24" t="s">
        <v>51</v>
      </c>
      <c r="C37" s="23">
        <f t="shared" si="0"/>
        <v>-614</v>
      </c>
      <c r="D37" s="23">
        <f>'2014'!D37-'2013'!D37</f>
        <v>-341</v>
      </c>
      <c r="E37" s="23">
        <f>'2014'!E37-'2013'!E37</f>
        <v>-435</v>
      </c>
      <c r="F37" s="23">
        <f>'2014'!F37-'2013'!F37</f>
        <v>67</v>
      </c>
      <c r="G37" s="23">
        <f>'2014'!G37-'2013'!G37</f>
        <v>80</v>
      </c>
      <c r="H37" s="23">
        <f>'2014'!H37-'2013'!H37</f>
        <v>-3</v>
      </c>
      <c r="I37" s="23">
        <f>'2014'!I37-'2013'!I37</f>
        <v>-369</v>
      </c>
      <c r="J37" s="23">
        <f>'2014'!J37-'2013'!J37</f>
        <v>-23</v>
      </c>
      <c r="K37" s="23">
        <f>'2014'!K37-'2013'!K37</f>
        <v>-158</v>
      </c>
      <c r="L37" s="23">
        <f>'2014'!L37-'2013'!L37</f>
        <v>-143</v>
      </c>
      <c r="M37" s="23">
        <f>'2014'!M37-'2013'!M37</f>
        <v>271</v>
      </c>
      <c r="N37" s="23">
        <f>'2014'!N37-'2013'!N37</f>
        <v>221</v>
      </c>
      <c r="O37" s="23">
        <f>'2014'!O37-'2013'!O37</f>
        <v>219</v>
      </c>
      <c r="P37" s="23"/>
      <c r="Q37" s="23"/>
      <c r="R37" s="23"/>
    </row>
    <row r="38" spans="2:18" x14ac:dyDescent="0.2">
      <c r="B38" s="1" t="s">
        <v>3</v>
      </c>
      <c r="C38" s="43">
        <f t="shared" si="0"/>
        <v>-646</v>
      </c>
      <c r="D38" s="12">
        <f>'2014'!D38-'2013'!D38</f>
        <v>-112</v>
      </c>
      <c r="E38" s="12">
        <f>'2014'!E38-'2013'!E38</f>
        <v>-114</v>
      </c>
      <c r="F38" s="12">
        <f>'2014'!F38-'2013'!F38</f>
        <v>-152</v>
      </c>
      <c r="G38" s="12">
        <f>'2014'!G38-'2013'!G38</f>
        <v>-424</v>
      </c>
      <c r="H38" s="12">
        <f>'2014'!H38-'2013'!H38</f>
        <v>-1753</v>
      </c>
      <c r="I38" s="12">
        <f>'2014'!I38-'2013'!I38</f>
        <v>-2</v>
      </c>
      <c r="J38" s="12">
        <f>'2014'!J38-'2013'!J38</f>
        <v>-36</v>
      </c>
      <c r="K38" s="12">
        <f>'2014'!K38-'2013'!K38</f>
        <v>401</v>
      </c>
      <c r="L38" s="12">
        <f>'2014'!L38-'2013'!L38</f>
        <v>390</v>
      </c>
      <c r="M38" s="12">
        <f>'2014'!M38-'2013'!M38</f>
        <v>1013</v>
      </c>
      <c r="N38" s="12">
        <f>'2014'!N38-'2013'!N38</f>
        <v>-188</v>
      </c>
      <c r="O38" s="12">
        <f>'2014'!O38-'2013'!O38</f>
        <v>331</v>
      </c>
    </row>
    <row r="39" spans="2:18" s="21" customFormat="1" x14ac:dyDescent="0.2">
      <c r="B39" s="24" t="s">
        <v>46</v>
      </c>
      <c r="C39" s="23">
        <f t="shared" si="0"/>
        <v>79</v>
      </c>
      <c r="D39" s="23">
        <f>'2014'!D39-'2013'!D39</f>
        <v>-96</v>
      </c>
      <c r="E39" s="23">
        <f>'2014'!E39-'2013'!E39</f>
        <v>-22</v>
      </c>
      <c r="F39" s="23">
        <f>'2014'!F39-'2013'!F39</f>
        <v>-198</v>
      </c>
      <c r="G39" s="23">
        <f>'2014'!G39-'2013'!G39</f>
        <v>-187</v>
      </c>
      <c r="H39" s="23">
        <f>'2014'!H39-'2013'!H39</f>
        <v>200</v>
      </c>
      <c r="I39" s="23">
        <f>'2014'!I39-'2013'!I39</f>
        <v>-1</v>
      </c>
      <c r="J39" s="23">
        <f>'2014'!J39-'2013'!J39</f>
        <v>-84</v>
      </c>
      <c r="K39" s="23">
        <f>'2014'!K39-'2013'!K39</f>
        <v>9</v>
      </c>
      <c r="L39" s="23">
        <f>'2014'!L39-'2013'!L39</f>
        <v>-155</v>
      </c>
      <c r="M39" s="23">
        <f>'2014'!M39-'2013'!M39</f>
        <v>284</v>
      </c>
      <c r="N39" s="23">
        <f>'2014'!N39-'2013'!N39</f>
        <v>119</v>
      </c>
      <c r="O39" s="23">
        <f>'2014'!O39-'2013'!O39</f>
        <v>210</v>
      </c>
    </row>
    <row r="40" spans="2:18" x14ac:dyDescent="0.2">
      <c r="B40" s="42" t="s">
        <v>50</v>
      </c>
      <c r="C40" s="43">
        <f t="shared" si="0"/>
        <v>836</v>
      </c>
      <c r="D40" s="12">
        <f>'2014'!D40-'2013'!D40</f>
        <v>112</v>
      </c>
      <c r="E40" s="12">
        <f>'2014'!E40-'2013'!E40</f>
        <v>-121</v>
      </c>
      <c r="F40" s="12">
        <f>'2014'!F40-'2013'!F40</f>
        <v>68</v>
      </c>
      <c r="G40" s="12">
        <f>'2014'!G40-'2013'!G40</f>
        <v>-29</v>
      </c>
      <c r="H40" s="12">
        <f>'2014'!H40-'2013'!H40</f>
        <v>331</v>
      </c>
      <c r="I40" s="12">
        <f>'2014'!I40-'2013'!I40</f>
        <v>-51</v>
      </c>
      <c r="J40" s="12">
        <f>'2014'!J40-'2013'!J40</f>
        <v>159</v>
      </c>
      <c r="K40" s="12">
        <f>'2014'!K40-'2013'!K40</f>
        <v>-23</v>
      </c>
      <c r="L40" s="12">
        <f>'2014'!L40-'2013'!L40</f>
        <v>-6</v>
      </c>
      <c r="M40" s="12">
        <f>'2014'!M40-'2013'!M40</f>
        <v>454</v>
      </c>
      <c r="N40" s="12">
        <f>'2014'!N40-'2013'!N40</f>
        <v>-118</v>
      </c>
      <c r="O40" s="12">
        <f>'2014'!O40-'2013'!O40</f>
        <v>60</v>
      </c>
    </row>
    <row r="41" spans="2:18" s="21" customFormat="1" x14ac:dyDescent="0.2">
      <c r="B41" s="24" t="s">
        <v>52</v>
      </c>
      <c r="C41" s="23">
        <f t="shared" si="0"/>
        <v>-325</v>
      </c>
      <c r="D41" s="23">
        <f>'2014'!D41-'2013'!D41</f>
        <v>100</v>
      </c>
      <c r="E41" s="23">
        <f>'2014'!E41-'2013'!E41</f>
        <v>13</v>
      </c>
      <c r="F41" s="23">
        <f>'2014'!F41-'2013'!F41</f>
        <v>-38</v>
      </c>
      <c r="G41" s="23">
        <f>'2014'!G41-'2013'!G41</f>
        <v>165</v>
      </c>
      <c r="H41" s="23">
        <f>'2014'!H41-'2013'!H41</f>
        <v>-215</v>
      </c>
      <c r="I41" s="23">
        <f>'2014'!I41-'2013'!I41</f>
        <v>283</v>
      </c>
      <c r="J41" s="23">
        <f>'2014'!J41-'2013'!J41</f>
        <v>-595</v>
      </c>
      <c r="K41" s="23">
        <f>'2014'!K41-'2013'!K41</f>
        <v>160</v>
      </c>
      <c r="L41" s="23">
        <f>'2014'!L41-'2013'!L41</f>
        <v>-46</v>
      </c>
      <c r="M41" s="23">
        <f>'2014'!M41-'2013'!M41</f>
        <v>45</v>
      </c>
      <c r="N41" s="23">
        <f>'2014'!N41-'2013'!N41</f>
        <v>-117</v>
      </c>
      <c r="O41" s="23">
        <f>'2014'!O41-'2013'!O41</f>
        <v>-80</v>
      </c>
    </row>
    <row r="42" spans="2:18" x14ac:dyDescent="0.2">
      <c r="B42" s="42" t="s">
        <v>71</v>
      </c>
      <c r="C42" s="43">
        <f t="shared" si="0"/>
        <v>-123</v>
      </c>
      <c r="D42" s="12">
        <f>'2014'!D42-'2013'!D42</f>
        <v>-92</v>
      </c>
      <c r="E42" s="12">
        <f>'2014'!E42-'2013'!E42</f>
        <v>105</v>
      </c>
      <c r="F42" s="12">
        <f>'2014'!F42-'2013'!F42</f>
        <v>51</v>
      </c>
      <c r="G42" s="12">
        <f>'2014'!G42-'2013'!G42</f>
        <v>-298</v>
      </c>
      <c r="H42" s="12">
        <f>'2014'!H42-'2013'!H42</f>
        <v>353</v>
      </c>
      <c r="I42" s="12">
        <f>'2014'!I42-'2013'!I42</f>
        <v>614</v>
      </c>
      <c r="J42" s="12">
        <f>'2014'!J42-'2013'!J42</f>
        <v>27</v>
      </c>
      <c r="K42" s="12">
        <f>'2014'!K42-'2013'!K42</f>
        <v>-190</v>
      </c>
      <c r="L42" s="12">
        <f>'2014'!L42-'2013'!L42</f>
        <v>-125</v>
      </c>
      <c r="M42" s="12">
        <f>'2014'!M42-'2013'!M42</f>
        <v>-81</v>
      </c>
      <c r="N42" s="12">
        <f>'2014'!N42-'2013'!N42</f>
        <v>-547</v>
      </c>
      <c r="O42" s="12">
        <f>'2014'!O42-'2013'!O42</f>
        <v>60</v>
      </c>
      <c r="P42" s="12"/>
      <c r="Q42" s="12"/>
      <c r="R42" s="12"/>
    </row>
    <row r="43" spans="2:18" s="21" customFormat="1" x14ac:dyDescent="0.2">
      <c r="B43" s="24" t="s">
        <v>4</v>
      </c>
      <c r="C43" s="23">
        <f t="shared" si="0"/>
        <v>671</v>
      </c>
      <c r="D43" s="23">
        <f>'2014'!D43-'2013'!D43</f>
        <v>138</v>
      </c>
      <c r="E43" s="23">
        <f>'2014'!E43-'2013'!E43</f>
        <v>112</v>
      </c>
      <c r="F43" s="23">
        <f>'2014'!F43-'2013'!F43</f>
        <v>-138</v>
      </c>
      <c r="G43" s="23">
        <f>'2014'!G43-'2013'!G43</f>
        <v>133</v>
      </c>
      <c r="H43" s="23">
        <f>'2014'!H43-'2013'!H43</f>
        <v>283</v>
      </c>
      <c r="I43" s="23">
        <f>'2014'!I43-'2013'!I43</f>
        <v>609</v>
      </c>
      <c r="J43" s="23">
        <f>'2014'!J43-'2013'!J43</f>
        <v>-116</v>
      </c>
      <c r="K43" s="23">
        <f>'2014'!K43-'2013'!K43</f>
        <v>-369</v>
      </c>
      <c r="L43" s="23">
        <f>'2014'!L43-'2013'!L43</f>
        <v>-11</v>
      </c>
      <c r="M43" s="23">
        <f>'2014'!M43-'2013'!M43</f>
        <v>11</v>
      </c>
      <c r="N43" s="23">
        <f>'2014'!N43-'2013'!N43</f>
        <v>-13</v>
      </c>
      <c r="O43" s="23">
        <f>'2014'!O43-'2013'!O43</f>
        <v>32</v>
      </c>
    </row>
    <row r="44" spans="2:18" x14ac:dyDescent="0.2">
      <c r="B44" s="1" t="s">
        <v>103</v>
      </c>
      <c r="C44" s="43">
        <f t="shared" si="0"/>
        <v>-689</v>
      </c>
      <c r="D44" s="12">
        <f>'2014'!D44-'2013'!D44</f>
        <v>-27</v>
      </c>
      <c r="E44" s="12">
        <f>'2014'!E44-'2013'!E44</f>
        <v>-101</v>
      </c>
      <c r="F44" s="12">
        <f>'2014'!F44-'2013'!F44</f>
        <v>59</v>
      </c>
      <c r="G44" s="12">
        <f>'2014'!G44-'2013'!G44</f>
        <v>-202</v>
      </c>
      <c r="H44" s="12">
        <f>'2014'!H44-'2013'!H44</f>
        <v>124</v>
      </c>
      <c r="I44" s="12">
        <f>'2014'!I44-'2013'!I44</f>
        <v>-159</v>
      </c>
      <c r="J44" s="12">
        <f>'2014'!J44-'2013'!J44</f>
        <v>-190</v>
      </c>
      <c r="K44" s="12">
        <f>'2014'!K44-'2013'!K44</f>
        <v>51</v>
      </c>
      <c r="L44" s="12">
        <f>'2014'!L44-'2013'!L44</f>
        <v>-261</v>
      </c>
      <c r="M44" s="12">
        <f>'2014'!M44-'2013'!M44</f>
        <v>26</v>
      </c>
      <c r="N44" s="12">
        <f>'2014'!N44-'2013'!N44</f>
        <v>27</v>
      </c>
      <c r="O44" s="12">
        <f>'2014'!O44-'2013'!O44</f>
        <v>-36</v>
      </c>
    </row>
    <row r="45" spans="2:18" s="21" customFormat="1" x14ac:dyDescent="0.2">
      <c r="B45" s="24" t="s">
        <v>76</v>
      </c>
      <c r="C45" s="23">
        <f t="shared" si="0"/>
        <v>333</v>
      </c>
      <c r="D45" s="23">
        <f>'2014'!D45-'2013'!D45</f>
        <v>20</v>
      </c>
      <c r="E45" s="23">
        <f>'2014'!E45-'2013'!E45</f>
        <v>23</v>
      </c>
      <c r="F45" s="23">
        <f>'2014'!F45-'2013'!F45</f>
        <v>11</v>
      </c>
      <c r="G45" s="23">
        <f>'2014'!G45-'2013'!G45</f>
        <v>13</v>
      </c>
      <c r="H45" s="23">
        <f>'2014'!H45-'2013'!H45</f>
        <v>74</v>
      </c>
      <c r="I45" s="23">
        <f>'2014'!I45-'2013'!I45</f>
        <v>107</v>
      </c>
      <c r="J45" s="23">
        <f>'2014'!J45-'2013'!J45</f>
        <v>36</v>
      </c>
      <c r="K45" s="23">
        <f>'2014'!K45-'2013'!K45</f>
        <v>14</v>
      </c>
      <c r="L45" s="23">
        <f>'2014'!L45-'2013'!L45</f>
        <v>-4</v>
      </c>
      <c r="M45" s="23">
        <f>'2014'!M45-'2013'!M45</f>
        <v>9</v>
      </c>
      <c r="N45" s="23">
        <f>'2014'!N45-'2013'!N45</f>
        <v>32</v>
      </c>
      <c r="O45" s="23">
        <f>'2014'!O45-'2013'!O45</f>
        <v>-2</v>
      </c>
    </row>
    <row r="46" spans="2:18" x14ac:dyDescent="0.2">
      <c r="B46" s="42" t="s">
        <v>5</v>
      </c>
      <c r="C46" s="43">
        <f t="shared" si="0"/>
        <v>876</v>
      </c>
      <c r="D46" s="12">
        <f>'2014'!D46-'2013'!D46</f>
        <v>178</v>
      </c>
      <c r="E46" s="12">
        <f>'2014'!E46-'2013'!E46</f>
        <v>0</v>
      </c>
      <c r="F46" s="12">
        <f>'2014'!F46-'2013'!F46</f>
        <v>102</v>
      </c>
      <c r="G46" s="12">
        <f>'2014'!G46-'2013'!G46</f>
        <v>19</v>
      </c>
      <c r="H46" s="12">
        <f>'2014'!H46-'2013'!H46</f>
        <v>196</v>
      </c>
      <c r="I46" s="12">
        <f>'2014'!I46-'2013'!I46</f>
        <v>237</v>
      </c>
      <c r="J46" s="12">
        <f>'2014'!J46-'2013'!J46</f>
        <v>-342</v>
      </c>
      <c r="K46" s="12">
        <f>'2014'!K46-'2013'!K46</f>
        <v>385</v>
      </c>
      <c r="L46" s="12">
        <f>'2014'!L46-'2013'!L46</f>
        <v>206</v>
      </c>
      <c r="M46" s="12">
        <f>'2014'!M46-'2013'!M46</f>
        <v>-146</v>
      </c>
      <c r="N46" s="12">
        <f>'2014'!N46-'2013'!N46</f>
        <v>4</v>
      </c>
      <c r="O46" s="12">
        <f>'2014'!O46-'2013'!O46</f>
        <v>37</v>
      </c>
    </row>
    <row r="47" spans="2:18" s="21" customFormat="1" x14ac:dyDescent="0.2">
      <c r="B47" s="25"/>
      <c r="C47" s="23">
        <f t="shared" si="0"/>
        <v>0</v>
      </c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2:18" x14ac:dyDescent="0.2">
      <c r="B48" s="42" t="s">
        <v>77</v>
      </c>
      <c r="C48" s="43">
        <f t="shared" si="0"/>
        <v>16516</v>
      </c>
      <c r="D48" s="12">
        <f>'2014'!D48-'2013'!D48</f>
        <v>4366</v>
      </c>
      <c r="E48" s="12">
        <f>'2014'!E48-'2013'!E48</f>
        <v>119</v>
      </c>
      <c r="F48" s="12">
        <f>'2014'!F48-'2013'!F48</f>
        <v>-865</v>
      </c>
      <c r="G48" s="12">
        <f>'2014'!G48-'2013'!G48</f>
        <v>850</v>
      </c>
      <c r="H48" s="12">
        <f>'2014'!H48-'2013'!H48</f>
        <v>2583</v>
      </c>
      <c r="I48" s="12">
        <f>'2014'!I48-'2013'!I48</f>
        <v>-4749</v>
      </c>
      <c r="J48" s="12">
        <f>'2014'!J48-'2013'!J48</f>
        <v>1120</v>
      </c>
      <c r="K48" s="12">
        <f>'2014'!K48-'2013'!K48</f>
        <v>-4008</v>
      </c>
      <c r="L48" s="12">
        <f>'2014'!L48-'2013'!L48</f>
        <v>-731</v>
      </c>
      <c r="M48" s="12">
        <f>'2014'!M48-'2013'!M48</f>
        <v>4735</v>
      </c>
      <c r="N48" s="12">
        <f>'2014'!N48-'2013'!N48</f>
        <v>8959</v>
      </c>
      <c r="O48" s="12">
        <f>'2014'!O48-'2013'!O48</f>
        <v>4137</v>
      </c>
    </row>
    <row r="57" spans="2:2" x14ac:dyDescent="0.2">
      <c r="B57" s="47"/>
    </row>
  </sheetData>
  <phoneticPr fontId="0" type="noConversion"/>
  <conditionalFormatting sqref="P1:IV1048576 A1:A1048576 C1:O6 B3:B65536 B1 C8:O65536">
    <cfRule type="cellIs" dxfId="479" priority="1" stopIfTrue="1" operator="lessThan">
      <formula>0</formula>
    </cfRule>
  </conditionalFormatting>
  <pageMargins left="0.39" right="0.34" top="0.65" bottom="0.93" header="0.4921259845" footer="0.4921259845"/>
  <pageSetup scale="80" orientation="landscape" r:id="rId1"/>
  <headerFooter alignWithMargins="0">
    <oddFooter>&amp;LStatistics Finland&amp;C&amp;D&amp;RHelsinki City Tourist Office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8"/>
  <sheetViews>
    <sheetView workbookViewId="0"/>
  </sheetViews>
  <sheetFormatPr defaultRowHeight="12.75" x14ac:dyDescent="0.2"/>
  <cols>
    <col min="1" max="1" width="5.28515625" customWidth="1"/>
    <col min="2" max="2" width="28.7109375" style="42" customWidth="1"/>
    <col min="3" max="6" width="10.140625" customWidth="1"/>
    <col min="7" max="7" width="9.28515625" customWidth="1"/>
    <col min="8" max="11" width="10.140625" customWidth="1"/>
    <col min="12" max="12" width="11" customWidth="1"/>
    <col min="13" max="15" width="10.140625" customWidth="1"/>
  </cols>
  <sheetData>
    <row r="1" spans="2:15" x14ac:dyDescent="0.2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5" x14ac:dyDescent="0.2">
      <c r="B2" s="52" t="s">
        <v>72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x14ac:dyDescent="0.2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15" ht="15.75" x14ac:dyDescent="0.25">
      <c r="B4" s="53" t="s">
        <v>55</v>
      </c>
      <c r="C4" s="4"/>
      <c r="D4" s="4"/>
      <c r="E4" s="4"/>
      <c r="F4" s="2"/>
      <c r="G4" s="4"/>
      <c r="H4" s="2"/>
      <c r="I4" s="4"/>
      <c r="J4" s="2"/>
      <c r="K4" s="4"/>
      <c r="L4" s="4"/>
      <c r="M4" s="2"/>
      <c r="N4" s="2"/>
      <c r="O4" s="2"/>
    </row>
    <row r="5" spans="2:15" ht="15.75" thickBot="1" x14ac:dyDescent="0.3">
      <c r="B5" s="54" t="s">
        <v>0</v>
      </c>
    </row>
    <row r="6" spans="2:15" ht="13.5" thickBot="1" x14ac:dyDescent="0.25">
      <c r="B6" s="6" t="s">
        <v>228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  <c r="K6" s="7" t="s">
        <v>14</v>
      </c>
      <c r="L6" s="7" t="s">
        <v>15</v>
      </c>
      <c r="M6" s="7" t="s">
        <v>16</v>
      </c>
      <c r="N6" s="7" t="s">
        <v>17</v>
      </c>
      <c r="O6" s="7" t="s">
        <v>18</v>
      </c>
    </row>
    <row r="7" spans="2:15" ht="13.5" thickBot="1" x14ac:dyDescent="0.25">
      <c r="B7" s="39" t="s">
        <v>229</v>
      </c>
      <c r="C7" s="16" t="s">
        <v>56</v>
      </c>
      <c r="D7" s="16" t="s">
        <v>57</v>
      </c>
      <c r="E7" s="16" t="s">
        <v>58</v>
      </c>
      <c r="F7" s="16" t="s">
        <v>59</v>
      </c>
      <c r="G7" s="16" t="s">
        <v>60</v>
      </c>
      <c r="H7" s="16" t="s">
        <v>61</v>
      </c>
      <c r="I7" s="16" t="s">
        <v>62</v>
      </c>
      <c r="J7" s="16" t="s">
        <v>63</v>
      </c>
      <c r="K7" s="16" t="s">
        <v>64</v>
      </c>
      <c r="L7" s="16" t="s">
        <v>65</v>
      </c>
      <c r="M7" s="16" t="s">
        <v>66</v>
      </c>
      <c r="N7" s="16" t="s">
        <v>67</v>
      </c>
      <c r="O7" s="16" t="s">
        <v>68</v>
      </c>
    </row>
    <row r="8" spans="2:15" x14ac:dyDescent="0.2">
      <c r="B8" s="48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2:15" x14ac:dyDescent="0.2">
      <c r="B9" s="18" t="s">
        <v>23</v>
      </c>
      <c r="C9" s="26">
        <f>'2014'!C9/SUM('2013'!D9:O9)-1</f>
        <v>1.0770324387426422E-2</v>
      </c>
      <c r="D9" s="26">
        <f>'2014'!D9/'2013'!D9-1</f>
        <v>4.2245460694032566E-2</v>
      </c>
      <c r="E9" s="26">
        <f>'2014'!E9/'2013'!E9-1</f>
        <v>1.4717808548343481E-3</v>
      </c>
      <c r="F9" s="26">
        <f>'2014'!F9/'2013'!F9-1</f>
        <v>-1.9487391270681109E-2</v>
      </c>
      <c r="G9" s="26">
        <f>'2014'!G9/'2013'!G9-1</f>
        <v>6.705842007211027E-3</v>
      </c>
      <c r="H9" s="26">
        <f>'2014'!H9/'2013'!H9-1</f>
        <v>1.1623173065179238E-2</v>
      </c>
      <c r="I9" s="26">
        <f>'2014'!I9/'2013'!I9-1</f>
        <v>9.445577612037015E-3</v>
      </c>
      <c r="J9" s="26">
        <f>'2014'!J9/'2013'!J9-1</f>
        <v>-1.904396491274496E-2</v>
      </c>
      <c r="K9" s="26">
        <f>'2014'!K9/'2013'!K9-1</f>
        <v>1.913194971669685E-2</v>
      </c>
      <c r="L9" s="26">
        <f>'2014'!L9/'2013'!L9-1</f>
        <v>-1.881218623701908E-2</v>
      </c>
      <c r="M9" s="26">
        <f>'2014'!M9/'2013'!M9-1</f>
        <v>0.10920036418435264</v>
      </c>
      <c r="N9" s="26">
        <f>'2014'!N9/'2013'!N9-1</f>
        <v>-7.8988179598863395E-3</v>
      </c>
      <c r="O9" s="26">
        <f>'2014'!O9/'2013'!O9-1</f>
        <v>5.7223732097011482E-3</v>
      </c>
    </row>
    <row r="10" spans="2:15" x14ac:dyDescent="0.2">
      <c r="B10" s="11" t="s">
        <v>24</v>
      </c>
      <c r="C10" s="56">
        <f>'2014'!C10/SUM('2013'!D10:O10)-1</f>
        <v>-2.5730248689370683E-3</v>
      </c>
      <c r="D10" s="28">
        <f>'2014'!D10/'2013'!D10-1</f>
        <v>5.8194425097893632E-2</v>
      </c>
      <c r="E10" s="28">
        <f>'2014'!E10/'2013'!E10-1</f>
        <v>-0.12002184924024228</v>
      </c>
      <c r="F10" s="28">
        <f>'2014'!F10/'2013'!F10-1</f>
        <v>-3.6207401789254079E-2</v>
      </c>
      <c r="G10" s="28">
        <f>'2014'!G10/'2013'!G10-1</f>
        <v>4.3003387696921358E-2</v>
      </c>
      <c r="H10" s="28">
        <f>'2014'!H10/'2013'!H10-1</f>
        <v>-5.6613744187138937E-2</v>
      </c>
      <c r="I10" s="28">
        <f>'2014'!I10/'2013'!I10-1</f>
        <v>4.4100633049552584E-2</v>
      </c>
      <c r="J10" s="28">
        <f>'2014'!J10/'2013'!J10-1</f>
        <v>-9.5448278648369023E-4</v>
      </c>
      <c r="K10" s="28">
        <f>'2014'!K10/'2013'!K10-1</f>
        <v>-3.0456523431755089E-2</v>
      </c>
      <c r="L10" s="28">
        <f>'2014'!L10/'2013'!L10-1</f>
        <v>-9.7865627917459452E-4</v>
      </c>
      <c r="M10" s="28">
        <f>'2014'!M10/'2013'!M10-1</f>
        <v>0.10575799199733815</v>
      </c>
      <c r="N10" s="28">
        <f>'2014'!N10/'2013'!N10-1</f>
        <v>1.8743173016450898E-2</v>
      </c>
      <c r="O10" s="28">
        <f>'2014'!O10/'2013'!O10-1</f>
        <v>-5.4551001911393837E-2</v>
      </c>
    </row>
    <row r="11" spans="2:15" x14ac:dyDescent="0.2">
      <c r="B11" s="22" t="s">
        <v>25</v>
      </c>
      <c r="C11" s="26">
        <f>'2014'!C11/SUM('2013'!D11:O11)-1</f>
        <v>2.6036684711199909E-2</v>
      </c>
      <c r="D11" s="26">
        <f>'2014'!D11/'2013'!D11-1</f>
        <v>2.1926451740116315E-2</v>
      </c>
      <c r="E11" s="26">
        <f>'2014'!E11/'2013'!E11-1</f>
        <v>0.12495457665441911</v>
      </c>
      <c r="F11" s="26">
        <f>'2014'!F11/'2013'!F11-1</f>
        <v>-2.8256836608492319E-3</v>
      </c>
      <c r="G11" s="26">
        <f>'2014'!G11/'2013'!G11-1</f>
        <v>-2.9690748440748482E-2</v>
      </c>
      <c r="H11" s="26">
        <f>'2014'!H11/'2013'!H11-1</f>
        <v>0.10501108932531911</v>
      </c>
      <c r="I11" s="26">
        <f>'2014'!I11/'2013'!I11-1</f>
        <v>-3.5646573455374364E-2</v>
      </c>
      <c r="J11" s="26">
        <f>'2014'!J11/'2013'!J11-1</f>
        <v>-3.8954541917266106E-2</v>
      </c>
      <c r="K11" s="26">
        <f>'2014'!K11/'2013'!K11-1</f>
        <v>9.8626318380706124E-2</v>
      </c>
      <c r="L11" s="26">
        <f>'2014'!L11/'2013'!L11-1</f>
        <v>-4.1784855270797006E-2</v>
      </c>
      <c r="M11" s="26">
        <f>'2014'!M11/'2013'!M11-1</f>
        <v>0.11213255332291694</v>
      </c>
      <c r="N11" s="26">
        <f>'2014'!N11/'2013'!N11-1</f>
        <v>-2.9551415697087857E-2</v>
      </c>
      <c r="O11" s="26">
        <f>'2014'!O11/'2013'!O11-1</f>
        <v>7.2068512500370385E-2</v>
      </c>
    </row>
    <row r="12" spans="2:15" x14ac:dyDescent="0.2">
      <c r="B12" s="42" t="s">
        <v>26</v>
      </c>
      <c r="C12" s="55">
        <f>'2014'!C12/SUM('2013'!D12:O12)-1</f>
        <v>4.9029383855766495E-2</v>
      </c>
      <c r="D12" s="30">
        <f>'2014'!D12/'2013'!D12-1</f>
        <v>7.8535534816941865E-2</v>
      </c>
      <c r="E12" s="30">
        <f>'2014'!E12/'2013'!E12-1</f>
        <v>-0.20441347270615562</v>
      </c>
      <c r="F12" s="30">
        <f>'2014'!F12/'2013'!F12-1</f>
        <v>-2.5372124492557546E-2</v>
      </c>
      <c r="G12" s="30">
        <f>'2014'!G12/'2013'!G12-1</f>
        <v>0.18907796685574474</v>
      </c>
      <c r="H12" s="30">
        <f>'2014'!H12/'2013'!H12-1</f>
        <v>6.6887239560046607E-2</v>
      </c>
      <c r="I12" s="30">
        <f>'2014'!I12/'2013'!I12-1</f>
        <v>9.6443594646271613E-2</v>
      </c>
      <c r="J12" s="30">
        <f>'2014'!J12/'2013'!J12-1</f>
        <v>1.0858753315649894E-2</v>
      </c>
      <c r="K12" s="30">
        <f>'2014'!K12/'2013'!K12-1</f>
        <v>2.8299993309694349E-2</v>
      </c>
      <c r="L12" s="30">
        <f>'2014'!L12/'2013'!L12-1</f>
        <v>2.4893797790993988E-2</v>
      </c>
      <c r="M12" s="30">
        <f>'2014'!M12/'2013'!M12-1</f>
        <v>0.23840900922487118</v>
      </c>
      <c r="N12" s="30">
        <f>'2014'!N12/'2013'!N12-1</f>
        <v>1.2843270335177959E-2</v>
      </c>
      <c r="O12" s="30">
        <f>'2014'!O12/'2013'!O12-1</f>
        <v>0.1479052823315119</v>
      </c>
    </row>
    <row r="13" spans="2:15" x14ac:dyDescent="0.2">
      <c r="B13" s="24" t="s">
        <v>29</v>
      </c>
      <c r="C13" s="32">
        <f>'2014'!C13/SUM('2013'!D13:O13)-1</f>
        <v>-2.0694811610456609E-3</v>
      </c>
      <c r="D13" s="32">
        <f>'2014'!D13/'2013'!D13-1</f>
        <v>-5.2201487986339834E-2</v>
      </c>
      <c r="E13" s="32">
        <f>'2014'!E13/'2013'!E13-1</f>
        <v>-0.27716030840092121</v>
      </c>
      <c r="F13" s="32">
        <f>'2014'!F13/'2013'!F13-1</f>
        <v>-4.4891326426975464E-2</v>
      </c>
      <c r="G13" s="32">
        <f>'2014'!G13/'2013'!G13-1</f>
        <v>0.19766910420475314</v>
      </c>
      <c r="H13" s="32">
        <f>'2014'!H13/'2013'!H13-1</f>
        <v>-0.13697453206505061</v>
      </c>
      <c r="I13" s="32">
        <f>'2014'!I13/'2013'!I13-1</f>
        <v>9.8838507929416952E-2</v>
      </c>
      <c r="J13" s="32">
        <f>'2014'!J13/'2013'!J13-1</f>
        <v>-6.295309168443497E-2</v>
      </c>
      <c r="K13" s="32">
        <f>'2014'!K13/'2013'!K13-1</f>
        <v>0.12597552993303451</v>
      </c>
      <c r="L13" s="32">
        <f>'2014'!L13/'2013'!L13-1</f>
        <v>6.9732691349825737E-2</v>
      </c>
      <c r="M13" s="32">
        <f>'2014'!M13/'2013'!M13-1</f>
        <v>-6.2440707201379952E-2</v>
      </c>
      <c r="N13" s="32">
        <f>'2014'!N13/'2013'!N13-1</f>
        <v>-3.5519745801180225E-2</v>
      </c>
      <c r="O13" s="32">
        <f>'2014'!O13/'2013'!O13-1</f>
        <v>0.12100840336134455</v>
      </c>
    </row>
    <row r="14" spans="2:15" x14ac:dyDescent="0.2">
      <c r="B14" s="1" t="s">
        <v>28</v>
      </c>
      <c r="C14" s="55">
        <f>'2014'!C14/SUM('2013'!D14:O14)-1</f>
        <v>3.29762093642747E-2</v>
      </c>
      <c r="D14" s="30">
        <f>'2014'!D14/'2013'!D14-1</f>
        <v>4.5737517469190747E-2</v>
      </c>
      <c r="E14" s="30">
        <f>'2014'!E14/'2013'!E14-1</f>
        <v>-7.4355495251017589E-2</v>
      </c>
      <c r="F14" s="30">
        <f>'2014'!F14/'2013'!F14-1</f>
        <v>2.232779097387172E-2</v>
      </c>
      <c r="G14" s="30">
        <f>'2014'!G14/'2013'!G14-1</f>
        <v>-2.0664058581602918E-2</v>
      </c>
      <c r="H14" s="30">
        <f>'2014'!H14/'2013'!H14-1</f>
        <v>-6.164285714285711E-2</v>
      </c>
      <c r="I14" s="30">
        <f>'2014'!I14/'2013'!I14-1</f>
        <v>4.8447337530679757E-2</v>
      </c>
      <c r="J14" s="30">
        <f>'2014'!J14/'2013'!J14-1</f>
        <v>7.4856046065259196E-2</v>
      </c>
      <c r="K14" s="30">
        <f>'2014'!K14/'2013'!K14-1</f>
        <v>0.12564998059759414</v>
      </c>
      <c r="L14" s="30">
        <f>'2014'!L14/'2013'!L14-1</f>
        <v>6.2564198337846655E-2</v>
      </c>
      <c r="M14" s="30">
        <f>'2014'!M14/'2013'!M14-1</f>
        <v>0.17995971802618338</v>
      </c>
      <c r="N14" s="30">
        <f>'2014'!N14/'2013'!N14-1</f>
        <v>-3.5900297619047672E-2</v>
      </c>
      <c r="O14" s="30">
        <f>'2014'!O14/'2013'!O14-1</f>
        <v>7.2992700729928028E-3</v>
      </c>
    </row>
    <row r="15" spans="2:15" x14ac:dyDescent="0.2">
      <c r="B15" s="24" t="s">
        <v>27</v>
      </c>
      <c r="C15" s="32">
        <f>'2014'!C15/SUM('2013'!D15:O15)-1</f>
        <v>-0.21113772107670437</v>
      </c>
      <c r="D15" s="32">
        <f>'2014'!D15/'2013'!D15-1</f>
        <v>4.5649338550399765E-3</v>
      </c>
      <c r="E15" s="32">
        <f>'2014'!E15/'2013'!E15-1</f>
        <v>-0.22405938923570101</v>
      </c>
      <c r="F15" s="32">
        <f>'2014'!F15/'2013'!F15-1</f>
        <v>-0.18477859778597783</v>
      </c>
      <c r="G15" s="32">
        <f>'2014'!G15/'2013'!G15-1</f>
        <v>-0.1397524385374479</v>
      </c>
      <c r="H15" s="32">
        <f>'2014'!H15/'2013'!H15-1</f>
        <v>-0.39182551748333527</v>
      </c>
      <c r="I15" s="32">
        <f>'2014'!I15/'2013'!I15-1</f>
        <v>-0.11458765022793205</v>
      </c>
      <c r="J15" s="32">
        <f>'2014'!J15/'2013'!J15-1</f>
        <v>-0.15487397509869416</v>
      </c>
      <c r="K15" s="32">
        <f>'2014'!K15/'2013'!K15-1</f>
        <v>-0.22942291256363567</v>
      </c>
      <c r="L15" s="32">
        <f>'2014'!L15/'2013'!L15-1</f>
        <v>-0.10979174278407011</v>
      </c>
      <c r="M15" s="32">
        <f>'2014'!M15/'2013'!M15-1</f>
        <v>-0.21692446712379743</v>
      </c>
      <c r="N15" s="32">
        <f>'2014'!N15/'2013'!N15-1</f>
        <v>-0.28092002090956614</v>
      </c>
      <c r="O15" s="32">
        <f>'2014'!O15/'2013'!O15-1</f>
        <v>-0.53641650512323458</v>
      </c>
    </row>
    <row r="16" spans="2:15" x14ac:dyDescent="0.2">
      <c r="B16" s="42" t="s">
        <v>1</v>
      </c>
      <c r="C16" s="55">
        <f>'2014'!C16/SUM('2013'!D16:O16)-1</f>
        <v>9.9489657418969646E-2</v>
      </c>
      <c r="D16" s="30">
        <f>'2014'!D16/'2013'!D16-1</f>
        <v>0.10564535019910992</v>
      </c>
      <c r="E16" s="30">
        <f>'2014'!E16/'2013'!E16-1</f>
        <v>-0.10186575166202017</v>
      </c>
      <c r="F16" s="30">
        <f>'2014'!F16/'2013'!F16-1</f>
        <v>7.9191517561298941E-2</v>
      </c>
      <c r="G16" s="30">
        <f>'2014'!G16/'2013'!G16-1</f>
        <v>0.10234505862646559</v>
      </c>
      <c r="H16" s="30">
        <f>'2014'!H16/'2013'!H16-1</f>
        <v>1.7441382147264539E-2</v>
      </c>
      <c r="I16" s="30">
        <f>'2014'!I16/'2013'!I16-1</f>
        <v>0.30106191392908155</v>
      </c>
      <c r="J16" s="30">
        <f>'2014'!J16/'2013'!J16-1</f>
        <v>8.6197218237385353E-2</v>
      </c>
      <c r="K16" s="30">
        <f>'2014'!K16/'2013'!K16-1</f>
        <v>3.8986587183308385E-2</v>
      </c>
      <c r="L16" s="30">
        <f>'2014'!L16/'2013'!L16-1</f>
        <v>0.14585952936949886</v>
      </c>
      <c r="M16" s="30">
        <f>'2014'!M16/'2013'!M16-1</f>
        <v>5.4675003635306085E-2</v>
      </c>
      <c r="N16" s="30">
        <f>'2014'!N16/'2013'!N16-1</f>
        <v>0.1220108221330074</v>
      </c>
      <c r="O16" s="30">
        <f>'2014'!O16/'2013'!O16-1</f>
        <v>2.8301886792452935E-2</v>
      </c>
    </row>
    <row r="17" spans="2:15" x14ac:dyDescent="0.2">
      <c r="B17" s="24" t="s">
        <v>30</v>
      </c>
      <c r="C17" s="32">
        <f>'2014'!C17/SUM('2013'!D17:O17)-1</f>
        <v>1.3160211675518063E-3</v>
      </c>
      <c r="D17" s="32">
        <f>'2014'!D17/'2013'!D17-1</f>
        <v>9.5707402540516906E-2</v>
      </c>
      <c r="E17" s="32">
        <f>'2014'!E17/'2013'!E17-1</f>
        <v>-5.8849821215733011E-2</v>
      </c>
      <c r="F17" s="32">
        <f>'2014'!F17/'2013'!F17-1</f>
        <v>5.2902875746066114E-2</v>
      </c>
      <c r="G17" s="32">
        <f>'2014'!G17/'2013'!G17-1</f>
        <v>3.0598429461142773E-2</v>
      </c>
      <c r="H17" s="32">
        <f>'2014'!H17/'2013'!H17-1</f>
        <v>0.19903932752927056</v>
      </c>
      <c r="I17" s="32">
        <f>'2014'!I17/'2013'!I17-1</f>
        <v>0.18879855465221329</v>
      </c>
      <c r="J17" s="32">
        <f>'2014'!J17/'2013'!J17-1</f>
        <v>-8.9563039242972486E-2</v>
      </c>
      <c r="K17" s="32">
        <f>'2014'!K17/'2013'!K17-1</f>
        <v>-8.7640668387976794E-2</v>
      </c>
      <c r="L17" s="32">
        <f>'2014'!L17/'2013'!L17-1</f>
        <v>-5.2576549663928329E-2</v>
      </c>
      <c r="M17" s="32">
        <f>'2014'!M17/'2013'!M17-1</f>
        <v>-2.0514223194748604E-3</v>
      </c>
      <c r="N17" s="32">
        <f>'2014'!N17/'2013'!N17-1</f>
        <v>-3.1815956926088962E-3</v>
      </c>
      <c r="O17" s="32">
        <f>'2014'!O17/'2013'!O17-1</f>
        <v>9.3755528038209857E-2</v>
      </c>
    </row>
    <row r="18" spans="2:15" x14ac:dyDescent="0.2">
      <c r="B18" s="1" t="s">
        <v>31</v>
      </c>
      <c r="C18" s="55">
        <f>'2014'!C18/SUM('2013'!D18:O18)-1</f>
        <v>5.4586029904039268E-2</v>
      </c>
      <c r="D18" s="30">
        <f>'2014'!D18/'2013'!D18-1</f>
        <v>0.14997533300443999</v>
      </c>
      <c r="E18" s="30">
        <f>'2014'!E18/'2013'!E18-1</f>
        <v>-6.3809967396367018E-2</v>
      </c>
      <c r="F18" s="30">
        <f>'2014'!F18/'2013'!F18-1</f>
        <v>0.11867559523809534</v>
      </c>
      <c r="G18" s="30">
        <f>'2014'!G18/'2013'!G18-1</f>
        <v>0.1655817737998373</v>
      </c>
      <c r="H18" s="30">
        <f>'2014'!H18/'2013'!H18-1</f>
        <v>5.5040718899185714E-2</v>
      </c>
      <c r="I18" s="30">
        <f>'2014'!I18/'2013'!I18-1</f>
        <v>3.5478735501478287E-2</v>
      </c>
      <c r="J18" s="30">
        <f>'2014'!J18/'2013'!J18-1</f>
        <v>7.7514673143088464E-2</v>
      </c>
      <c r="K18" s="30">
        <f>'2014'!K18/'2013'!K18-1</f>
        <v>-7.2977305323546737E-2</v>
      </c>
      <c r="L18" s="30">
        <f>'2014'!L18/'2013'!L18-1</f>
        <v>0.17091260883585946</v>
      </c>
      <c r="M18" s="30">
        <f>'2014'!M18/'2013'!M18-1</f>
        <v>-9.7732603596559775E-3</v>
      </c>
      <c r="N18" s="30">
        <f>'2014'!N18/'2013'!N18-1</f>
        <v>0.24147843942505132</v>
      </c>
      <c r="O18" s="30">
        <f>'2014'!O18/'2013'!O18-1</f>
        <v>0.22314674735249618</v>
      </c>
    </row>
    <row r="19" spans="2:15" x14ac:dyDescent="0.2">
      <c r="B19" s="24" t="s">
        <v>34</v>
      </c>
      <c r="C19" s="32">
        <f>'2014'!C19/SUM('2013'!D19:O19)-1</f>
        <v>8.0010133209482914E-2</v>
      </c>
      <c r="D19" s="32">
        <f>'2014'!D19/'2013'!D19-1</f>
        <v>7.1912013536379105E-2</v>
      </c>
      <c r="E19" s="32">
        <f>'2014'!E19/'2013'!E19-1</f>
        <v>1.2016522718738321E-2</v>
      </c>
      <c r="F19" s="32">
        <f>'2014'!F19/'2013'!F19-1</f>
        <v>6.5472312703583002E-2</v>
      </c>
      <c r="G19" s="32">
        <f>'2014'!G19/'2013'!G19-1</f>
        <v>0.142578125</v>
      </c>
      <c r="H19" s="32">
        <f>'2014'!H19/'2013'!H19-1</f>
        <v>9.0664458704202033E-2</v>
      </c>
      <c r="I19" s="32">
        <f>'2014'!I19/'2013'!I19-1</f>
        <v>3.8812785388127935E-2</v>
      </c>
      <c r="J19" s="32">
        <f>'2014'!J19/'2013'!J19-1</f>
        <v>-7.6893128284991286E-2</v>
      </c>
      <c r="K19" s="32">
        <f>'2014'!K19/'2013'!K19-1</f>
        <v>1.5737826328457771E-2</v>
      </c>
      <c r="L19" s="32">
        <f>'2014'!L19/'2013'!L19-1</f>
        <v>0.20907753729775158</v>
      </c>
      <c r="M19" s="32">
        <f>'2014'!M19/'2013'!M19-1</f>
        <v>0.34553168920710697</v>
      </c>
      <c r="N19" s="32">
        <f>'2014'!N19/'2013'!N19-1</f>
        <v>6.0946462715105065E-2</v>
      </c>
      <c r="O19" s="32">
        <f>'2014'!O19/'2013'!O19-1</f>
        <v>2.870470039469053E-3</v>
      </c>
    </row>
    <row r="20" spans="2:15" x14ac:dyDescent="0.2">
      <c r="B20" s="1" t="s">
        <v>33</v>
      </c>
      <c r="C20" s="55">
        <f>'2014'!C20/SUM('2013'!D20:O20)-1</f>
        <v>6.8125644901974924E-2</v>
      </c>
      <c r="D20" s="30">
        <f>'2014'!D20/'2013'!D20-1</f>
        <v>0.11739864864864868</v>
      </c>
      <c r="E20" s="30">
        <f>'2014'!E20/'2013'!E20-1</f>
        <v>-9.4504725236261855E-3</v>
      </c>
      <c r="F20" s="30">
        <f>'2014'!F20/'2013'!F20-1</f>
        <v>8.2525893752088297E-2</v>
      </c>
      <c r="G20" s="30">
        <f>'2014'!G20/'2013'!G20-1</f>
        <v>4.9910340705319856E-2</v>
      </c>
      <c r="H20" s="30">
        <f>'2014'!H20/'2013'!H20-1</f>
        <v>0.17057737938307405</v>
      </c>
      <c r="I20" s="30">
        <f>'2014'!I20/'2013'!I20-1</f>
        <v>9.0568532393124679E-2</v>
      </c>
      <c r="J20" s="30">
        <f>'2014'!J20/'2013'!J20-1</f>
        <v>0.15746673238048303</v>
      </c>
      <c r="K20" s="30">
        <f>'2014'!K20/'2013'!K20-1</f>
        <v>2.606393809814711E-2</v>
      </c>
      <c r="L20" s="30">
        <f>'2014'!L20/'2013'!L20-1</f>
        <v>-9.3153474166454586E-2</v>
      </c>
      <c r="M20" s="30">
        <f>'2014'!M20/'2013'!M20-1</f>
        <v>6.9890970086665671E-3</v>
      </c>
      <c r="N20" s="30">
        <f>'2014'!N20/'2013'!N20-1</f>
        <v>0.1206370721789225</v>
      </c>
      <c r="O20" s="30">
        <f>'2014'!O20/'2013'!O20-1</f>
        <v>0.14200680272108834</v>
      </c>
    </row>
    <row r="21" spans="2:15" x14ac:dyDescent="0.2">
      <c r="B21" s="24" t="s">
        <v>40</v>
      </c>
      <c r="C21" s="32">
        <f>'2014'!C21/SUM('2013'!D21:O21)-1</f>
        <v>6.6140411645671193E-2</v>
      </c>
      <c r="D21" s="32">
        <f>'2014'!D21/'2013'!D21-1</f>
        <v>0.49868073878627972</v>
      </c>
      <c r="E21" s="32">
        <f>'2014'!E21/'2013'!E21-1</f>
        <v>7.1394345951125926E-2</v>
      </c>
      <c r="F21" s="32">
        <f>'2014'!F21/'2013'!F21-1</f>
        <v>0.16041358936484484</v>
      </c>
      <c r="G21" s="32">
        <f>'2014'!G21/'2013'!G21-1</f>
        <v>-6.883604505632035E-2</v>
      </c>
      <c r="H21" s="32">
        <f>'2014'!H21/'2013'!H21-1</f>
        <v>-6.991951710261568E-2</v>
      </c>
      <c r="I21" s="32">
        <f>'2014'!I21/'2013'!I21-1</f>
        <v>1.8907319336503914E-2</v>
      </c>
      <c r="J21" s="32">
        <f>'2014'!J21/'2013'!J21-1</f>
        <v>0.15579005831713411</v>
      </c>
      <c r="K21" s="32">
        <f>'2014'!K21/'2013'!K21-1</f>
        <v>-0.13595200362236814</v>
      </c>
      <c r="L21" s="32">
        <f>'2014'!L21/'2013'!L21-1</f>
        <v>4.0291262135922379E-2</v>
      </c>
      <c r="M21" s="32">
        <f>'2014'!M21/'2013'!M21-1</f>
        <v>9.9738157581528153E-2</v>
      </c>
      <c r="N21" s="32">
        <f>'2014'!N21/'2013'!N21-1</f>
        <v>0.43123369362653752</v>
      </c>
      <c r="O21" s="32">
        <f>'2014'!O21/'2013'!O21-1</f>
        <v>0.18933969769291958</v>
      </c>
    </row>
    <row r="22" spans="2:15" x14ac:dyDescent="0.2">
      <c r="B22" s="42" t="s">
        <v>36</v>
      </c>
      <c r="C22" s="55">
        <f>'2014'!C22/SUM('2013'!D22:O22)-1</f>
        <v>7.1782561561096525E-2</v>
      </c>
      <c r="D22" s="30">
        <f>'2014'!D22/'2013'!D22-1</f>
        <v>2.0266357845975635E-2</v>
      </c>
      <c r="E22" s="30">
        <f>'2014'!E22/'2013'!E22-1</f>
        <v>-0.11953041622198501</v>
      </c>
      <c r="F22" s="30">
        <f>'2014'!F22/'2013'!F22-1</f>
        <v>-0.20581737849779091</v>
      </c>
      <c r="G22" s="30">
        <f>'2014'!G22/'2013'!G22-1</f>
        <v>0.22389272653392922</v>
      </c>
      <c r="H22" s="30">
        <f>'2014'!H22/'2013'!H22-1</f>
        <v>0.14980544747081703</v>
      </c>
      <c r="I22" s="30">
        <f>'2014'!I22/'2013'!I22-1</f>
        <v>7.9122001020929034E-2</v>
      </c>
      <c r="J22" s="30">
        <f>'2014'!J22/'2013'!J22-1</f>
        <v>2.7329664072879067E-2</v>
      </c>
      <c r="K22" s="30">
        <f>'2014'!K22/'2013'!K22-1</f>
        <v>9.1762497066416371E-2</v>
      </c>
      <c r="L22" s="30">
        <f>'2014'!L22/'2013'!L22-1</f>
        <v>2.4650780608053147E-3</v>
      </c>
      <c r="M22" s="30">
        <f>'2014'!M22/'2013'!M22-1</f>
        <v>0.23496993987975956</v>
      </c>
      <c r="N22" s="30">
        <f>'2014'!N22/'2013'!N22-1</f>
        <v>0.25494629734313179</v>
      </c>
      <c r="O22" s="30">
        <f>'2014'!O22/'2013'!O22-1</f>
        <v>0.19999999999999996</v>
      </c>
    </row>
    <row r="23" spans="2:15" x14ac:dyDescent="0.2">
      <c r="B23" s="24" t="s">
        <v>32</v>
      </c>
      <c r="C23" s="32">
        <f>'2014'!C23/SUM('2013'!D23:O23)-1</f>
        <v>-5.0754510766398919E-2</v>
      </c>
      <c r="D23" s="32">
        <f>'2014'!D23/'2013'!D23-1</f>
        <v>-5.4538799414348471E-2</v>
      </c>
      <c r="E23" s="32">
        <f>'2014'!E23/'2013'!E23-1</f>
        <v>1.2612612612612706E-2</v>
      </c>
      <c r="F23" s="32">
        <f>'2014'!F23/'2013'!F23-1</f>
        <v>-0.2333036509349955</v>
      </c>
      <c r="G23" s="32">
        <f>'2014'!G23/'2013'!G23-1</f>
        <v>1.7241379310344751E-2</v>
      </c>
      <c r="H23" s="32">
        <f>'2014'!H23/'2013'!H23-1</f>
        <v>-8.9521452145214564E-2</v>
      </c>
      <c r="I23" s="32">
        <f>'2014'!I23/'2013'!I23-1</f>
        <v>2.3061154765972036E-2</v>
      </c>
      <c r="J23" s="32">
        <f>'2014'!J23/'2013'!J23-1</f>
        <v>4.7662976629765375E-3</v>
      </c>
      <c r="K23" s="32">
        <f>'2014'!K23/'2013'!K23-1</f>
        <v>-9.9766476388168157E-2</v>
      </c>
      <c r="L23" s="32">
        <f>'2014'!L23/'2013'!L23-1</f>
        <v>-8.6487907465825464E-2</v>
      </c>
      <c r="M23" s="32">
        <f>'2014'!M23/'2013'!M23-1</f>
        <v>-3.026634382566562E-3</v>
      </c>
      <c r="N23" s="32">
        <f>'2014'!N23/'2013'!N23-1</f>
        <v>-0.10018050541516244</v>
      </c>
      <c r="O23" s="32">
        <f>'2014'!O23/'2013'!O23-1</f>
        <v>5.2226850368471744E-2</v>
      </c>
    </row>
    <row r="24" spans="2:15" x14ac:dyDescent="0.2">
      <c r="B24" s="1" t="s">
        <v>35</v>
      </c>
      <c r="C24" s="55">
        <f>'2014'!C24/SUM('2013'!D24:O24)-1</f>
        <v>0.13423153692614775</v>
      </c>
      <c r="D24" s="30">
        <f>'2014'!D24/'2013'!D24-1</f>
        <v>0.11575282854656233</v>
      </c>
      <c r="E24" s="30">
        <f>'2014'!E24/'2013'!E24-1</f>
        <v>0.11588411588411596</v>
      </c>
      <c r="F24" s="30">
        <f>'2014'!F24/'2013'!F24-1</f>
        <v>0.39487402258905302</v>
      </c>
      <c r="G24" s="30">
        <f>'2014'!G24/'2013'!G24-1</f>
        <v>0.21609657947686123</v>
      </c>
      <c r="H24" s="30">
        <f>'2014'!H24/'2013'!H24-1</f>
        <v>0.27866385795967497</v>
      </c>
      <c r="I24" s="30">
        <f>'2014'!I24/'2013'!I24-1</f>
        <v>0.13625077591558044</v>
      </c>
      <c r="J24" s="30">
        <f>'2014'!J24/'2013'!J24-1</f>
        <v>-3.4987277353689561E-2</v>
      </c>
      <c r="K24" s="30">
        <f>'2014'!K24/'2013'!K24-1</f>
        <v>2.4625267665952855E-2</v>
      </c>
      <c r="L24" s="30">
        <f>'2014'!L24/'2013'!L24-1</f>
        <v>0.1054481546572934</v>
      </c>
      <c r="M24" s="30">
        <f>'2014'!M24/'2013'!M24-1</f>
        <v>0.19607843137254899</v>
      </c>
      <c r="N24" s="30">
        <f>'2014'!N24/'2013'!N24-1</f>
        <v>9.2302565811396287E-2</v>
      </c>
      <c r="O24" s="30">
        <f>'2014'!O24/'2013'!O24-1</f>
        <v>2.1624219125420563E-2</v>
      </c>
    </row>
    <row r="25" spans="2:15" x14ac:dyDescent="0.2">
      <c r="B25" s="24" t="s">
        <v>38</v>
      </c>
      <c r="C25" s="32">
        <f>'2014'!C25/SUM('2013'!D25:O25)-1</f>
        <v>1.313225879911939E-2</v>
      </c>
      <c r="D25" s="32">
        <f>'2014'!D25/'2013'!D25-1</f>
        <v>0.20765027322404372</v>
      </c>
      <c r="E25" s="32">
        <f>'2014'!E25/'2013'!E25-1</f>
        <v>-0.10301507537688437</v>
      </c>
      <c r="F25" s="32">
        <f>'2014'!F25/'2013'!F25-1</f>
        <v>-0.25752946311654301</v>
      </c>
      <c r="G25" s="32">
        <f>'2014'!G25/'2013'!G25-1</f>
        <v>0.21677957269411152</v>
      </c>
      <c r="H25" s="32">
        <f>'2014'!H25/'2013'!H25-1</f>
        <v>-9.2780884595831226E-2</v>
      </c>
      <c r="I25" s="32">
        <f>'2014'!I25/'2013'!I25-1</f>
        <v>0.16960352422907499</v>
      </c>
      <c r="J25" s="32">
        <f>'2014'!J25/'2013'!J25-1</f>
        <v>5.0953749673373405E-2</v>
      </c>
      <c r="K25" s="32">
        <f>'2014'!K25/'2013'!K25-1</f>
        <v>-8.512087163772275E-4</v>
      </c>
      <c r="L25" s="32">
        <f>'2014'!L25/'2013'!L25-1</f>
        <v>-0.1055573824399868</v>
      </c>
      <c r="M25" s="32">
        <f>'2014'!M25/'2013'!M25-1</f>
        <v>-9.6666666666666679E-2</v>
      </c>
      <c r="N25" s="32">
        <f>'2014'!N25/'2013'!N25-1</f>
        <v>0.17610062893081757</v>
      </c>
      <c r="O25" s="32">
        <f>'2014'!O25/'2013'!O25-1</f>
        <v>1.8386491557223161E-2</v>
      </c>
    </row>
    <row r="26" spans="2:15" x14ac:dyDescent="0.2">
      <c r="B26" s="1" t="s">
        <v>37</v>
      </c>
      <c r="C26" s="55">
        <f>'2014'!C26/SUM('2013'!D26:O26)-1</f>
        <v>-8.3211785297549579E-2</v>
      </c>
      <c r="D26" s="30">
        <f>'2014'!D26/'2013'!D26-1</f>
        <v>-0.28303249097472927</v>
      </c>
      <c r="E26" s="30">
        <f>'2014'!E26/'2013'!E26-1</f>
        <v>-0.22434782608695647</v>
      </c>
      <c r="F26" s="30">
        <f>'2014'!F26/'2013'!F26-1</f>
        <v>3.6855036855036882E-3</v>
      </c>
      <c r="G26" s="30">
        <f>'2014'!G26/'2013'!G26-1</f>
        <v>-1.5605493133583059E-2</v>
      </c>
      <c r="H26" s="30">
        <f>'2014'!H26/'2013'!H26-1</f>
        <v>0.3223915592028137</v>
      </c>
      <c r="I26" s="30">
        <f>'2014'!I26/'2013'!I26-1</f>
        <v>-2.2097378277153523E-2</v>
      </c>
      <c r="J26" s="30">
        <f>'2014'!J26/'2013'!J26-1</f>
        <v>-0.10886967659301949</v>
      </c>
      <c r="K26" s="30">
        <f>'2014'!K26/'2013'!K26-1</f>
        <v>-0.21091290661070305</v>
      </c>
      <c r="L26" s="30">
        <f>'2014'!L26/'2013'!L26-1</f>
        <v>-0.22316076294277931</v>
      </c>
      <c r="M26" s="30">
        <f>'2014'!M26/'2013'!M26-1</f>
        <v>0.53711790393013104</v>
      </c>
      <c r="N26" s="30">
        <f>'2014'!N26/'2013'!N26-1</f>
        <v>-0.2829635830891587</v>
      </c>
      <c r="O26" s="30">
        <f>'2014'!O26/'2013'!O26-1</f>
        <v>-0.24173280423280419</v>
      </c>
    </row>
    <row r="27" spans="2:15" x14ac:dyDescent="0.2">
      <c r="B27" s="24" t="s">
        <v>39</v>
      </c>
      <c r="C27" s="32">
        <f>'2014'!C27/SUM('2013'!D27:O27)-1</f>
        <v>5.4103771032840919E-2</v>
      </c>
      <c r="D27" s="32">
        <f>'2014'!D27/'2013'!D27-1</f>
        <v>0.14188422247446075</v>
      </c>
      <c r="E27" s="32">
        <f>'2014'!E27/'2013'!E27-1</f>
        <v>-0.17584745762711862</v>
      </c>
      <c r="F27" s="32">
        <f>'2014'!F27/'2013'!F27-1</f>
        <v>0.11010558069381604</v>
      </c>
      <c r="G27" s="32">
        <f>'2014'!G27/'2013'!G27-1</f>
        <v>3.1633311814073695E-2</v>
      </c>
      <c r="H27" s="32">
        <f>'2014'!H27/'2013'!H27-1</f>
        <v>-4.9739459971577471E-2</v>
      </c>
      <c r="I27" s="32">
        <f>'2014'!I27/'2013'!I27-1</f>
        <v>6.4781491002570801E-2</v>
      </c>
      <c r="J27" s="32">
        <f>'2014'!J27/'2013'!J27-1</f>
        <v>8.1799591002045258E-3</v>
      </c>
      <c r="K27" s="32">
        <f>'2014'!K27/'2013'!K27-1</f>
        <v>-4.0588533739218668E-2</v>
      </c>
      <c r="L27" s="32">
        <f>'2014'!L27/'2013'!L27-1</f>
        <v>0.1068652849740932</v>
      </c>
      <c r="M27" s="32">
        <f>'2014'!M27/'2013'!M27-1</f>
        <v>0.52596439169139475</v>
      </c>
      <c r="N27" s="32">
        <f>'2014'!N27/'2013'!N27-1</f>
        <v>6.1670569867291247E-2</v>
      </c>
      <c r="O27" s="32">
        <f>'2014'!O27/'2013'!O27-1</f>
        <v>1.6450216450216493E-2</v>
      </c>
    </row>
    <row r="28" spans="2:15" x14ac:dyDescent="0.2">
      <c r="B28" s="42" t="s">
        <v>42</v>
      </c>
      <c r="C28" s="55">
        <f>'2014'!C28/SUM('2013'!D28:O28)-1</f>
        <v>0.11120158194719099</v>
      </c>
      <c r="D28" s="30">
        <f>'2014'!D28/'2013'!D28-1</f>
        <v>0.27329192546583858</v>
      </c>
      <c r="E28" s="30">
        <f>'2014'!E28/'2013'!E28-1</f>
        <v>-0.25806451612903225</v>
      </c>
      <c r="F28" s="30">
        <f>'2014'!F28/'2013'!F28-1</f>
        <v>-2.4390243902439046E-2</v>
      </c>
      <c r="G28" s="30">
        <f>'2014'!G28/'2013'!G28-1</f>
        <v>0.34461805555555558</v>
      </c>
      <c r="H28" s="30">
        <f>'2014'!H28/'2013'!H28-1</f>
        <v>0.1967123287671233</v>
      </c>
      <c r="I28" s="30">
        <f>'2014'!I28/'2013'!I28-1</f>
        <v>0.21175030599755207</v>
      </c>
      <c r="J28" s="30">
        <f>'2014'!J28/'2013'!J28-1</f>
        <v>0.19171648163962418</v>
      </c>
      <c r="K28" s="30">
        <f>'2014'!K28/'2013'!K28-1</f>
        <v>0.37505357908272607</v>
      </c>
      <c r="L28" s="30">
        <f>'2014'!L28/'2013'!L28-1</f>
        <v>-9.71459934138309E-2</v>
      </c>
      <c r="M28" s="30">
        <f>'2014'!M28/'2013'!M28-1</f>
        <v>-2.5163094128611396E-2</v>
      </c>
      <c r="N28" s="30">
        <f>'2014'!N28/'2013'!N28-1</f>
        <v>-0.10453400503778343</v>
      </c>
      <c r="O28" s="30">
        <f>'2014'!O28/'2013'!O28-1</f>
        <v>-0.35689455388180769</v>
      </c>
    </row>
    <row r="29" spans="2:15" x14ac:dyDescent="0.2">
      <c r="B29" s="24" t="s">
        <v>43</v>
      </c>
      <c r="C29" s="32">
        <f>'2014'!C29/SUM('2013'!D29:O29)-1</f>
        <v>1.8447436264680706E-2</v>
      </c>
      <c r="D29" s="32">
        <f>'2014'!D29/'2013'!D29-1</f>
        <v>0.12030075187969924</v>
      </c>
      <c r="E29" s="32">
        <f>'2014'!E29/'2013'!E29-1</f>
        <v>0.37340153452685421</v>
      </c>
      <c r="F29" s="32">
        <f>'2014'!F29/'2013'!F29-1</f>
        <v>-0.22907083716651333</v>
      </c>
      <c r="G29" s="32">
        <f>'2014'!G29/'2013'!G29-1</f>
        <v>0.16945996275605224</v>
      </c>
      <c r="H29" s="32">
        <f>'2014'!H29/'2013'!H29-1</f>
        <v>-0.37456807187284036</v>
      </c>
      <c r="I29" s="32">
        <f>'2014'!I29/'2013'!I29-1</f>
        <v>8.4167424931756107E-2</v>
      </c>
      <c r="J29" s="32">
        <f>'2014'!J29/'2013'!J29-1</f>
        <v>0.30276087973795041</v>
      </c>
      <c r="K29" s="32">
        <f>'2014'!K29/'2013'!K29-1</f>
        <v>0.2589041095890412</v>
      </c>
      <c r="L29" s="32">
        <f>'2014'!L29/'2013'!L29-1</f>
        <v>1.2781954887218117E-2</v>
      </c>
      <c r="M29" s="32">
        <f>'2014'!M29/'2013'!M29-1</f>
        <v>-3.7600716204118201E-2</v>
      </c>
      <c r="N29" s="32">
        <f>'2014'!N29/'2013'!N29-1</f>
        <v>-0.23765996343692875</v>
      </c>
      <c r="O29" s="32">
        <f>'2014'!O29/'2013'!O29-1</f>
        <v>-1.4656144306651631E-2</v>
      </c>
    </row>
    <row r="30" spans="2:15" x14ac:dyDescent="0.2">
      <c r="B30" s="1" t="s">
        <v>44</v>
      </c>
      <c r="C30" s="55">
        <f>'2014'!C30/SUM('2013'!D30:O30)-1</f>
        <v>6.0661864269078158E-3</v>
      </c>
      <c r="D30" s="30">
        <f>'2014'!D30/'2013'!D30-1</f>
        <v>-0.19175108538350216</v>
      </c>
      <c r="E30" s="30">
        <f>'2014'!E30/'2013'!E30-1</f>
        <v>-0.26002971768202077</v>
      </c>
      <c r="F30" s="30">
        <f>'2014'!F30/'2013'!F30-1</f>
        <v>6.7507418397626084E-2</v>
      </c>
      <c r="G30" s="30">
        <f>'2014'!G30/'2013'!G30-1</f>
        <v>0.17539682539682544</v>
      </c>
      <c r="H30" s="30">
        <f>'2014'!H30/'2013'!H30-1</f>
        <v>0.32253800396563115</v>
      </c>
      <c r="I30" s="30">
        <f>'2014'!I30/'2013'!I30-1</f>
        <v>-2.277904328018221E-3</v>
      </c>
      <c r="J30" s="30">
        <f>'2014'!J30/'2013'!J30-1</f>
        <v>0.31103678929765888</v>
      </c>
      <c r="K30" s="30">
        <f>'2014'!K30/'2013'!K30-1</f>
        <v>0.11275233874938451</v>
      </c>
      <c r="L30" s="30">
        <f>'2014'!L30/'2013'!L30-1</f>
        <v>-8.5027726432532313E-2</v>
      </c>
      <c r="M30" s="30">
        <f>'2014'!M30/'2013'!M30-1</f>
        <v>8.233731739707828E-2</v>
      </c>
      <c r="N30" s="30">
        <f>'2014'!N30/'2013'!N30-1</f>
        <v>-0.22775013819789935</v>
      </c>
      <c r="O30" s="30">
        <f>'2014'!O30/'2013'!O30-1</f>
        <v>-0.171875</v>
      </c>
    </row>
    <row r="31" spans="2:15" x14ac:dyDescent="0.2">
      <c r="B31" s="24" t="s">
        <v>2</v>
      </c>
      <c r="C31" s="32">
        <f>'2014'!C31/SUM('2013'!D31:O31)-1</f>
        <v>0.11880038256592429</v>
      </c>
      <c r="D31" s="32">
        <f>'2014'!D31/'2013'!D31-1</f>
        <v>0.27279693486590029</v>
      </c>
      <c r="E31" s="32">
        <f>'2014'!E31/'2013'!E31-1</f>
        <v>6.315789473684208E-2</v>
      </c>
      <c r="F31" s="32">
        <f>'2014'!F31/'2013'!F31-1</f>
        <v>0.15138408304498263</v>
      </c>
      <c r="G31" s="32">
        <f>'2014'!G31/'2013'!G31-1</f>
        <v>-0.12046332046332042</v>
      </c>
      <c r="H31" s="32">
        <f>'2014'!H31/'2013'!H31-1</f>
        <v>7.1480406386066786E-2</v>
      </c>
      <c r="I31" s="32">
        <f>'2014'!I31/'2013'!I31-1</f>
        <v>0.13213283442469592</v>
      </c>
      <c r="J31" s="32">
        <f>'2014'!J31/'2013'!J31-1</f>
        <v>0.12756126958617919</v>
      </c>
      <c r="K31" s="32">
        <f>'2014'!K31/'2013'!K31-1</f>
        <v>0.17669172932330834</v>
      </c>
      <c r="L31" s="32">
        <f>'2014'!L31/'2013'!L31-1</f>
        <v>3.2416235358212919E-2</v>
      </c>
      <c r="M31" s="32">
        <f>'2014'!M31/'2013'!M31-1</f>
        <v>0.21387651177593892</v>
      </c>
      <c r="N31" s="32">
        <f>'2014'!N31/'2013'!N31-1</f>
        <v>0.12428078250863051</v>
      </c>
      <c r="O31" s="32">
        <f>'2014'!O31/'2013'!O31-1</f>
        <v>0.15093479252165976</v>
      </c>
    </row>
    <row r="32" spans="2:15" x14ac:dyDescent="0.2">
      <c r="B32" s="1" t="s">
        <v>48</v>
      </c>
      <c r="C32" s="55">
        <f>'2014'!C32/SUM('2013'!D32:O32)-1</f>
        <v>-5.8111380145278502E-2</v>
      </c>
      <c r="D32" s="30">
        <f>'2014'!D32/'2013'!D32-1</f>
        <v>0.29002320185614838</v>
      </c>
      <c r="E32" s="30">
        <f>'2014'!E32/'2013'!E32-1</f>
        <v>0.30560271646859083</v>
      </c>
      <c r="F32" s="30">
        <f>'2014'!F32/'2013'!F32-1</f>
        <v>0.42216358839050128</v>
      </c>
      <c r="G32" s="30">
        <f>'2014'!G32/'2013'!G32-1</f>
        <v>-3.0120481927710885E-2</v>
      </c>
      <c r="H32" s="30">
        <f>'2014'!H32/'2013'!H32-1</f>
        <v>-0.24618621778011573</v>
      </c>
      <c r="I32" s="30">
        <f>'2014'!I32/'2013'!I32-1</f>
        <v>-0.22019077901430839</v>
      </c>
      <c r="J32" s="30">
        <f>'2014'!J32/'2013'!J32-1</f>
        <v>2.0214030915576719E-2</v>
      </c>
      <c r="K32" s="30">
        <f>'2014'!K32/'2013'!K32-1</f>
        <v>-0.17190569744597251</v>
      </c>
      <c r="L32" s="30">
        <f>'2014'!L32/'2013'!L32-1</f>
        <v>-0.34819047619047616</v>
      </c>
      <c r="M32" s="30">
        <f>'2014'!M32/'2013'!M32-1</f>
        <v>9.0040927694406525E-2</v>
      </c>
      <c r="N32" s="30">
        <f>'2014'!N32/'2013'!N32-1</f>
        <v>0.38470873786407767</v>
      </c>
      <c r="O32" s="30">
        <f>'2014'!O32/'2013'!O32-1</f>
        <v>0.15497737556561075</v>
      </c>
    </row>
    <row r="33" spans="2:15" x14ac:dyDescent="0.2">
      <c r="B33" s="24" t="s">
        <v>41</v>
      </c>
      <c r="C33" s="32">
        <f>'2014'!C33/SUM('2013'!D33:O33)-1</f>
        <v>0.39782875153213104</v>
      </c>
      <c r="D33" s="32">
        <f>'2014'!D33/'2013'!D33-1</f>
        <v>0.31860036832412519</v>
      </c>
      <c r="E33" s="32">
        <f>'2014'!E33/'2013'!E33-1</f>
        <v>0.15354330708661412</v>
      </c>
      <c r="F33" s="32">
        <f>'2014'!F33/'2013'!F33-1</f>
        <v>0.66589327146171695</v>
      </c>
      <c r="G33" s="32">
        <f>'2014'!G33/'2013'!G33-1</f>
        <v>0.215962441314554</v>
      </c>
      <c r="H33" s="32">
        <f>'2014'!H33/'2013'!H33-1</f>
        <v>0.86616161616161613</v>
      </c>
      <c r="I33" s="32">
        <f>'2014'!I33/'2013'!I33-1</f>
        <v>0.23195084485407058</v>
      </c>
      <c r="J33" s="32">
        <f>'2014'!J33/'2013'!J33-1</f>
        <v>0.21785173978819961</v>
      </c>
      <c r="K33" s="32">
        <f>'2014'!K33/'2013'!K33-1</f>
        <v>-9.6534653465346509E-2</v>
      </c>
      <c r="L33" s="32">
        <f>'2014'!L33/'2013'!L33-1</f>
        <v>0.5654450261780104</v>
      </c>
      <c r="M33" s="32">
        <f>'2014'!M33/'2013'!M33-1</f>
        <v>2.260450160771704</v>
      </c>
      <c r="N33" s="32">
        <f>'2014'!N33/'2013'!N33-1</f>
        <v>4.6052631578947345E-2</v>
      </c>
      <c r="O33" s="32">
        <f>'2014'!O33/'2013'!O33-1</f>
        <v>0.34558823529411775</v>
      </c>
    </row>
    <row r="34" spans="2:15" x14ac:dyDescent="0.2">
      <c r="B34" s="1" t="s">
        <v>47</v>
      </c>
      <c r="C34" s="55">
        <f>'2014'!C34/SUM('2013'!D34:O34)-1</f>
        <v>-7.8257467066649267E-2</v>
      </c>
      <c r="D34" s="30">
        <f>'2014'!D34/'2013'!D34-1</f>
        <v>3.3994334277620331E-2</v>
      </c>
      <c r="E34" s="30">
        <f>'2014'!E34/'2013'!E34-1</f>
        <v>-0.1875</v>
      </c>
      <c r="F34" s="30">
        <f>'2014'!F34/'2013'!F34-1</f>
        <v>-0.2345505617977528</v>
      </c>
      <c r="G34" s="30">
        <f>'2014'!G34/'2013'!G34-1</f>
        <v>-6.8075117370892002E-2</v>
      </c>
      <c r="H34" s="30">
        <f>'2014'!H34/'2013'!H34-1</f>
        <v>0.2969348659003832</v>
      </c>
      <c r="I34" s="30">
        <f>'2014'!I34/'2013'!I34-1</f>
        <v>-0.16856492027334857</v>
      </c>
      <c r="J34" s="30">
        <f>'2014'!J34/'2013'!J34-1</f>
        <v>-0.34291377601585726</v>
      </c>
      <c r="K34" s="30">
        <f>'2014'!K34/'2013'!K34-1</f>
        <v>8.0046403712296987E-2</v>
      </c>
      <c r="L34" s="30">
        <f>'2014'!L34/'2013'!L34-1</f>
        <v>0.12715855572998436</v>
      </c>
      <c r="M34" s="30">
        <f>'2014'!M34/'2013'!M34-1</f>
        <v>-0.19371727748691103</v>
      </c>
      <c r="N34" s="30">
        <f>'2014'!N34/'2013'!N34-1</f>
        <v>4.4117647058823595E-2</v>
      </c>
      <c r="O34" s="30">
        <f>'2014'!O34/'2013'!O34-1</f>
        <v>-1.8018018018018056E-2</v>
      </c>
    </row>
    <row r="35" spans="2:15" x14ac:dyDescent="0.2">
      <c r="B35" s="24" t="s">
        <v>49</v>
      </c>
      <c r="C35" s="32">
        <f>'2014'!C35/SUM('2013'!D35:O35)-1</f>
        <v>0.10262320272198444</v>
      </c>
      <c r="D35" s="32">
        <f>'2014'!D35/'2013'!D35-1</f>
        <v>0.11909650924024651</v>
      </c>
      <c r="E35" s="32">
        <f>'2014'!E35/'2013'!E35-1</f>
        <v>-0.11873840445269013</v>
      </c>
      <c r="F35" s="32">
        <f>'2014'!F35/'2013'!F35-1</f>
        <v>-0.2324966974900925</v>
      </c>
      <c r="G35" s="32">
        <f>'2014'!G35/'2013'!G35-1</f>
        <v>-0.19016817593790425</v>
      </c>
      <c r="H35" s="32">
        <f>'2014'!H35/'2013'!H35-1</f>
        <v>-0.13944954128440368</v>
      </c>
      <c r="I35" s="32">
        <f>'2014'!I35/'2013'!I35-1</f>
        <v>0.23208191126279853</v>
      </c>
      <c r="J35" s="32">
        <f>'2014'!J35/'2013'!J35-1</f>
        <v>0.69260700389105057</v>
      </c>
      <c r="K35" s="32">
        <f>'2014'!K35/'2013'!K35-1</f>
        <v>0.34423076923076934</v>
      </c>
      <c r="L35" s="32">
        <f>'2014'!L35/'2013'!L35-1</f>
        <v>0.21279761904761907</v>
      </c>
      <c r="M35" s="32">
        <f>'2014'!M35/'2013'!M35-1</f>
        <v>0.14871016691957517</v>
      </c>
      <c r="N35" s="32">
        <f>'2014'!N35/'2013'!N35-1</f>
        <v>0.27976190476190466</v>
      </c>
      <c r="O35" s="32">
        <f>'2014'!O35/'2013'!O35-1</f>
        <v>-0.25827814569536423</v>
      </c>
    </row>
    <row r="36" spans="2:15" x14ac:dyDescent="0.2">
      <c r="B36" s="42" t="s">
        <v>45</v>
      </c>
      <c r="C36" s="55">
        <f>'2014'!C36/SUM('2013'!D36:O36)-1</f>
        <v>6.7458988952125987E-2</v>
      </c>
      <c r="D36" s="30">
        <f>'2014'!D36/'2013'!D36-1</f>
        <v>-0.13505747126436785</v>
      </c>
      <c r="E36" s="30">
        <f>'2014'!E36/'2013'!E36-1</f>
        <v>-0.21167883211678828</v>
      </c>
      <c r="F36" s="30">
        <f>'2014'!F36/'2013'!F36-1</f>
        <v>3.9215686274509887E-2</v>
      </c>
      <c r="G36" s="30">
        <f>'2014'!G36/'2013'!G36-1</f>
        <v>0.12106537530266337</v>
      </c>
      <c r="H36" s="30">
        <f>'2014'!H36/'2013'!H36-1</f>
        <v>0.51572327044025168</v>
      </c>
      <c r="I36" s="30">
        <f>'2014'!I36/'2013'!I36-1</f>
        <v>5.2910052910053462E-3</v>
      </c>
      <c r="J36" s="30">
        <f>'2014'!J36/'2013'!J36-1</f>
        <v>4.6312178387650116E-2</v>
      </c>
      <c r="K36" s="30">
        <f>'2014'!K36/'2013'!K36-1</f>
        <v>-0.18805590851334175</v>
      </c>
      <c r="L36" s="30">
        <f>'2014'!L36/'2013'!L36-1</f>
        <v>7.0921985815602939E-2</v>
      </c>
      <c r="M36" s="30">
        <f>'2014'!M36/'2013'!M36-1</f>
        <v>0.31034482758620685</v>
      </c>
      <c r="N36" s="30">
        <f>'2014'!N36/'2013'!N36-1</f>
        <v>0.28715365239294721</v>
      </c>
      <c r="O36" s="30">
        <f>'2014'!O36/'2013'!O36-1</f>
        <v>0.18012422360248448</v>
      </c>
    </row>
    <row r="37" spans="2:15" x14ac:dyDescent="0.2">
      <c r="B37" s="24" t="s">
        <v>51</v>
      </c>
      <c r="C37" s="32">
        <f>'2014'!C37/SUM('2013'!D37:O37)-1</f>
        <v>-2.9397682658239943E-2</v>
      </c>
      <c r="D37" s="32">
        <f>'2014'!D37/'2013'!D37-1</f>
        <v>-0.25166051660516608</v>
      </c>
      <c r="E37" s="32">
        <f>'2014'!E37/'2013'!E37-1</f>
        <v>-0.34225019669551537</v>
      </c>
      <c r="F37" s="32">
        <f>'2014'!F37/'2013'!F37-1</f>
        <v>4.9156272927366018E-2</v>
      </c>
      <c r="G37" s="32">
        <f>'2014'!G37/'2013'!G37-1</f>
        <v>5.6697377746279143E-2</v>
      </c>
      <c r="H37" s="32">
        <f>'2014'!H37/'2013'!H37-1</f>
        <v>-1.1937922801432688E-3</v>
      </c>
      <c r="I37" s="32">
        <f>'2014'!I37/'2013'!I37-1</f>
        <v>-0.11280953836747176</v>
      </c>
      <c r="J37" s="32">
        <f>'2014'!J37/'2013'!J37-1</f>
        <v>-1.2820512820512775E-2</v>
      </c>
      <c r="K37" s="32">
        <f>'2014'!K37/'2013'!K37-1</f>
        <v>-7.9436902966314782E-2</v>
      </c>
      <c r="L37" s="32">
        <f>'2014'!L37/'2013'!L37-1</f>
        <v>-6.3190455148033564E-2</v>
      </c>
      <c r="M37" s="32">
        <f>'2014'!M37/'2013'!M37-1</f>
        <v>0.20103857566765582</v>
      </c>
      <c r="N37" s="32">
        <f>'2014'!N37/'2013'!N37-1</f>
        <v>0.16143170197224244</v>
      </c>
      <c r="O37" s="32">
        <f>'2014'!O37/'2013'!O37-1</f>
        <v>0.23322683706070291</v>
      </c>
    </row>
    <row r="38" spans="2:15" x14ac:dyDescent="0.2">
      <c r="B38" s="1" t="s">
        <v>3</v>
      </c>
      <c r="C38" s="55">
        <f>'2014'!C38/SUM('2013'!D38:O38)-1</f>
        <v>-5.7952812415896671E-2</v>
      </c>
      <c r="D38" s="30">
        <f>'2014'!D38/'2013'!D38-1</f>
        <v>-0.11188811188811187</v>
      </c>
      <c r="E38" s="30">
        <f>'2014'!E38/'2013'!E38-1</f>
        <v>-0.1821086261980831</v>
      </c>
      <c r="F38" s="30">
        <f>'2014'!F38/'2013'!F38-1</f>
        <v>-0.21023513139695715</v>
      </c>
      <c r="G38" s="30">
        <f>'2014'!G38/'2013'!G38-1</f>
        <v>-0.42147117296222669</v>
      </c>
      <c r="H38" s="30">
        <f>'2014'!H38/'2013'!H38-1</f>
        <v>-0.6907013396375099</v>
      </c>
      <c r="I38" s="30">
        <f>'2014'!I38/'2013'!I38-1</f>
        <v>-2.6420079260237594E-3</v>
      </c>
      <c r="J38" s="30">
        <f>'2014'!J38/'2013'!J38-1</f>
        <v>-5.3731343283582089E-2</v>
      </c>
      <c r="K38" s="30">
        <f>'2014'!K38/'2013'!K38-1</f>
        <v>0.44162995594713661</v>
      </c>
      <c r="L38" s="30">
        <f>'2014'!L38/'2013'!L38-1</f>
        <v>0.55084745762711873</v>
      </c>
      <c r="M38" s="30">
        <f>'2014'!M38/'2013'!M38-1</f>
        <v>1.3524699599465952</v>
      </c>
      <c r="N38" s="30">
        <f>'2014'!N38/'2013'!N38-1</f>
        <v>-0.22926829268292681</v>
      </c>
      <c r="O38" s="30">
        <f>'2014'!O38/'2013'!O38-1</f>
        <v>0.51638065522620913</v>
      </c>
    </row>
    <row r="39" spans="2:15" x14ac:dyDescent="0.2">
      <c r="B39" s="24" t="s">
        <v>46</v>
      </c>
      <c r="C39" s="32">
        <f>'2014'!C39/SUM('2013'!D39:O39)-1</f>
        <v>9.7482724580453262E-3</v>
      </c>
      <c r="D39" s="32">
        <f>'2014'!D39/'2013'!D39-1</f>
        <v>-0.21670428893905191</v>
      </c>
      <c r="E39" s="32">
        <f>'2014'!E39/'2013'!E39-1</f>
        <v>-5.5137844611528819E-2</v>
      </c>
      <c r="F39" s="32">
        <f>'2014'!F39/'2013'!F39-1</f>
        <v>-0.29640718562874246</v>
      </c>
      <c r="G39" s="32">
        <f>'2014'!G39/'2013'!G39-1</f>
        <v>-0.25511596180081852</v>
      </c>
      <c r="H39" s="32">
        <f>'2014'!H39/'2013'!H39-1</f>
        <v>0.25062656641604009</v>
      </c>
      <c r="I39" s="32">
        <f>'2014'!I39/'2013'!I39-1</f>
        <v>-1.1273957158962622E-3</v>
      </c>
      <c r="J39" s="32">
        <f>'2014'!J39/'2013'!J39-1</f>
        <v>-0.12462908011869434</v>
      </c>
      <c r="K39" s="32">
        <f>'2014'!K39/'2013'!K39-1</f>
        <v>7.7586206896551602E-3</v>
      </c>
      <c r="L39" s="32">
        <f>'2014'!L39/'2013'!L39-1</f>
        <v>-0.17613636363636365</v>
      </c>
      <c r="M39" s="32">
        <f>'2014'!M39/'2013'!M39-1</f>
        <v>0.6055437100213219</v>
      </c>
      <c r="N39" s="32">
        <f>'2014'!N39/'2013'!N39-1</f>
        <v>0.22037037037037033</v>
      </c>
      <c r="O39" s="32">
        <f>'2014'!O39/'2013'!O39-1</f>
        <v>0.46357615894039728</v>
      </c>
    </row>
    <row r="40" spans="2:15" x14ac:dyDescent="0.2">
      <c r="B40" s="42" t="s">
        <v>50</v>
      </c>
      <c r="C40" s="55">
        <f>'2014'!C40/SUM('2013'!D40:O40)-1</f>
        <v>0.11990820424555371</v>
      </c>
      <c r="D40" s="30">
        <f>'2014'!D40/'2013'!D40-1</f>
        <v>0.18918918918918926</v>
      </c>
      <c r="E40" s="30">
        <f>'2014'!E40/'2013'!E40-1</f>
        <v>-0.19055118110236224</v>
      </c>
      <c r="F40" s="30">
        <f>'2014'!F40/'2013'!F40-1</f>
        <v>0.1359999999999999</v>
      </c>
      <c r="G40" s="30">
        <f>'2014'!G40/'2013'!G40-1</f>
        <v>-5.2919708029197099E-2</v>
      </c>
      <c r="H40" s="30">
        <f>'2014'!H40/'2013'!H40-1</f>
        <v>0.60622710622710629</v>
      </c>
      <c r="I40" s="30">
        <f>'2014'!I40/'2013'!I40-1</f>
        <v>-8.7328767123287632E-2</v>
      </c>
      <c r="J40" s="30">
        <f>'2014'!J40/'2013'!J40-1</f>
        <v>0.50476190476190474</v>
      </c>
      <c r="K40" s="30">
        <f>'2014'!K40/'2013'!K40-1</f>
        <v>-3.3045977011494254E-2</v>
      </c>
      <c r="L40" s="30">
        <f>'2014'!L40/'2013'!L40-1</f>
        <v>-8.4388185654008518E-3</v>
      </c>
      <c r="M40" s="30">
        <f>'2014'!M40/'2013'!M40-1</f>
        <v>0.64305949008498575</v>
      </c>
      <c r="N40" s="30">
        <f>'2014'!N40/'2013'!N40-1</f>
        <v>-0.15902964959568733</v>
      </c>
      <c r="O40" s="30">
        <f>'2014'!O40/'2013'!O40-1</f>
        <v>0.15113350125944591</v>
      </c>
    </row>
    <row r="41" spans="2:15" x14ac:dyDescent="0.2">
      <c r="B41" s="24" t="s">
        <v>52</v>
      </c>
      <c r="C41" s="32">
        <f>'2014'!C41/SUM('2013'!D41:O41)-1</f>
        <v>-6.5065065065065042E-2</v>
      </c>
      <c r="D41" s="32">
        <f>'2014'!D41/'2013'!D41-1</f>
        <v>0.5376344086021505</v>
      </c>
      <c r="E41" s="32">
        <f>'2014'!E41/'2013'!E41-1</f>
        <v>0.11711711711711703</v>
      </c>
      <c r="F41" s="32">
        <f>'2014'!F41/'2013'!F41-1</f>
        <v>-0.12666666666666671</v>
      </c>
      <c r="G41" s="32">
        <f>'2014'!G41/'2013'!G41-1</f>
        <v>0.5092592592592593</v>
      </c>
      <c r="H41" s="32">
        <f>'2014'!H41/'2013'!H41-1</f>
        <v>-0.27706185567010311</v>
      </c>
      <c r="I41" s="32">
        <f>'2014'!I41/'2013'!I41-1</f>
        <v>0.75265957446808507</v>
      </c>
      <c r="J41" s="32">
        <f>'2014'!J41/'2013'!J41-1</f>
        <v>-0.78289473684210531</v>
      </c>
      <c r="K41" s="32">
        <f>'2014'!K41/'2013'!K41-1</f>
        <v>0.44817927170868344</v>
      </c>
      <c r="L41" s="32">
        <f>'2014'!L41/'2013'!L41-1</f>
        <v>-8.846153846153848E-2</v>
      </c>
      <c r="M41" s="32">
        <f>'2014'!M41/'2013'!M41-1</f>
        <v>7.2000000000000064E-2</v>
      </c>
      <c r="N41" s="32">
        <f>'2014'!N41/'2013'!N41-1</f>
        <v>-0.26773455377574373</v>
      </c>
      <c r="O41" s="32">
        <f>'2014'!O41/'2013'!O41-1</f>
        <v>-0.35874439461883412</v>
      </c>
    </row>
    <row r="42" spans="2:15" x14ac:dyDescent="0.2">
      <c r="B42" s="42" t="s">
        <v>71</v>
      </c>
      <c r="C42" s="55">
        <f>'2014'!C42/SUM('2013'!D42:O42)-1</f>
        <v>-1.1076091850517833E-2</v>
      </c>
      <c r="D42" s="30">
        <f>'2014'!D42/'2013'!D42-1</f>
        <v>-0.1267217630853994</v>
      </c>
      <c r="E42" s="30">
        <f>'2014'!E42/'2013'!E42-1</f>
        <v>0.32915360501567403</v>
      </c>
      <c r="F42" s="30">
        <f>'2014'!F42/'2013'!F42-1</f>
        <v>8.1861958266452595E-2</v>
      </c>
      <c r="G42" s="30">
        <f>'2014'!G42/'2013'!G42-1</f>
        <v>-0.25491873396065012</v>
      </c>
      <c r="H42" s="30">
        <f>'2014'!H42/'2013'!H42-1</f>
        <v>0.4247894103489771</v>
      </c>
      <c r="I42" s="30">
        <f>'2014'!I42/'2013'!I42-1</f>
        <v>0.54723707664884125</v>
      </c>
      <c r="J42" s="30">
        <f>'2014'!J42/'2013'!J42-1</f>
        <v>2.1496815286624171E-2</v>
      </c>
      <c r="K42" s="30">
        <f>'2014'!K42/'2013'!K42-1</f>
        <v>-0.13013698630136983</v>
      </c>
      <c r="L42" s="30">
        <f>'2014'!L42/'2013'!L42-1</f>
        <v>-0.10602205258693809</v>
      </c>
      <c r="M42" s="30">
        <f>'2014'!M42/'2013'!M42-1</f>
        <v>-8.181818181818179E-2</v>
      </c>
      <c r="N42" s="30">
        <f>'2014'!N42/'2013'!N42-1</f>
        <v>-0.52952565343659241</v>
      </c>
      <c r="O42" s="30">
        <f>'2014'!O42/'2013'!O42-1</f>
        <v>0.15113350125944591</v>
      </c>
    </row>
    <row r="43" spans="2:15" x14ac:dyDescent="0.2">
      <c r="B43" s="24" t="s">
        <v>4</v>
      </c>
      <c r="C43" s="32">
        <f>'2014'!C43/SUM('2013'!D43:O43)-1</f>
        <v>0.10310387215734473</v>
      </c>
      <c r="D43" s="32">
        <f>'2014'!D43/'2013'!D43-1</f>
        <v>0.76666666666666661</v>
      </c>
      <c r="E43" s="32">
        <f>'2014'!E43/'2013'!E43-1</f>
        <v>0.44799999999999995</v>
      </c>
      <c r="F43" s="32">
        <f>'2014'!F43/'2013'!F43-1</f>
        <v>-0.34328358208955223</v>
      </c>
      <c r="G43" s="32">
        <f>'2014'!G43/'2013'!G43-1</f>
        <v>0.57575757575757569</v>
      </c>
      <c r="H43" s="32">
        <f>'2014'!H43/'2013'!H43-1</f>
        <v>1.2412280701754388</v>
      </c>
      <c r="I43" s="32">
        <f>'2014'!I43/'2013'!I43-1</f>
        <v>1.4465558194774348</v>
      </c>
      <c r="J43" s="32">
        <f>'2014'!J43/'2013'!J43-1</f>
        <v>-8.1175647305808285E-2</v>
      </c>
      <c r="K43" s="32">
        <f>'2014'!K43/'2013'!K43-1</f>
        <v>-0.18836140888208275</v>
      </c>
      <c r="L43" s="32">
        <f>'2014'!L43/'2013'!L43-1</f>
        <v>-2.2727272727272707E-2</v>
      </c>
      <c r="M43" s="32">
        <f>'2014'!M43/'2013'!M43-1</f>
        <v>3.4375000000000044E-2</v>
      </c>
      <c r="N43" s="32">
        <f>'2014'!N43/'2013'!N43-1</f>
        <v>-3.7790697674418561E-2</v>
      </c>
      <c r="O43" s="32">
        <f>'2014'!O43/'2013'!O43-1</f>
        <v>0.12307692307692308</v>
      </c>
    </row>
    <row r="44" spans="2:15" x14ac:dyDescent="0.2">
      <c r="B44" s="1" t="s">
        <v>103</v>
      </c>
      <c r="C44" s="55">
        <f>'2014'!C44/SUM('2013'!D44:O44)-1</f>
        <v>-0.1438113128783135</v>
      </c>
      <c r="D44" s="30">
        <f>'2014'!D44/'2013'!D44-1</f>
        <v>-6.4439140811455853E-2</v>
      </c>
      <c r="E44" s="30">
        <f>'2014'!E44/'2013'!E44-1</f>
        <v>-0.27900552486187846</v>
      </c>
      <c r="F44" s="30">
        <f>'2014'!F44/'2013'!F44-1</f>
        <v>0.19999999999999996</v>
      </c>
      <c r="G44" s="30">
        <f>'2014'!G44/'2013'!G44-1</f>
        <v>-0.52467532467532463</v>
      </c>
      <c r="H44" s="30">
        <f>'2014'!H44/'2013'!H44-1</f>
        <v>0.45255474452554734</v>
      </c>
      <c r="I44" s="30">
        <f>'2014'!I44/'2013'!I44-1</f>
        <v>-0.29174311926605501</v>
      </c>
      <c r="J44" s="30">
        <f>'2014'!J44/'2013'!J44-1</f>
        <v>-0.38539553752535494</v>
      </c>
      <c r="K44" s="30">
        <f>'2014'!K44/'2013'!K44-1</f>
        <v>0.10944206008583701</v>
      </c>
      <c r="L44" s="30">
        <f>'2014'!L44/'2013'!L44-1</f>
        <v>-0.453125</v>
      </c>
      <c r="M44" s="30">
        <f>'2014'!M44/'2013'!M44-1</f>
        <v>9.92366412213741E-2</v>
      </c>
      <c r="N44" s="30">
        <f>'2014'!N44/'2013'!N44-1</f>
        <v>8.6538461538461453E-2</v>
      </c>
      <c r="O44" s="30">
        <f>'2014'!O44/'2013'!O44-1</f>
        <v>-8.9552238805970186E-2</v>
      </c>
    </row>
    <row r="45" spans="2:15" x14ac:dyDescent="0.2">
      <c r="B45" s="24" t="s">
        <v>76</v>
      </c>
      <c r="C45" s="32">
        <f>'2014'!C45/SUM('2013'!D45:O45)-1</f>
        <v>0.13968120805369133</v>
      </c>
      <c r="D45" s="32">
        <f>'2014'!D45/'2013'!D45-1</f>
        <v>0.25641025641025639</v>
      </c>
      <c r="E45" s="32">
        <f>'2014'!E45/'2013'!E45-1</f>
        <v>0.24210526315789482</v>
      </c>
      <c r="F45" s="32">
        <f>'2014'!F45/'2013'!F45-1</f>
        <v>0.139240506329114</v>
      </c>
      <c r="G45" s="32">
        <f>'2014'!G45/'2013'!G45-1</f>
        <v>0.1015625</v>
      </c>
      <c r="H45" s="32">
        <f>'2014'!H45/'2013'!H45-1</f>
        <v>0.54014598540145986</v>
      </c>
      <c r="I45" s="32">
        <f>'2014'!I45/'2013'!I45-1</f>
        <v>0.2715736040609138</v>
      </c>
      <c r="J45" s="32">
        <f>'2014'!J45/'2013'!J45-1</f>
        <v>8.9330024813895736E-2</v>
      </c>
      <c r="K45" s="32">
        <f>'2014'!K45/'2013'!K45-1</f>
        <v>3.240740740740744E-2</v>
      </c>
      <c r="L45" s="32">
        <f>'2014'!L45/'2013'!L45-1</f>
        <v>-1.3937282229965153E-2</v>
      </c>
      <c r="M45" s="32">
        <f>'2014'!M45/'2013'!M45-1</f>
        <v>6.9230769230769207E-2</v>
      </c>
      <c r="N45" s="32">
        <f>'2014'!N45/'2013'!N45-1</f>
        <v>0.36781609195402298</v>
      </c>
      <c r="O45" s="32">
        <f>'2014'!O45/'2013'!O45-1</f>
        <v>-1.4925373134328401E-2</v>
      </c>
    </row>
    <row r="46" spans="2:15" x14ac:dyDescent="0.2">
      <c r="B46" s="42" t="s">
        <v>5</v>
      </c>
      <c r="C46" s="55">
        <f>'2014'!C46/SUM('2013'!D46:O46)-1</f>
        <v>0.15309332401258291</v>
      </c>
      <c r="D46" s="30">
        <f>'2014'!D46/'2013'!D46-1</f>
        <v>1.4015748031496065</v>
      </c>
      <c r="E46" s="30">
        <f>'2014'!E46/'2013'!E46-1</f>
        <v>0</v>
      </c>
      <c r="F46" s="30">
        <f>'2014'!F46/'2013'!F46-1</f>
        <v>0.50495049504950495</v>
      </c>
      <c r="G46" s="30">
        <f>'2014'!G46/'2013'!G46-1</f>
        <v>0.12837837837837829</v>
      </c>
      <c r="H46" s="30">
        <f>'2014'!H46/'2013'!H46-1</f>
        <v>0.39595959595959607</v>
      </c>
      <c r="I46" s="30">
        <f>'2014'!I46/'2013'!I46-1</f>
        <v>0.2755813953488373</v>
      </c>
      <c r="J46" s="30">
        <f>'2014'!J46/'2013'!J46-1</f>
        <v>-0.2096873083997548</v>
      </c>
      <c r="K46" s="30">
        <f>'2014'!K46/'2013'!K46-1</f>
        <v>0.49485861182519275</v>
      </c>
      <c r="L46" s="30">
        <f>'2014'!L46/'2013'!L46-1</f>
        <v>0.49164677804295942</v>
      </c>
      <c r="M46" s="30">
        <f>'2014'!M46/'2013'!M46-1</f>
        <v>-0.34515366430260053</v>
      </c>
      <c r="N46" s="30">
        <f>'2014'!N46/'2013'!N46-1</f>
        <v>2.39520958083832E-2</v>
      </c>
      <c r="O46" s="30">
        <f>'2014'!O46/'2013'!O46-1</f>
        <v>0.13261648745519716</v>
      </c>
    </row>
    <row r="47" spans="2:15" x14ac:dyDescent="0.2">
      <c r="B47" s="25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</row>
    <row r="48" spans="2:15" x14ac:dyDescent="0.2">
      <c r="B48" s="42" t="s">
        <v>77</v>
      </c>
      <c r="C48" s="55">
        <f>'2014'!C48/SUM('2013'!D48:O48)-1</f>
        <v>8.5266755464692423E-2</v>
      </c>
      <c r="D48" s="30">
        <f>'2014'!D48/'2013'!D48-1</f>
        <v>0.41130475741874695</v>
      </c>
      <c r="E48" s="30">
        <f>'2014'!E48/'2013'!E48-1</f>
        <v>1.2363636363636354E-2</v>
      </c>
      <c r="F48" s="30">
        <f>'2014'!F48/'2013'!F48-1</f>
        <v>-7.1730657600132641E-2</v>
      </c>
      <c r="G48" s="30">
        <f>'2014'!G48/'2013'!G48-1</f>
        <v>6.9257720198810491E-2</v>
      </c>
      <c r="H48" s="30">
        <f>'2014'!H48/'2013'!H48-1</f>
        <v>0.14945321992709593</v>
      </c>
      <c r="I48" s="30">
        <f>'2014'!I48/'2013'!I48-1</f>
        <v>-0.17322633594747405</v>
      </c>
      <c r="J48" s="30">
        <f>'2014'!J48/'2013'!J48-1</f>
        <v>5.2599445827267166E-2</v>
      </c>
      <c r="K48" s="30">
        <f>'2014'!K48/'2013'!K48-1</f>
        <v>-0.13778877887788776</v>
      </c>
      <c r="L48" s="30">
        <f>'2014'!L48/'2013'!L48-1</f>
        <v>-3.5048185261542852E-2</v>
      </c>
      <c r="M48" s="30">
        <f>'2014'!M48/'2013'!M48-1</f>
        <v>0.47430632074526691</v>
      </c>
      <c r="N48" s="30">
        <f>'2014'!N48/'2013'!N48-1</f>
        <v>0.75616137744767054</v>
      </c>
      <c r="O48" s="30">
        <f>'2014'!O48/'2013'!O48-1</f>
        <v>0.36420459547495376</v>
      </c>
    </row>
  </sheetData>
  <phoneticPr fontId="0" type="noConversion"/>
  <conditionalFormatting sqref="B1 B3:B65536 C1:O6 C8:O65536">
    <cfRule type="cellIs" dxfId="478" priority="1" stopIfTrue="1" operator="lessThan">
      <formula>0</formula>
    </cfRule>
  </conditionalFormatting>
  <pageMargins left="0.33" right="0.38" top="0.64" bottom="0.86" header="0.4921259845" footer="0.4921259845"/>
  <pageSetup scale="80" orientation="landscape" r:id="rId1"/>
  <headerFooter alignWithMargins="0">
    <oddFooter>&amp;LStatistics Finland&amp;C&amp;D&amp;RHelsinki City Tourist Office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Z57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D9" sqref="D9"/>
    </sheetView>
  </sheetViews>
  <sheetFormatPr defaultRowHeight="12.75" x14ac:dyDescent="0.2"/>
  <cols>
    <col min="1" max="1" width="4.140625" customWidth="1"/>
    <col min="2" max="2" width="28.7109375" style="42" customWidth="1"/>
    <col min="3" max="15" width="10.140625" customWidth="1"/>
  </cols>
  <sheetData>
    <row r="1" spans="2:78" x14ac:dyDescent="0.2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78" x14ac:dyDescent="0.2">
      <c r="B2" s="52" t="s">
        <v>72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78" x14ac:dyDescent="0.2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78" ht="15.75" x14ac:dyDescent="0.25">
      <c r="B4" s="53" t="s">
        <v>55</v>
      </c>
      <c r="C4" s="4"/>
      <c r="D4" s="4"/>
      <c r="E4" s="4"/>
      <c r="F4" s="2"/>
      <c r="G4" s="4"/>
      <c r="H4" s="2"/>
      <c r="I4" s="4"/>
      <c r="J4" s="2"/>
      <c r="K4" s="4"/>
      <c r="L4" s="4"/>
      <c r="M4" s="2"/>
      <c r="N4" s="2"/>
      <c r="O4" s="2"/>
    </row>
    <row r="5" spans="2:78" ht="15.75" thickBot="1" x14ac:dyDescent="0.3">
      <c r="B5" s="54" t="s">
        <v>0</v>
      </c>
    </row>
    <row r="6" spans="2:78" ht="13.5" thickBot="1" x14ac:dyDescent="0.25">
      <c r="B6" s="6" t="s">
        <v>213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  <c r="K6" s="7" t="s">
        <v>14</v>
      </c>
      <c r="L6" s="7" t="s">
        <v>15</v>
      </c>
      <c r="M6" s="7" t="s">
        <v>16</v>
      </c>
      <c r="N6" s="7" t="s">
        <v>17</v>
      </c>
      <c r="O6" s="7" t="s">
        <v>18</v>
      </c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</row>
    <row r="7" spans="2:78" ht="13.5" thickBot="1" x14ac:dyDescent="0.25">
      <c r="B7" s="78" t="s">
        <v>214</v>
      </c>
      <c r="C7" s="16" t="s">
        <v>56</v>
      </c>
      <c r="D7" s="16" t="s">
        <v>57</v>
      </c>
      <c r="E7" s="16" t="s">
        <v>58</v>
      </c>
      <c r="F7" s="16" t="s">
        <v>59</v>
      </c>
      <c r="G7" s="16" t="s">
        <v>60</v>
      </c>
      <c r="H7" s="16" t="s">
        <v>61</v>
      </c>
      <c r="I7" s="16" t="s">
        <v>62</v>
      </c>
      <c r="J7" s="16" t="s">
        <v>63</v>
      </c>
      <c r="K7" s="16" t="s">
        <v>64</v>
      </c>
      <c r="L7" s="16" t="s">
        <v>65</v>
      </c>
      <c r="M7" s="16" t="s">
        <v>66</v>
      </c>
      <c r="N7" s="16" t="s">
        <v>67</v>
      </c>
      <c r="O7" s="16" t="s">
        <v>68</v>
      </c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</row>
    <row r="8" spans="2:78" x14ac:dyDescent="0.2">
      <c r="B8" s="48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</row>
    <row r="9" spans="2:78" s="21" customFormat="1" x14ac:dyDescent="0.2">
      <c r="B9" s="18" t="s">
        <v>23</v>
      </c>
      <c r="C9" s="19">
        <f>SUM(D9:O9)</f>
        <v>-102647</v>
      </c>
      <c r="D9" s="19">
        <f>'2013'!D9-'2012'!D9</f>
        <v>-12825</v>
      </c>
      <c r="E9" s="19">
        <f>'2013'!E9-'2012'!E9</f>
        <v>-11202</v>
      </c>
      <c r="F9" s="19">
        <f>'2013'!F9-'2012'!F9</f>
        <v>-11900</v>
      </c>
      <c r="G9" s="19">
        <f>'2013'!G9-'2012'!G9</f>
        <v>-14758</v>
      </c>
      <c r="H9" s="19">
        <f>'2013'!H9-'2012'!H9</f>
        <v>-3481</v>
      </c>
      <c r="I9" s="19">
        <f>'2013'!I9-'2012'!I9</f>
        <v>-9036</v>
      </c>
      <c r="J9" s="19">
        <f>'2013'!J9-'2012'!J9</f>
        <v>-1401</v>
      </c>
      <c r="K9" s="19">
        <f>'2013'!K9-'2012'!K9</f>
        <v>-12260</v>
      </c>
      <c r="L9" s="19">
        <f>'2013'!L9-'2012'!L9</f>
        <v>-18358</v>
      </c>
      <c r="M9" s="19">
        <f>'2013'!M9-'2012'!M9</f>
        <v>-19394</v>
      </c>
      <c r="N9" s="19">
        <f>'2013'!N9-'2012'!N9</f>
        <v>10015</v>
      </c>
      <c r="O9" s="19">
        <f>'2013'!O9-'2012'!O9</f>
        <v>1953</v>
      </c>
      <c r="P9" s="19"/>
      <c r="Q9" s="19"/>
      <c r="R9" s="19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</row>
    <row r="10" spans="2:78" x14ac:dyDescent="0.2">
      <c r="B10" s="11" t="s">
        <v>24</v>
      </c>
      <c r="C10" s="49">
        <f>SUM(D10:O10)</f>
        <v>-79707</v>
      </c>
      <c r="D10" s="7">
        <f>'2013'!D10-'2012'!D10</f>
        <v>-12499</v>
      </c>
      <c r="E10" s="7">
        <f>'2013'!E10-'2012'!E10</f>
        <v>1821</v>
      </c>
      <c r="F10" s="7">
        <f>'2013'!F10-'2012'!F10</f>
        <v>-2517</v>
      </c>
      <c r="G10" s="7">
        <f>'2013'!G10-'2012'!G10</f>
        <v>-13165</v>
      </c>
      <c r="H10" s="7">
        <f>'2013'!H10-'2012'!H10</f>
        <v>4512</v>
      </c>
      <c r="I10" s="7">
        <f>'2013'!I10-'2012'!I10</f>
        <v>-13500</v>
      </c>
      <c r="J10" s="7">
        <f>'2013'!J10-'2012'!J10</f>
        <v>-3419</v>
      </c>
      <c r="K10" s="7">
        <f>'2013'!K10-'2012'!K10</f>
        <v>-10613</v>
      </c>
      <c r="L10" s="7">
        <f>'2013'!L10-'2012'!L10</f>
        <v>-13968</v>
      </c>
      <c r="M10" s="7">
        <f>'2013'!M10-'2012'!M10</f>
        <v>-18818</v>
      </c>
      <c r="N10" s="7">
        <f>'2013'!N10-'2012'!N10</f>
        <v>3675</v>
      </c>
      <c r="O10" s="7">
        <f>'2013'!O10-'2012'!O10</f>
        <v>-1216</v>
      </c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</row>
    <row r="11" spans="2:78" s="21" customFormat="1" x14ac:dyDescent="0.2">
      <c r="B11" s="22" t="s">
        <v>25</v>
      </c>
      <c r="C11" s="19">
        <f t="shared" ref="C11:C48" si="0">SUM(D11:O11)</f>
        <v>-22940</v>
      </c>
      <c r="D11" s="19">
        <f>'2013'!D11-'2012'!D11</f>
        <v>-326</v>
      </c>
      <c r="E11" s="19">
        <f>'2013'!E11-'2012'!E11</f>
        <v>-13023</v>
      </c>
      <c r="F11" s="19">
        <f>'2013'!F11-'2012'!F11</f>
        <v>-9383</v>
      </c>
      <c r="G11" s="19">
        <f>'2013'!G11-'2012'!G11</f>
        <v>-1593</v>
      </c>
      <c r="H11" s="19">
        <f>'2013'!H11-'2012'!H11</f>
        <v>-7993</v>
      </c>
      <c r="I11" s="19">
        <f>'2013'!I11-'2012'!I11</f>
        <v>4464</v>
      </c>
      <c r="J11" s="19">
        <f>'2013'!J11-'2012'!J11</f>
        <v>2018</v>
      </c>
      <c r="K11" s="19">
        <f>'2013'!K11-'2012'!K11</f>
        <v>-1647</v>
      </c>
      <c r="L11" s="19">
        <f>'2013'!L11-'2012'!L11</f>
        <v>-4390</v>
      </c>
      <c r="M11" s="19">
        <f>'2013'!M11-'2012'!M11</f>
        <v>-576</v>
      </c>
      <c r="N11" s="19">
        <f>'2013'!N11-'2012'!N11</f>
        <v>6340</v>
      </c>
      <c r="O11" s="19">
        <f>'2013'!O11-'2012'!O11</f>
        <v>3169</v>
      </c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</row>
    <row r="12" spans="2:78" x14ac:dyDescent="0.2">
      <c r="B12" s="42" t="s">
        <v>26</v>
      </c>
      <c r="C12" s="43">
        <f t="shared" si="0"/>
        <v>2148</v>
      </c>
      <c r="D12" s="12">
        <f>'2013'!D12-'2012'!D12</f>
        <v>-350</v>
      </c>
      <c r="E12" s="12">
        <f>'2013'!E12-'2012'!E12</f>
        <v>1766</v>
      </c>
      <c r="F12" s="12">
        <f>'2013'!F12-'2012'!F12</f>
        <v>-168</v>
      </c>
      <c r="G12" s="12">
        <f>'2013'!G12-'2012'!G12</f>
        <v>684</v>
      </c>
      <c r="H12" s="12">
        <f>'2013'!H12-'2012'!H12</f>
        <v>-114</v>
      </c>
      <c r="I12" s="12">
        <f>'2013'!I12-'2012'!I12</f>
        <v>-771</v>
      </c>
      <c r="J12" s="12">
        <f>'2013'!J12-'2012'!J12</f>
        <v>-33</v>
      </c>
      <c r="K12" s="12">
        <f>'2013'!K12-'2012'!K12</f>
        <v>-23</v>
      </c>
      <c r="L12" s="12">
        <f>'2013'!L12-'2012'!L12</f>
        <v>33</v>
      </c>
      <c r="M12" s="12">
        <f>'2013'!M12-'2012'!M12</f>
        <v>-1259</v>
      </c>
      <c r="N12" s="12">
        <f>'2013'!N12-'2012'!N12</f>
        <v>1075</v>
      </c>
      <c r="O12" s="12">
        <f>'2013'!O12-'2012'!O12</f>
        <v>1308</v>
      </c>
    </row>
    <row r="13" spans="2:78" s="21" customFormat="1" x14ac:dyDescent="0.2">
      <c r="B13" s="24" t="s">
        <v>29</v>
      </c>
      <c r="C13" s="23">
        <f t="shared" si="0"/>
        <v>-12917</v>
      </c>
      <c r="D13" s="23">
        <f>'2013'!D13-'2012'!D13</f>
        <v>51</v>
      </c>
      <c r="E13" s="23">
        <f>'2013'!E13-'2012'!E13</f>
        <v>1295</v>
      </c>
      <c r="F13" s="23">
        <f>'2013'!F13-'2012'!F13</f>
        <v>-202</v>
      </c>
      <c r="G13" s="23">
        <f>'2013'!G13-'2012'!G13</f>
        <v>-1930</v>
      </c>
      <c r="H13" s="23">
        <f>'2013'!H13-'2012'!H13</f>
        <v>3013</v>
      </c>
      <c r="I13" s="23">
        <f>'2013'!I13-'2012'!I13</f>
        <v>-3268</v>
      </c>
      <c r="J13" s="23">
        <f>'2013'!J13-'2012'!J13</f>
        <v>-3368</v>
      </c>
      <c r="K13" s="23">
        <f>'2013'!K13-'2012'!K13</f>
        <v>-4167</v>
      </c>
      <c r="L13" s="23">
        <f>'2013'!L13-'2012'!L13</f>
        <v>-2845</v>
      </c>
      <c r="M13" s="23">
        <f>'2013'!M13-'2012'!M13</f>
        <v>-1174</v>
      </c>
      <c r="N13" s="23">
        <f>'2013'!N13-'2012'!N13</f>
        <v>-52</v>
      </c>
      <c r="O13" s="23">
        <f>'2013'!O13-'2012'!O13</f>
        <v>-270</v>
      </c>
    </row>
    <row r="14" spans="2:78" x14ac:dyDescent="0.2">
      <c r="B14" s="1" t="s">
        <v>28</v>
      </c>
      <c r="C14" s="43">
        <f t="shared" si="0"/>
        <v>-7880</v>
      </c>
      <c r="D14" s="12">
        <f>'2013'!D14-'2012'!D14</f>
        <v>98</v>
      </c>
      <c r="E14" s="12">
        <f>'2013'!E14-'2012'!E14</f>
        <v>-678</v>
      </c>
      <c r="F14" s="12">
        <f>'2013'!F14-'2012'!F14</f>
        <v>-1230</v>
      </c>
      <c r="G14" s="12">
        <f>'2013'!G14-'2012'!G14</f>
        <v>-642</v>
      </c>
      <c r="H14" s="12">
        <f>'2013'!H14-'2012'!H14</f>
        <v>639</v>
      </c>
      <c r="I14" s="12">
        <f>'2013'!I14-'2012'!I14</f>
        <v>-929</v>
      </c>
      <c r="J14" s="12">
        <f>'2013'!J14-'2012'!J14</f>
        <v>-760</v>
      </c>
      <c r="K14" s="12">
        <f>'2013'!K14-'2012'!K14</f>
        <v>-370</v>
      </c>
      <c r="L14" s="12">
        <f>'2013'!L14-'2012'!L14</f>
        <v>-1784</v>
      </c>
      <c r="M14" s="12">
        <f>'2013'!M14-'2012'!M14</f>
        <v>-2672</v>
      </c>
      <c r="N14" s="12">
        <f>'2013'!N14-'2012'!N14</f>
        <v>567</v>
      </c>
      <c r="O14" s="12">
        <f>'2013'!O14-'2012'!O14</f>
        <v>-119</v>
      </c>
    </row>
    <row r="15" spans="2:78" s="21" customFormat="1" x14ac:dyDescent="0.2">
      <c r="B15" s="24" t="s">
        <v>27</v>
      </c>
      <c r="C15" s="23">
        <f t="shared" si="0"/>
        <v>-5268</v>
      </c>
      <c r="D15" s="23">
        <f>'2013'!D15-'2012'!D15</f>
        <v>-8065</v>
      </c>
      <c r="E15" s="23">
        <f>'2013'!E15-'2012'!E15</f>
        <v>-1168</v>
      </c>
      <c r="F15" s="23">
        <f>'2013'!F15-'2012'!F15</f>
        <v>-1185</v>
      </c>
      <c r="G15" s="23">
        <f>'2013'!G15-'2012'!G15</f>
        <v>-3047</v>
      </c>
      <c r="H15" s="23">
        <f>'2013'!H15-'2012'!H15</f>
        <v>11389</v>
      </c>
      <c r="I15" s="23">
        <f>'2013'!I15-'2012'!I15</f>
        <v>-924</v>
      </c>
      <c r="J15" s="23">
        <f>'2013'!J15-'2012'!J15</f>
        <v>-976</v>
      </c>
      <c r="K15" s="23">
        <f>'2013'!K15-'2012'!K15</f>
        <v>-16</v>
      </c>
      <c r="L15" s="23">
        <f>'2013'!L15-'2012'!L15</f>
        <v>-2321</v>
      </c>
      <c r="M15" s="23">
        <f>'2013'!M15-'2012'!M15</f>
        <v>-685</v>
      </c>
      <c r="N15" s="23">
        <f>'2013'!N15-'2012'!N15</f>
        <v>2091</v>
      </c>
      <c r="O15" s="23">
        <f>'2013'!O15-'2012'!O15</f>
        <v>-361</v>
      </c>
    </row>
    <row r="16" spans="2:78" x14ac:dyDescent="0.2">
      <c r="B16" s="42" t="s">
        <v>1</v>
      </c>
      <c r="C16" s="43">
        <f t="shared" si="0"/>
        <v>-9330</v>
      </c>
      <c r="D16" s="12">
        <f>'2013'!D16-'2012'!D16</f>
        <v>-706</v>
      </c>
      <c r="E16" s="12">
        <f>'2013'!E16-'2012'!E16</f>
        <v>-830</v>
      </c>
      <c r="F16" s="12">
        <f>'2013'!F16-'2012'!F16</f>
        <v>-51</v>
      </c>
      <c r="G16" s="12">
        <f>'2013'!G16-'2012'!G16</f>
        <v>-1107</v>
      </c>
      <c r="H16" s="12">
        <f>'2013'!H16-'2012'!H16</f>
        <v>563</v>
      </c>
      <c r="I16" s="12">
        <f>'2013'!I16-'2012'!I16</f>
        <v>-182</v>
      </c>
      <c r="J16" s="12">
        <f>'2013'!J16-'2012'!J16</f>
        <v>-1338</v>
      </c>
      <c r="K16" s="12">
        <f>'2013'!K16-'2012'!K16</f>
        <v>-3329</v>
      </c>
      <c r="L16" s="12">
        <f>'2013'!L16-'2012'!L16</f>
        <v>-1963</v>
      </c>
      <c r="M16" s="12">
        <f>'2013'!M16-'2012'!M16</f>
        <v>-1150</v>
      </c>
      <c r="N16" s="12">
        <f>'2013'!N16-'2012'!N16</f>
        <v>439</v>
      </c>
      <c r="O16" s="12">
        <f>'2013'!O16-'2012'!O16</f>
        <v>324</v>
      </c>
    </row>
    <row r="17" spans="2:15" s="21" customFormat="1" x14ac:dyDescent="0.2">
      <c r="B17" s="24" t="s">
        <v>30</v>
      </c>
      <c r="C17" s="23">
        <f t="shared" si="0"/>
        <v>18281</v>
      </c>
      <c r="D17" s="23">
        <f>'2013'!D17-'2012'!D17</f>
        <v>737</v>
      </c>
      <c r="E17" s="23">
        <f>'2013'!E17-'2012'!E17</f>
        <v>1271</v>
      </c>
      <c r="F17" s="23">
        <f>'2013'!F17-'2012'!F17</f>
        <v>1678</v>
      </c>
      <c r="G17" s="23">
        <f>'2013'!G17-'2012'!G17</f>
        <v>-72</v>
      </c>
      <c r="H17" s="23">
        <f>'2013'!H17-'2012'!H17</f>
        <v>572</v>
      </c>
      <c r="I17" s="23">
        <f>'2013'!I17-'2012'!I17</f>
        <v>1163</v>
      </c>
      <c r="J17" s="23">
        <f>'2013'!J17-'2012'!J17</f>
        <v>5765</v>
      </c>
      <c r="K17" s="23">
        <f>'2013'!K17-'2012'!K17</f>
        <v>3903</v>
      </c>
      <c r="L17" s="23">
        <f>'2013'!L17-'2012'!L17</f>
        <v>1697</v>
      </c>
      <c r="M17" s="23">
        <f>'2013'!M17-'2012'!M17</f>
        <v>736</v>
      </c>
      <c r="N17" s="23">
        <f>'2013'!N17-'2012'!N17</f>
        <v>86</v>
      </c>
      <c r="O17" s="23">
        <f>'2013'!O17-'2012'!O17</f>
        <v>745</v>
      </c>
    </row>
    <row r="18" spans="2:15" x14ac:dyDescent="0.2">
      <c r="B18" s="1" t="s">
        <v>31</v>
      </c>
      <c r="C18" s="43">
        <f t="shared" si="0"/>
        <v>-7194</v>
      </c>
      <c r="D18" s="12">
        <f>'2013'!D18-'2012'!D18</f>
        <v>-649</v>
      </c>
      <c r="E18" s="12">
        <f>'2013'!E18-'2012'!E18</f>
        <v>-95</v>
      </c>
      <c r="F18" s="12">
        <f>'2013'!F18-'2012'!F18</f>
        <v>-148</v>
      </c>
      <c r="G18" s="12">
        <f>'2013'!G18-'2012'!G18</f>
        <v>-791</v>
      </c>
      <c r="H18" s="12">
        <f>'2013'!H18-'2012'!H18</f>
        <v>29</v>
      </c>
      <c r="I18" s="12">
        <f>'2013'!I18-'2012'!I18</f>
        <v>-1329</v>
      </c>
      <c r="J18" s="12">
        <f>'2013'!J18-'2012'!J18</f>
        <v>-846</v>
      </c>
      <c r="K18" s="12">
        <f>'2013'!K18-'2012'!K18</f>
        <v>-1781</v>
      </c>
      <c r="L18" s="12">
        <f>'2013'!L18-'2012'!L18</f>
        <v>-1365</v>
      </c>
      <c r="M18" s="12">
        <f>'2013'!M18-'2012'!M18</f>
        <v>-185</v>
      </c>
      <c r="N18" s="12">
        <f>'2013'!N18-'2012'!N18</f>
        <v>5</v>
      </c>
      <c r="O18" s="12">
        <f>'2013'!O18-'2012'!O18</f>
        <v>-39</v>
      </c>
    </row>
    <row r="19" spans="2:15" s="21" customFormat="1" x14ac:dyDescent="0.2">
      <c r="B19" s="24" t="s">
        <v>34</v>
      </c>
      <c r="C19" s="23">
        <f t="shared" si="0"/>
        <v>-3085</v>
      </c>
      <c r="D19" s="23">
        <f>'2013'!D19-'2012'!D19</f>
        <v>-582</v>
      </c>
      <c r="E19" s="23">
        <f>'2013'!E19-'2012'!E19</f>
        <v>55</v>
      </c>
      <c r="F19" s="23">
        <f>'2013'!F19-'2012'!F19</f>
        <v>-201</v>
      </c>
      <c r="G19" s="23">
        <f>'2013'!G19-'2012'!G19</f>
        <v>-1256</v>
      </c>
      <c r="H19" s="23">
        <f>'2013'!H19-'2012'!H19</f>
        <v>644</v>
      </c>
      <c r="I19" s="23">
        <f>'2013'!I19-'2012'!I19</f>
        <v>-525</v>
      </c>
      <c r="J19" s="23">
        <f>'2013'!J19-'2012'!J19</f>
        <v>-273</v>
      </c>
      <c r="K19" s="23">
        <f>'2013'!K19-'2012'!K19</f>
        <v>137</v>
      </c>
      <c r="L19" s="23">
        <f>'2013'!L19-'2012'!L19</f>
        <v>-771</v>
      </c>
      <c r="M19" s="23">
        <f>'2013'!M19-'2012'!M19</f>
        <v>-751</v>
      </c>
      <c r="N19" s="23">
        <f>'2013'!N19-'2012'!N19</f>
        <v>-102</v>
      </c>
      <c r="O19" s="23">
        <f>'2013'!O19-'2012'!O19</f>
        <v>540</v>
      </c>
    </row>
    <row r="20" spans="2:15" x14ac:dyDescent="0.2">
      <c r="B20" s="1" t="s">
        <v>33</v>
      </c>
      <c r="C20" s="43">
        <f t="shared" si="0"/>
        <v>-6114</v>
      </c>
      <c r="D20" s="12">
        <f>'2013'!D20-'2012'!D20</f>
        <v>-146</v>
      </c>
      <c r="E20" s="12">
        <f>'2013'!E20-'2012'!E20</f>
        <v>191</v>
      </c>
      <c r="F20" s="12">
        <f>'2013'!F20-'2012'!F20</f>
        <v>-559</v>
      </c>
      <c r="G20" s="12">
        <f>'2013'!G20-'2012'!G20</f>
        <v>146</v>
      </c>
      <c r="H20" s="12">
        <f>'2013'!H20-'2012'!H20</f>
        <v>-827</v>
      </c>
      <c r="I20" s="12">
        <f>'2013'!I20-'2012'!I20</f>
        <v>-633</v>
      </c>
      <c r="J20" s="12">
        <f>'2013'!J20-'2012'!J20</f>
        <v>-1313</v>
      </c>
      <c r="K20" s="12">
        <f>'2013'!K20-'2012'!K20</f>
        <v>-1165</v>
      </c>
      <c r="L20" s="12">
        <f>'2013'!L20-'2012'!L20</f>
        <v>-475</v>
      </c>
      <c r="M20" s="12">
        <f>'2013'!M20-'2012'!M20</f>
        <v>-751</v>
      </c>
      <c r="N20" s="12">
        <f>'2013'!N20-'2012'!N20</f>
        <v>-430</v>
      </c>
      <c r="O20" s="12">
        <f>'2013'!O20-'2012'!O20</f>
        <v>-152</v>
      </c>
    </row>
    <row r="21" spans="2:15" s="21" customFormat="1" x14ac:dyDescent="0.2">
      <c r="B21" s="24" t="s">
        <v>40</v>
      </c>
      <c r="C21" s="23">
        <f t="shared" si="0"/>
        <v>5349</v>
      </c>
      <c r="D21" s="23">
        <f>'2013'!D21-'2012'!D21</f>
        <v>-580</v>
      </c>
      <c r="E21" s="23">
        <f>'2013'!E21-'2012'!E21</f>
        <v>646</v>
      </c>
      <c r="F21" s="23">
        <f>'2013'!F21-'2012'!F21</f>
        <v>483</v>
      </c>
      <c r="G21" s="23">
        <f>'2013'!G21-'2012'!G21</f>
        <v>33</v>
      </c>
      <c r="H21" s="23">
        <f>'2013'!H21-'2012'!H21</f>
        <v>272</v>
      </c>
      <c r="I21" s="23">
        <f>'2013'!I21-'2012'!I21</f>
        <v>1430</v>
      </c>
      <c r="J21" s="23">
        <f>'2013'!J21-'2012'!J21</f>
        <v>1780</v>
      </c>
      <c r="K21" s="23">
        <f>'2013'!K21-'2012'!K21</f>
        <v>1339</v>
      </c>
      <c r="L21" s="23">
        <f>'2013'!L21-'2012'!L21</f>
        <v>-160</v>
      </c>
      <c r="M21" s="23">
        <f>'2013'!M21-'2012'!M21</f>
        <v>-214</v>
      </c>
      <c r="N21" s="23">
        <f>'2013'!N21-'2012'!N21</f>
        <v>32</v>
      </c>
      <c r="O21" s="23">
        <f>'2013'!O21-'2012'!O21</f>
        <v>288</v>
      </c>
    </row>
    <row r="22" spans="2:15" x14ac:dyDescent="0.2">
      <c r="B22" s="42" t="s">
        <v>36</v>
      </c>
      <c r="C22" s="43">
        <f t="shared" si="0"/>
        <v>-3775</v>
      </c>
      <c r="D22" s="12">
        <f>'2013'!D22-'2012'!D22</f>
        <v>-11</v>
      </c>
      <c r="E22" s="12">
        <f>'2013'!E22-'2012'!E22</f>
        <v>98</v>
      </c>
      <c r="F22" s="12">
        <f>'2013'!F22-'2012'!F22</f>
        <v>147</v>
      </c>
      <c r="G22" s="12">
        <f>'2013'!G22-'2012'!G22</f>
        <v>-1205</v>
      </c>
      <c r="H22" s="12">
        <f>'2013'!H22-'2012'!H22</f>
        <v>388</v>
      </c>
      <c r="I22" s="12">
        <f>'2013'!I22-'2012'!I22</f>
        <v>-747</v>
      </c>
      <c r="J22" s="12">
        <f>'2013'!J22-'2012'!J22</f>
        <v>-1503</v>
      </c>
      <c r="K22" s="12">
        <f>'2013'!K22-'2012'!K22</f>
        <v>-571</v>
      </c>
      <c r="L22" s="12">
        <f>'2013'!L22-'2012'!L22</f>
        <v>-23</v>
      </c>
      <c r="M22" s="12">
        <f>'2013'!M22-'2012'!M22</f>
        <v>-83</v>
      </c>
      <c r="N22" s="12">
        <f>'2013'!N22-'2012'!N22</f>
        <v>-168</v>
      </c>
      <c r="O22" s="12">
        <f>'2013'!O22-'2012'!O22</f>
        <v>-97</v>
      </c>
    </row>
    <row r="23" spans="2:15" s="21" customFormat="1" x14ac:dyDescent="0.2">
      <c r="B23" s="24" t="s">
        <v>32</v>
      </c>
      <c r="C23" s="23">
        <f t="shared" si="0"/>
        <v>-8376</v>
      </c>
      <c r="D23" s="23">
        <f>'2013'!D23-'2012'!D23</f>
        <v>61</v>
      </c>
      <c r="E23" s="23">
        <f>'2013'!E23-'2012'!E23</f>
        <v>-621</v>
      </c>
      <c r="F23" s="23">
        <f>'2013'!F23-'2012'!F23</f>
        <v>96</v>
      </c>
      <c r="G23" s="23">
        <f>'2013'!G23-'2012'!G23</f>
        <v>-1251</v>
      </c>
      <c r="H23" s="23">
        <f>'2013'!H23-'2012'!H23</f>
        <v>-1141</v>
      </c>
      <c r="I23" s="23">
        <f>'2013'!I23-'2012'!I23</f>
        <v>-1768</v>
      </c>
      <c r="J23" s="23">
        <f>'2013'!J23-'2012'!J23</f>
        <v>-529</v>
      </c>
      <c r="K23" s="23">
        <f>'2013'!K23-'2012'!K23</f>
        <v>-1267</v>
      </c>
      <c r="L23" s="23">
        <f>'2013'!L23-'2012'!L23</f>
        <v>-1050</v>
      </c>
      <c r="M23" s="23">
        <f>'2013'!M23-'2012'!M23</f>
        <v>-571</v>
      </c>
      <c r="N23" s="23">
        <f>'2013'!N23-'2012'!N23</f>
        <v>-198</v>
      </c>
      <c r="O23" s="23">
        <f>'2013'!O23-'2012'!O23</f>
        <v>-137</v>
      </c>
    </row>
    <row r="24" spans="2:15" x14ac:dyDescent="0.2">
      <c r="B24" s="1" t="s">
        <v>35</v>
      </c>
      <c r="C24" s="43">
        <f t="shared" si="0"/>
        <v>-5521</v>
      </c>
      <c r="D24" s="12">
        <f>'2013'!D24-'2012'!D24</f>
        <v>-307</v>
      </c>
      <c r="E24" s="12">
        <f>'2013'!E24-'2012'!E24</f>
        <v>-725</v>
      </c>
      <c r="F24" s="12">
        <f>'2013'!F24-'2012'!F24</f>
        <v>-644</v>
      </c>
      <c r="G24" s="12">
        <f>'2013'!G24-'2012'!G24</f>
        <v>-474</v>
      </c>
      <c r="H24" s="12">
        <f>'2013'!H24-'2012'!H24</f>
        <v>-511</v>
      </c>
      <c r="I24" s="12">
        <f>'2013'!I24-'2012'!I24</f>
        <v>-448</v>
      </c>
      <c r="J24" s="12">
        <f>'2013'!J24-'2012'!J24</f>
        <v>-549</v>
      </c>
      <c r="K24" s="12">
        <f>'2013'!K24-'2012'!K24</f>
        <v>-674</v>
      </c>
      <c r="L24" s="12">
        <f>'2013'!L24-'2012'!L24</f>
        <v>-560</v>
      </c>
      <c r="M24" s="12">
        <f>'2013'!M24-'2012'!M24</f>
        <v>-1058</v>
      </c>
      <c r="N24" s="12">
        <f>'2013'!N24-'2012'!N24</f>
        <v>58</v>
      </c>
      <c r="O24" s="12">
        <f>'2013'!O24-'2012'!O24</f>
        <v>371</v>
      </c>
    </row>
    <row r="25" spans="2:15" s="21" customFormat="1" x14ac:dyDescent="0.2">
      <c r="B25" s="24" t="s">
        <v>38</v>
      </c>
      <c r="C25" s="23">
        <f t="shared" si="0"/>
        <v>-7562</v>
      </c>
      <c r="D25" s="23">
        <f>'2013'!D25-'2012'!D25</f>
        <v>-194</v>
      </c>
      <c r="E25" s="23">
        <f>'2013'!E25-'2012'!E25</f>
        <v>73</v>
      </c>
      <c r="F25" s="23">
        <f>'2013'!F25-'2012'!F25</f>
        <v>439</v>
      </c>
      <c r="G25" s="23">
        <f>'2013'!G25-'2012'!G25</f>
        <v>-630</v>
      </c>
      <c r="H25" s="23">
        <f>'2013'!H25-'2012'!H25</f>
        <v>-5353</v>
      </c>
      <c r="I25" s="23">
        <f>'2013'!I25-'2012'!I25</f>
        <v>-668</v>
      </c>
      <c r="J25" s="23">
        <f>'2013'!J25-'2012'!J25</f>
        <v>-769</v>
      </c>
      <c r="K25" s="23">
        <f>'2013'!K25-'2012'!K25</f>
        <v>54</v>
      </c>
      <c r="L25" s="23">
        <f>'2013'!L25-'2012'!L25</f>
        <v>-306</v>
      </c>
      <c r="M25" s="23">
        <f>'2013'!M25-'2012'!M25</f>
        <v>125</v>
      </c>
      <c r="N25" s="23">
        <f>'2013'!N25-'2012'!N25</f>
        <v>-221</v>
      </c>
      <c r="O25" s="23">
        <f>'2013'!O25-'2012'!O25</f>
        <v>-112</v>
      </c>
    </row>
    <row r="26" spans="2:15" x14ac:dyDescent="0.2">
      <c r="B26" s="1" t="s">
        <v>37</v>
      </c>
      <c r="C26" s="43">
        <f t="shared" si="0"/>
        <v>-13280</v>
      </c>
      <c r="D26" s="12">
        <f>'2013'!D26-'2012'!D26</f>
        <v>-1367</v>
      </c>
      <c r="E26" s="12">
        <f>'2013'!E26-'2012'!E26</f>
        <v>-431</v>
      </c>
      <c r="F26" s="12">
        <f>'2013'!F26-'2012'!F26</f>
        <v>-1790</v>
      </c>
      <c r="G26" s="12">
        <f>'2013'!G26-'2012'!G26</f>
        <v>-1125</v>
      </c>
      <c r="H26" s="12">
        <f>'2013'!H26-'2012'!H26</f>
        <v>-1078</v>
      </c>
      <c r="I26" s="12">
        <f>'2013'!I26-'2012'!I26</f>
        <v>-1600</v>
      </c>
      <c r="J26" s="12">
        <f>'2013'!J26-'2012'!J26</f>
        <v>-686</v>
      </c>
      <c r="K26" s="12">
        <f>'2013'!K26-'2012'!K26</f>
        <v>-1276</v>
      </c>
      <c r="L26" s="12">
        <f>'2013'!L26-'2012'!L26</f>
        <v>-845</v>
      </c>
      <c r="M26" s="12">
        <f>'2013'!M26-'2012'!M26</f>
        <v>-1770</v>
      </c>
      <c r="N26" s="12">
        <f>'2013'!N26-'2012'!N26</f>
        <v>-335</v>
      </c>
      <c r="O26" s="12">
        <f>'2013'!O26-'2012'!O26</f>
        <v>-977</v>
      </c>
    </row>
    <row r="27" spans="2:15" s="21" customFormat="1" x14ac:dyDescent="0.2">
      <c r="B27" s="24" t="s">
        <v>39</v>
      </c>
      <c r="C27" s="23">
        <f t="shared" si="0"/>
        <v>-1944</v>
      </c>
      <c r="D27" s="23">
        <f>'2013'!D27-'2012'!D27</f>
        <v>85</v>
      </c>
      <c r="E27" s="23">
        <f>'2013'!E27-'2012'!E27</f>
        <v>162</v>
      </c>
      <c r="F27" s="23">
        <f>'2013'!F27-'2012'!F27</f>
        <v>-330</v>
      </c>
      <c r="G27" s="23">
        <f>'2013'!G27-'2012'!G27</f>
        <v>-239</v>
      </c>
      <c r="H27" s="23">
        <f>'2013'!H27-'2012'!H27</f>
        <v>419</v>
      </c>
      <c r="I27" s="23">
        <f>'2013'!I27-'2012'!I27</f>
        <v>-329</v>
      </c>
      <c r="J27" s="23">
        <f>'2013'!J27-'2012'!J27</f>
        <v>-540</v>
      </c>
      <c r="K27" s="23">
        <f>'2013'!K27-'2012'!K27</f>
        <v>-394</v>
      </c>
      <c r="L27" s="23">
        <f>'2013'!L27-'2012'!L27</f>
        <v>-140</v>
      </c>
      <c r="M27" s="23">
        <f>'2013'!M27-'2012'!M27</f>
        <v>-439</v>
      </c>
      <c r="N27" s="23">
        <f>'2013'!N27-'2012'!N27</f>
        <v>-289</v>
      </c>
      <c r="O27" s="23">
        <f>'2013'!O27-'2012'!O27</f>
        <v>90</v>
      </c>
    </row>
    <row r="28" spans="2:15" x14ac:dyDescent="0.2">
      <c r="B28" s="42" t="s">
        <v>42</v>
      </c>
      <c r="C28" s="43">
        <f t="shared" si="0"/>
        <v>-2957</v>
      </c>
      <c r="D28" s="12">
        <f>'2013'!D28-'2012'!D28</f>
        <v>-199</v>
      </c>
      <c r="E28" s="12">
        <f>'2013'!E28-'2012'!E28</f>
        <v>209</v>
      </c>
      <c r="F28" s="12">
        <f>'2013'!F28-'2012'!F28</f>
        <v>311</v>
      </c>
      <c r="G28" s="12">
        <f>'2013'!G28-'2012'!G28</f>
        <v>348</v>
      </c>
      <c r="H28" s="12">
        <f>'2013'!H28-'2012'!H28</f>
        <v>-2144</v>
      </c>
      <c r="I28" s="12">
        <f>'2013'!I28-'2012'!I28</f>
        <v>313</v>
      </c>
      <c r="J28" s="12">
        <f>'2013'!J28-'2012'!J28</f>
        <v>-420</v>
      </c>
      <c r="K28" s="12">
        <f>'2013'!K28-'2012'!K28</f>
        <v>-1128</v>
      </c>
      <c r="L28" s="12">
        <f>'2013'!L28-'2012'!L28</f>
        <v>93</v>
      </c>
      <c r="M28" s="12">
        <f>'2013'!M28-'2012'!M28</f>
        <v>-219</v>
      </c>
      <c r="N28" s="12">
        <f>'2013'!N28-'2012'!N28</f>
        <v>-54</v>
      </c>
      <c r="O28" s="12">
        <f>'2013'!O28-'2012'!O28</f>
        <v>-67</v>
      </c>
    </row>
    <row r="29" spans="2:15" s="21" customFormat="1" x14ac:dyDescent="0.2">
      <c r="B29" s="24" t="s">
        <v>43</v>
      </c>
      <c r="C29" s="23">
        <f t="shared" si="0"/>
        <v>-1602</v>
      </c>
      <c r="D29" s="23">
        <f>'2013'!D29-'2012'!D29</f>
        <v>-125</v>
      </c>
      <c r="E29" s="23">
        <f>'2013'!E29-'2012'!E29</f>
        <v>-308</v>
      </c>
      <c r="F29" s="23">
        <f>'2013'!F29-'2012'!F29</f>
        <v>-7</v>
      </c>
      <c r="G29" s="23">
        <f>'2013'!G29-'2012'!G29</f>
        <v>-385</v>
      </c>
      <c r="H29" s="23">
        <f>'2013'!H29-'2012'!H29</f>
        <v>947</v>
      </c>
      <c r="I29" s="23">
        <f>'2013'!I29-'2012'!I29</f>
        <v>40</v>
      </c>
      <c r="J29" s="23">
        <f>'2013'!J29-'2012'!J29</f>
        <v>-1029</v>
      </c>
      <c r="K29" s="23">
        <f>'2013'!K29-'2012'!K29</f>
        <v>-482</v>
      </c>
      <c r="L29" s="23">
        <f>'2013'!L29-'2012'!L29</f>
        <v>-414</v>
      </c>
      <c r="M29" s="23">
        <f>'2013'!M29-'2012'!M29</f>
        <v>-20</v>
      </c>
      <c r="N29" s="23">
        <f>'2013'!N29-'2012'!N29</f>
        <v>80</v>
      </c>
      <c r="O29" s="23">
        <f>'2013'!O29-'2012'!O29</f>
        <v>101</v>
      </c>
    </row>
    <row r="30" spans="2:15" x14ac:dyDescent="0.2">
      <c r="B30" s="1" t="s">
        <v>44</v>
      </c>
      <c r="C30" s="43">
        <f t="shared" si="0"/>
        <v>-435</v>
      </c>
      <c r="D30" s="12">
        <f>'2013'!D30-'2012'!D30</f>
        <v>173</v>
      </c>
      <c r="E30" s="12">
        <f>'2013'!E30-'2012'!E30</f>
        <v>120</v>
      </c>
      <c r="F30" s="12">
        <f>'2013'!F30-'2012'!F30</f>
        <v>-1</v>
      </c>
      <c r="G30" s="12">
        <f>'2013'!G30-'2012'!G30</f>
        <v>-292</v>
      </c>
      <c r="H30" s="12">
        <f>'2013'!H30-'2012'!H30</f>
        <v>-192</v>
      </c>
      <c r="I30" s="12">
        <f>'2013'!I30-'2012'!I30</f>
        <v>-800</v>
      </c>
      <c r="J30" s="12">
        <f>'2013'!J30-'2012'!J30</f>
        <v>-467</v>
      </c>
      <c r="K30" s="12">
        <f>'2013'!K30-'2012'!K30</f>
        <v>-179</v>
      </c>
      <c r="L30" s="12">
        <f>'2013'!L30-'2012'!L30</f>
        <v>507</v>
      </c>
      <c r="M30" s="12">
        <f>'2013'!M30-'2012'!M30</f>
        <v>4</v>
      </c>
      <c r="N30" s="12">
        <f>'2013'!N30-'2012'!N30</f>
        <v>642</v>
      </c>
      <c r="O30" s="12">
        <f>'2013'!O30-'2012'!O30</f>
        <v>50</v>
      </c>
    </row>
    <row r="31" spans="2:15" s="21" customFormat="1" x14ac:dyDescent="0.2">
      <c r="B31" s="24" t="s">
        <v>2</v>
      </c>
      <c r="C31" s="23">
        <f t="shared" si="0"/>
        <v>1800</v>
      </c>
      <c r="D31" s="23">
        <f>'2013'!D31-'2012'!D31</f>
        <v>-270</v>
      </c>
      <c r="E31" s="23">
        <f>'2013'!E31-'2012'!E31</f>
        <v>332</v>
      </c>
      <c r="F31" s="23">
        <f>'2013'!F31-'2012'!F31</f>
        <v>343</v>
      </c>
      <c r="G31" s="23">
        <f>'2013'!G31-'2012'!G31</f>
        <v>-22</v>
      </c>
      <c r="H31" s="23">
        <f>'2013'!H31-'2012'!H31</f>
        <v>141</v>
      </c>
      <c r="I31" s="23">
        <f>'2013'!I31-'2012'!I31</f>
        <v>91</v>
      </c>
      <c r="J31" s="23">
        <f>'2013'!J31-'2012'!J31</f>
        <v>101</v>
      </c>
      <c r="K31" s="23">
        <f>'2013'!K31-'2012'!K31</f>
        <v>378</v>
      </c>
      <c r="L31" s="23">
        <f>'2013'!L31-'2012'!L31</f>
        <v>342</v>
      </c>
      <c r="M31" s="23">
        <f>'2013'!M31-'2012'!M31</f>
        <v>-35</v>
      </c>
      <c r="N31" s="23">
        <f>'2013'!N31-'2012'!N31</f>
        <v>42</v>
      </c>
      <c r="O31" s="23">
        <f>'2013'!O31-'2012'!O31</f>
        <v>357</v>
      </c>
    </row>
    <row r="32" spans="2:15" x14ac:dyDescent="0.2">
      <c r="B32" s="1" t="s">
        <v>48</v>
      </c>
      <c r="C32" s="43">
        <f t="shared" si="0"/>
        <v>2833</v>
      </c>
      <c r="D32" s="12">
        <f>'2013'!D32-'2012'!D32</f>
        <v>-284</v>
      </c>
      <c r="E32" s="12">
        <f>'2013'!E32-'2012'!E32</f>
        <v>-25</v>
      </c>
      <c r="F32" s="12">
        <f>'2013'!F32-'2012'!F32</f>
        <v>104</v>
      </c>
      <c r="G32" s="12">
        <f>'2013'!G32-'2012'!G32</f>
        <v>131</v>
      </c>
      <c r="H32" s="12">
        <f>'2013'!H32-'2012'!H32</f>
        <v>1112</v>
      </c>
      <c r="I32" s="12">
        <f>'2013'!I32-'2012'!I32</f>
        <v>842</v>
      </c>
      <c r="J32" s="12">
        <f>'2013'!J32-'2012'!J32</f>
        <v>551</v>
      </c>
      <c r="K32" s="12">
        <f>'2013'!K32-'2012'!K32</f>
        <v>-987</v>
      </c>
      <c r="L32" s="12">
        <f>'2013'!L32-'2012'!L32</f>
        <v>1205</v>
      </c>
      <c r="M32" s="12">
        <f>'2013'!M32-'2012'!M32</f>
        <v>332</v>
      </c>
      <c r="N32" s="12">
        <f>'2013'!N32-'2012'!N32</f>
        <v>-98</v>
      </c>
      <c r="O32" s="12">
        <f>'2013'!O32-'2012'!O32</f>
        <v>-50</v>
      </c>
    </row>
    <row r="33" spans="2:18" s="21" customFormat="1" x14ac:dyDescent="0.2">
      <c r="B33" s="24" t="s">
        <v>41</v>
      </c>
      <c r="C33" s="23">
        <f t="shared" si="0"/>
        <v>-1403</v>
      </c>
      <c r="D33" s="23">
        <f>'2013'!D33-'2012'!D33</f>
        <v>2</v>
      </c>
      <c r="E33" s="23">
        <f>'2013'!E33-'2012'!E33</f>
        <v>-63</v>
      </c>
      <c r="F33" s="23">
        <f>'2013'!F33-'2012'!F33</f>
        <v>-80</v>
      </c>
      <c r="G33" s="23">
        <f>'2013'!G33-'2012'!G33</f>
        <v>9</v>
      </c>
      <c r="H33" s="23">
        <f>'2013'!H33-'2012'!H33</f>
        <v>-142</v>
      </c>
      <c r="I33" s="23">
        <f>'2013'!I33-'2012'!I33</f>
        <v>-539</v>
      </c>
      <c r="J33" s="23">
        <f>'2013'!J33-'2012'!J33</f>
        <v>-200</v>
      </c>
      <c r="K33" s="23">
        <f>'2013'!K33-'2012'!K33</f>
        <v>-135</v>
      </c>
      <c r="L33" s="23">
        <f>'2013'!L33-'2012'!L33</f>
        <v>-160</v>
      </c>
      <c r="M33" s="23">
        <f>'2013'!M33-'2012'!M33</f>
        <v>-179</v>
      </c>
      <c r="N33" s="23">
        <f>'2013'!N33-'2012'!N33</f>
        <v>45</v>
      </c>
      <c r="O33" s="23">
        <f>'2013'!O33-'2012'!O33</f>
        <v>39</v>
      </c>
    </row>
    <row r="34" spans="2:18" x14ac:dyDescent="0.2">
      <c r="B34" s="1" t="s">
        <v>47</v>
      </c>
      <c r="C34" s="43">
        <f t="shared" si="0"/>
        <v>-1088</v>
      </c>
      <c r="D34" s="12">
        <f>'2013'!D34-'2012'!D34</f>
        <v>22</v>
      </c>
      <c r="E34" s="12">
        <f>'2013'!E34-'2012'!E34</f>
        <v>97</v>
      </c>
      <c r="F34" s="12">
        <f>'2013'!F34-'2012'!F34</f>
        <v>34</v>
      </c>
      <c r="G34" s="12">
        <f>'2013'!G34-'2012'!G34</f>
        <v>34</v>
      </c>
      <c r="H34" s="12">
        <f>'2013'!H34-'2012'!H34</f>
        <v>-166</v>
      </c>
      <c r="I34" s="12">
        <f>'2013'!I34-'2012'!I34</f>
        <v>-622</v>
      </c>
      <c r="J34" s="12">
        <f>'2013'!J34-'2012'!J34</f>
        <v>-100</v>
      </c>
      <c r="K34" s="12">
        <f>'2013'!K34-'2012'!K34</f>
        <v>-69</v>
      </c>
      <c r="L34" s="12">
        <f>'2013'!L34-'2012'!L34</f>
        <v>-194</v>
      </c>
      <c r="M34" s="12">
        <f>'2013'!M34-'2012'!M34</f>
        <v>-115</v>
      </c>
      <c r="N34" s="12">
        <f>'2013'!N34-'2012'!N34</f>
        <v>-45</v>
      </c>
      <c r="O34" s="12">
        <f>'2013'!O34-'2012'!O34</f>
        <v>36</v>
      </c>
    </row>
    <row r="35" spans="2:18" s="21" customFormat="1" x14ac:dyDescent="0.2">
      <c r="B35" s="24" t="s">
        <v>49</v>
      </c>
      <c r="C35" s="23">
        <f t="shared" si="0"/>
        <v>-3071</v>
      </c>
      <c r="D35" s="23">
        <f>'2013'!D35-'2012'!D35</f>
        <v>10</v>
      </c>
      <c r="E35" s="23">
        <f>'2013'!E35-'2012'!E35</f>
        <v>-163</v>
      </c>
      <c r="F35" s="23">
        <f>'2013'!F35-'2012'!F35</f>
        <v>23</v>
      </c>
      <c r="G35" s="23">
        <f>'2013'!G35-'2012'!G35</f>
        <v>-486</v>
      </c>
      <c r="H35" s="23">
        <f>'2013'!H35-'2012'!H35</f>
        <v>-831</v>
      </c>
      <c r="I35" s="23">
        <f>'2013'!I35-'2012'!I35</f>
        <v>-867</v>
      </c>
      <c r="J35" s="23">
        <f>'2013'!J35-'2012'!J35</f>
        <v>-259</v>
      </c>
      <c r="K35" s="23">
        <f>'2013'!K35-'2012'!K35</f>
        <v>-271</v>
      </c>
      <c r="L35" s="23">
        <f>'2013'!L35-'2012'!L35</f>
        <v>-365</v>
      </c>
      <c r="M35" s="23">
        <f>'2013'!M35-'2012'!M35</f>
        <v>-269</v>
      </c>
      <c r="N35" s="23">
        <f>'2013'!N35-'2012'!N35</f>
        <v>193</v>
      </c>
      <c r="O35" s="23">
        <f>'2013'!O35-'2012'!O35</f>
        <v>214</v>
      </c>
    </row>
    <row r="36" spans="2:18" x14ac:dyDescent="0.2">
      <c r="B36" s="42" t="s">
        <v>45</v>
      </c>
      <c r="C36" s="43">
        <f t="shared" si="0"/>
        <v>-528</v>
      </c>
      <c r="D36" s="12">
        <f>'2013'!D36-'2012'!D36</f>
        <v>-67</v>
      </c>
      <c r="E36" s="12">
        <f>'2013'!E36-'2012'!E36</f>
        <v>80</v>
      </c>
      <c r="F36" s="12">
        <f>'2013'!F36-'2012'!F36</f>
        <v>97</v>
      </c>
      <c r="G36" s="12">
        <f>'2013'!G36-'2012'!G36</f>
        <v>-15</v>
      </c>
      <c r="H36" s="12">
        <f>'2013'!H36-'2012'!H36</f>
        <v>-133</v>
      </c>
      <c r="I36" s="12">
        <f>'2013'!I36-'2012'!I36</f>
        <v>-72</v>
      </c>
      <c r="J36" s="12">
        <f>'2013'!J36-'2012'!J36</f>
        <v>24</v>
      </c>
      <c r="K36" s="12">
        <f>'2013'!K36-'2012'!K36</f>
        <v>29</v>
      </c>
      <c r="L36" s="12">
        <f>'2013'!L36-'2012'!L36</f>
        <v>-70</v>
      </c>
      <c r="M36" s="12">
        <f>'2013'!M36-'2012'!M36</f>
        <v>-364</v>
      </c>
      <c r="N36" s="12">
        <f>'2013'!N36-'2012'!N36</f>
        <v>-104</v>
      </c>
      <c r="O36" s="12">
        <f>'2013'!O36-'2012'!O36</f>
        <v>67</v>
      </c>
    </row>
    <row r="37" spans="2:18" s="21" customFormat="1" x14ac:dyDescent="0.2">
      <c r="B37" s="24" t="s">
        <v>51</v>
      </c>
      <c r="C37" s="23">
        <f t="shared" si="0"/>
        <v>-358</v>
      </c>
      <c r="D37" s="23">
        <f>'2013'!D37-'2012'!D37</f>
        <v>139</v>
      </c>
      <c r="E37" s="23">
        <f>'2013'!E37-'2012'!E37</f>
        <v>-352</v>
      </c>
      <c r="F37" s="23">
        <f>'2013'!F37-'2012'!F37</f>
        <v>-20</v>
      </c>
      <c r="G37" s="23">
        <f>'2013'!G37-'2012'!G37</f>
        <v>-287</v>
      </c>
      <c r="H37" s="23">
        <f>'2013'!H37-'2012'!H37</f>
        <v>421</v>
      </c>
      <c r="I37" s="23">
        <f>'2013'!I37-'2012'!I37</f>
        <v>539</v>
      </c>
      <c r="J37" s="23">
        <f>'2013'!J37-'2012'!J37</f>
        <v>357</v>
      </c>
      <c r="K37" s="23">
        <f>'2013'!K37-'2012'!K37</f>
        <v>-363</v>
      </c>
      <c r="L37" s="23">
        <f>'2013'!L37-'2012'!L37</f>
        <v>170</v>
      </c>
      <c r="M37" s="23">
        <f>'2013'!M37-'2012'!M37</f>
        <v>-470</v>
      </c>
      <c r="N37" s="23">
        <f>'2013'!N37-'2012'!N37</f>
        <v>-209</v>
      </c>
      <c r="O37" s="23">
        <f>'2013'!O37-'2012'!O37</f>
        <v>-283</v>
      </c>
      <c r="P37" s="23"/>
      <c r="Q37" s="23"/>
      <c r="R37" s="23"/>
    </row>
    <row r="38" spans="2:18" x14ac:dyDescent="0.2">
      <c r="B38" s="1" t="s">
        <v>3</v>
      </c>
      <c r="C38" s="43">
        <f t="shared" si="0"/>
        <v>567</v>
      </c>
      <c r="D38" s="12">
        <f>'2013'!D38-'2012'!D38</f>
        <v>-116</v>
      </c>
      <c r="E38" s="12">
        <f>'2013'!E38-'2012'!E38</f>
        <v>156</v>
      </c>
      <c r="F38" s="12">
        <f>'2013'!F38-'2012'!F38</f>
        <v>150</v>
      </c>
      <c r="G38" s="12">
        <f>'2013'!G38-'2012'!G38</f>
        <v>508</v>
      </c>
      <c r="H38" s="12">
        <f>'2013'!H38-'2012'!H38</f>
        <v>1194</v>
      </c>
      <c r="I38" s="12">
        <f>'2013'!I38-'2012'!I38</f>
        <v>-141</v>
      </c>
      <c r="J38" s="12">
        <f>'2013'!J38-'2012'!J38</f>
        <v>-193</v>
      </c>
      <c r="K38" s="12">
        <f>'2013'!K38-'2012'!K38</f>
        <v>-291</v>
      </c>
      <c r="L38" s="12">
        <f>'2013'!L38-'2012'!L38</f>
        <v>-218</v>
      </c>
      <c r="M38" s="12">
        <f>'2013'!M38-'2012'!M38</f>
        <v>-183</v>
      </c>
      <c r="N38" s="12">
        <f>'2013'!N38-'2012'!N38</f>
        <v>-192</v>
      </c>
      <c r="O38" s="12">
        <f>'2013'!O38-'2012'!O38</f>
        <v>-107</v>
      </c>
    </row>
    <row r="39" spans="2:18" s="21" customFormat="1" x14ac:dyDescent="0.2">
      <c r="B39" s="24" t="s">
        <v>46</v>
      </c>
      <c r="C39" s="23">
        <f t="shared" si="0"/>
        <v>-1826</v>
      </c>
      <c r="D39" s="23">
        <f>'2013'!D39-'2012'!D39</f>
        <v>-116</v>
      </c>
      <c r="E39" s="23">
        <f>'2013'!E39-'2012'!E39</f>
        <v>-339</v>
      </c>
      <c r="F39" s="23">
        <f>'2013'!F39-'2012'!F39</f>
        <v>225</v>
      </c>
      <c r="G39" s="23">
        <f>'2013'!G39-'2012'!G39</f>
        <v>146</v>
      </c>
      <c r="H39" s="23">
        <f>'2013'!H39-'2012'!H39</f>
        <v>-191</v>
      </c>
      <c r="I39" s="23">
        <f>'2013'!I39-'2012'!I39</f>
        <v>-819</v>
      </c>
      <c r="J39" s="23">
        <f>'2013'!J39-'2012'!J39</f>
        <v>-211</v>
      </c>
      <c r="K39" s="23">
        <f>'2013'!K39-'2012'!K39</f>
        <v>-746</v>
      </c>
      <c r="L39" s="23">
        <f>'2013'!L39-'2012'!L39</f>
        <v>6</v>
      </c>
      <c r="M39" s="23">
        <f>'2013'!M39-'2012'!M39</f>
        <v>-38</v>
      </c>
      <c r="N39" s="23">
        <f>'2013'!N39-'2012'!N39</f>
        <v>178</v>
      </c>
      <c r="O39" s="23">
        <f>'2013'!O39-'2012'!O39</f>
        <v>79</v>
      </c>
    </row>
    <row r="40" spans="2:18" x14ac:dyDescent="0.2">
      <c r="B40" s="42" t="s">
        <v>50</v>
      </c>
      <c r="C40" s="43">
        <f t="shared" si="0"/>
        <v>-3610</v>
      </c>
      <c r="D40" s="12">
        <f>'2013'!D40-'2012'!D40</f>
        <v>-91</v>
      </c>
      <c r="E40" s="12">
        <f>'2013'!E40-'2012'!E40</f>
        <v>250</v>
      </c>
      <c r="F40" s="12">
        <f>'2013'!F40-'2012'!F40</f>
        <v>-160</v>
      </c>
      <c r="G40" s="12">
        <f>'2013'!G40-'2012'!G40</f>
        <v>-37</v>
      </c>
      <c r="H40" s="12">
        <f>'2013'!H40-'2012'!H40</f>
        <v>-290</v>
      </c>
      <c r="I40" s="12">
        <f>'2013'!I40-'2012'!I40</f>
        <v>-670</v>
      </c>
      <c r="J40" s="12">
        <f>'2013'!J40-'2012'!J40</f>
        <v>-359</v>
      </c>
      <c r="K40" s="12">
        <f>'2013'!K40-'2012'!K40</f>
        <v>-1309</v>
      </c>
      <c r="L40" s="12">
        <f>'2013'!L40-'2012'!L40</f>
        <v>-760</v>
      </c>
      <c r="M40" s="12">
        <f>'2013'!M40-'2012'!M40</f>
        <v>-43</v>
      </c>
      <c r="N40" s="12">
        <f>'2013'!N40-'2012'!N40</f>
        <v>-158</v>
      </c>
      <c r="O40" s="12">
        <f>'2013'!O40-'2012'!O40</f>
        <v>17</v>
      </c>
    </row>
    <row r="41" spans="2:18" s="21" customFormat="1" x14ac:dyDescent="0.2">
      <c r="B41" s="24" t="s">
        <v>52</v>
      </c>
      <c r="C41" s="23">
        <f t="shared" si="0"/>
        <v>-622</v>
      </c>
      <c r="D41" s="23">
        <f>'2013'!D41-'2012'!D41</f>
        <v>59</v>
      </c>
      <c r="E41" s="23">
        <f>'2013'!E41-'2012'!E41</f>
        <v>-66</v>
      </c>
      <c r="F41" s="23">
        <f>'2013'!F41-'2012'!F41</f>
        <v>-266</v>
      </c>
      <c r="G41" s="23">
        <f>'2013'!G41-'2012'!G41</f>
        <v>-188</v>
      </c>
      <c r="H41" s="23">
        <f>'2013'!H41-'2012'!H41</f>
        <v>394</v>
      </c>
      <c r="I41" s="23">
        <f>'2013'!I41-'2012'!I41</f>
        <v>-562</v>
      </c>
      <c r="J41" s="23">
        <f>'2013'!J41-'2012'!J41</f>
        <v>466</v>
      </c>
      <c r="K41" s="23">
        <f>'2013'!K41-'2012'!K41</f>
        <v>-442</v>
      </c>
      <c r="L41" s="23">
        <f>'2013'!L41-'2012'!L41</f>
        <v>6</v>
      </c>
      <c r="M41" s="23">
        <f>'2013'!M41-'2012'!M41</f>
        <v>-130</v>
      </c>
      <c r="N41" s="23">
        <f>'2013'!N41-'2012'!N41</f>
        <v>104</v>
      </c>
      <c r="O41" s="23">
        <f>'2013'!O41-'2012'!O41</f>
        <v>3</v>
      </c>
    </row>
    <row r="42" spans="2:18" x14ac:dyDescent="0.2">
      <c r="B42" s="42" t="s">
        <v>71</v>
      </c>
      <c r="C42" s="43">
        <f t="shared" si="0"/>
        <v>662</v>
      </c>
      <c r="D42" s="12">
        <f>'2013'!D42-'2012'!D42</f>
        <v>-41</v>
      </c>
      <c r="E42" s="12">
        <f>'2013'!E42-'2012'!E42</f>
        <v>-241</v>
      </c>
      <c r="F42" s="12">
        <f>'2013'!F42-'2012'!F42</f>
        <v>-73</v>
      </c>
      <c r="G42" s="12">
        <f>'2013'!G42-'2012'!G42</f>
        <v>379</v>
      </c>
      <c r="H42" s="12">
        <f>'2013'!H42-'2012'!H42</f>
        <v>44</v>
      </c>
      <c r="I42" s="12">
        <f>'2013'!I42-'2012'!I42</f>
        <v>-485</v>
      </c>
      <c r="J42" s="12">
        <f>'2013'!J42-'2012'!J42</f>
        <v>-119</v>
      </c>
      <c r="K42" s="12">
        <f>'2013'!K42-'2012'!K42</f>
        <v>348</v>
      </c>
      <c r="L42" s="12">
        <f>'2013'!L42-'2012'!L42</f>
        <v>256</v>
      </c>
      <c r="M42" s="12">
        <f>'2013'!M42-'2012'!M42</f>
        <v>47</v>
      </c>
      <c r="N42" s="12">
        <f>'2013'!N42-'2012'!N42</f>
        <v>486</v>
      </c>
      <c r="O42" s="12">
        <f>'2013'!O42-'2012'!O42</f>
        <v>61</v>
      </c>
      <c r="P42" s="12"/>
      <c r="Q42" s="12"/>
      <c r="R42" s="12"/>
    </row>
    <row r="43" spans="2:18" s="21" customFormat="1" x14ac:dyDescent="0.2">
      <c r="B43" s="24" t="s">
        <v>4</v>
      </c>
      <c r="C43" s="23">
        <f t="shared" si="0"/>
        <v>1386</v>
      </c>
      <c r="D43" s="23">
        <f>'2013'!D43-'2012'!D43</f>
        <v>-105</v>
      </c>
      <c r="E43" s="23">
        <f>'2013'!E43-'2012'!E43</f>
        <v>-11</v>
      </c>
      <c r="F43" s="23">
        <f>'2013'!F43-'2012'!F43</f>
        <v>-40</v>
      </c>
      <c r="G43" s="23">
        <f>'2013'!G43-'2012'!G43</f>
        <v>1</v>
      </c>
      <c r="H43" s="23">
        <f>'2013'!H43-'2012'!H43</f>
        <v>-118</v>
      </c>
      <c r="I43" s="23">
        <f>'2013'!I43-'2012'!I43</f>
        <v>-200</v>
      </c>
      <c r="J43" s="23">
        <f>'2013'!J43-'2012'!J43</f>
        <v>731</v>
      </c>
      <c r="K43" s="23">
        <f>'2013'!K43-'2012'!K43</f>
        <v>1136</v>
      </c>
      <c r="L43" s="23">
        <f>'2013'!L43-'2012'!L43</f>
        <v>-111</v>
      </c>
      <c r="M43" s="23">
        <f>'2013'!M43-'2012'!M43</f>
        <v>-58</v>
      </c>
      <c r="N43" s="23">
        <f>'2013'!N43-'2012'!N43</f>
        <v>95</v>
      </c>
      <c r="O43" s="23">
        <f>'2013'!O43-'2012'!O43</f>
        <v>66</v>
      </c>
    </row>
    <row r="44" spans="2:18" x14ac:dyDescent="0.2">
      <c r="B44" s="1" t="s">
        <v>103</v>
      </c>
      <c r="C44" s="43">
        <f t="shared" si="0"/>
        <v>-1022</v>
      </c>
      <c r="D44" s="12">
        <f>'2013'!D44-'2012'!D44</f>
        <v>12</v>
      </c>
      <c r="E44" s="12">
        <f>'2013'!E44-'2012'!E44</f>
        <v>28</v>
      </c>
      <c r="F44" s="12">
        <f>'2013'!F44-'2012'!F44</f>
        <v>-53</v>
      </c>
      <c r="G44" s="12">
        <f>'2013'!G44-'2012'!G44</f>
        <v>-37</v>
      </c>
      <c r="H44" s="12">
        <f>'2013'!H44-'2012'!H44</f>
        <v>-299</v>
      </c>
      <c r="I44" s="12">
        <f>'2013'!I44-'2012'!I44</f>
        <v>-496</v>
      </c>
      <c r="J44" s="12">
        <f>'2013'!J44-'2012'!J44</f>
        <v>84</v>
      </c>
      <c r="K44" s="12">
        <f>'2013'!K44-'2012'!K44</f>
        <v>-20</v>
      </c>
      <c r="L44" s="12">
        <f>'2013'!L44-'2012'!L44</f>
        <v>130</v>
      </c>
      <c r="M44" s="12">
        <f>'2013'!M44-'2012'!M44</f>
        <v>-78</v>
      </c>
      <c r="N44" s="12">
        <f>'2013'!N44-'2012'!N44</f>
        <v>-224</v>
      </c>
      <c r="O44" s="12">
        <f>'2013'!O44-'2012'!O44</f>
        <v>-69</v>
      </c>
    </row>
    <row r="45" spans="2:18" s="21" customFormat="1" x14ac:dyDescent="0.2">
      <c r="B45" s="24" t="s">
        <v>76</v>
      </c>
      <c r="C45" s="23">
        <f t="shared" si="0"/>
        <v>-101</v>
      </c>
      <c r="D45" s="23">
        <f>'2013'!D45-'2012'!D45</f>
        <v>-4</v>
      </c>
      <c r="E45" s="23">
        <f>'2013'!E45-'2012'!E45</f>
        <v>39</v>
      </c>
      <c r="F45" s="23">
        <f>'2013'!F45-'2012'!F45</f>
        <v>-9</v>
      </c>
      <c r="G45" s="23">
        <f>'2013'!G45-'2012'!G45</f>
        <v>-23</v>
      </c>
      <c r="H45" s="23">
        <f>'2013'!H45-'2012'!H45</f>
        <v>-91</v>
      </c>
      <c r="I45" s="23">
        <f>'2013'!I45-'2012'!I45</f>
        <v>-93</v>
      </c>
      <c r="J45" s="23">
        <f>'2013'!J45-'2012'!J45</f>
        <v>40</v>
      </c>
      <c r="K45" s="23">
        <f>'2013'!K45-'2012'!K45</f>
        <v>7</v>
      </c>
      <c r="L45" s="23">
        <f>'2013'!L45-'2012'!L45</f>
        <v>45</v>
      </c>
      <c r="M45" s="23">
        <f>'2013'!M45-'2012'!M45</f>
        <v>-28</v>
      </c>
      <c r="N45" s="23">
        <f>'2013'!N45-'2012'!N45</f>
        <v>20</v>
      </c>
      <c r="O45" s="23">
        <f>'2013'!O45-'2012'!O45</f>
        <v>-4</v>
      </c>
    </row>
    <row r="46" spans="2:18" x14ac:dyDescent="0.2">
      <c r="B46" s="42" t="s">
        <v>5</v>
      </c>
      <c r="C46" s="43">
        <f t="shared" si="0"/>
        <v>798</v>
      </c>
      <c r="D46" s="12">
        <f>'2013'!D46-'2012'!D46</f>
        <v>-16</v>
      </c>
      <c r="E46" s="12">
        <f>'2013'!E46-'2012'!E46</f>
        <v>14</v>
      </c>
      <c r="F46" s="12">
        <f>'2013'!F46-'2012'!F46</f>
        <v>52</v>
      </c>
      <c r="G46" s="12">
        <f>'2013'!G46-'2012'!G46</f>
        <v>-64</v>
      </c>
      <c r="H46" s="12">
        <f>'2013'!H46-'2012'!H46</f>
        <v>223</v>
      </c>
      <c r="I46" s="12">
        <f>'2013'!I46-'2012'!I46</f>
        <v>-14</v>
      </c>
      <c r="J46" s="12">
        <f>'2013'!J46-'2012'!J46</f>
        <v>451</v>
      </c>
      <c r="K46" s="12">
        <f>'2013'!K46-'2012'!K46</f>
        <v>52</v>
      </c>
      <c r="L46" s="12">
        <f>'2013'!L46-'2012'!L46</f>
        <v>-110</v>
      </c>
      <c r="M46" s="12">
        <f>'2013'!M46-'2012'!M46</f>
        <v>119</v>
      </c>
      <c r="N46" s="12">
        <f>'2013'!N46-'2012'!N46</f>
        <v>-16</v>
      </c>
      <c r="O46" s="12">
        <f>'2013'!O46-'2012'!O46</f>
        <v>107</v>
      </c>
    </row>
    <row r="47" spans="2:18" s="21" customFormat="1" x14ac:dyDescent="0.2">
      <c r="B47" s="25"/>
      <c r="C47" s="23">
        <f t="shared" si="0"/>
        <v>0</v>
      </c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2:18" x14ac:dyDescent="0.2">
      <c r="B48" s="42" t="s">
        <v>77</v>
      </c>
      <c r="C48" s="43">
        <f t="shared" si="0"/>
        <v>-2662</v>
      </c>
      <c r="D48" s="12">
        <f>'2013'!D48-'2012'!D48</f>
        <v>443</v>
      </c>
      <c r="E48" s="12">
        <f>'2013'!E48-'2012'!E48</f>
        <v>1055</v>
      </c>
      <c r="F48" s="12">
        <f>'2013'!F48-'2012'!F48</f>
        <v>518</v>
      </c>
      <c r="G48" s="12">
        <f>'2013'!G48-'2012'!G48</f>
        <v>21</v>
      </c>
      <c r="H48" s="12">
        <f>'2013'!H48-'2012'!H48</f>
        <v>-4271</v>
      </c>
      <c r="I48" s="12">
        <f>'2013'!I48-'2012'!I48</f>
        <v>2583</v>
      </c>
      <c r="J48" s="12">
        <f>'2013'!J48-'2012'!J48</f>
        <v>3071</v>
      </c>
      <c r="K48" s="12">
        <f>'2013'!K48-'2012'!K48</f>
        <v>3459</v>
      </c>
      <c r="L48" s="12">
        <f>'2013'!L48-'2012'!L48</f>
        <v>-1448</v>
      </c>
      <c r="M48" s="12">
        <f>'2013'!M48-'2012'!M48</f>
        <v>-5190</v>
      </c>
      <c r="N48" s="12">
        <f>'2013'!N48-'2012'!N48</f>
        <v>332</v>
      </c>
      <c r="O48" s="12">
        <f>'2013'!O48-'2012'!O48</f>
        <v>-3235</v>
      </c>
    </row>
    <row r="57" spans="2:2" x14ac:dyDescent="0.2">
      <c r="B57" s="47"/>
    </row>
  </sheetData>
  <phoneticPr fontId="0" type="noConversion"/>
  <conditionalFormatting sqref="P1:IV1048576 A1:A1048576 C1:O6 B1 B3:B5 B8:O65536">
    <cfRule type="cellIs" dxfId="477" priority="2" stopIfTrue="1" operator="lessThan">
      <formula>0</formula>
    </cfRule>
  </conditionalFormatting>
  <conditionalFormatting sqref="B6:B7">
    <cfRule type="cellIs" dxfId="476" priority="1" stopIfTrue="1" operator="lessThan">
      <formula>0</formula>
    </cfRule>
  </conditionalFormatting>
  <pageMargins left="0.75" right="0.56000000000000005" top="0.34" bottom="0.6" header="0.22" footer="0.27"/>
  <pageSetup paperSize="9" scale="80" orientation="landscape" horizontalDpi="96" verticalDpi="96" r:id="rId1"/>
  <headerFooter alignWithMargins="0">
    <oddFooter>&amp;LStatistics Finland&amp;C&amp;D&amp;RHelsinki City Tourist Office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8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/>
    </sheetView>
  </sheetViews>
  <sheetFormatPr defaultRowHeight="12.75" x14ac:dyDescent="0.2"/>
  <cols>
    <col min="1" max="1" width="5.28515625" customWidth="1"/>
    <col min="2" max="2" width="28.7109375" style="42" customWidth="1"/>
    <col min="3" max="6" width="10.140625" customWidth="1"/>
    <col min="7" max="7" width="9.28515625" customWidth="1"/>
    <col min="8" max="11" width="10.140625" customWidth="1"/>
    <col min="12" max="12" width="11.140625" customWidth="1"/>
    <col min="13" max="15" width="10.140625" customWidth="1"/>
  </cols>
  <sheetData>
    <row r="1" spans="2:15" x14ac:dyDescent="0.2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5" x14ac:dyDescent="0.2">
      <c r="B2" s="52" t="s">
        <v>72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x14ac:dyDescent="0.2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15" ht="15.75" x14ac:dyDescent="0.25">
      <c r="B4" s="53" t="s">
        <v>55</v>
      </c>
      <c r="C4" s="4"/>
      <c r="D4" s="4"/>
      <c r="E4" s="4"/>
      <c r="F4" s="2"/>
      <c r="G4" s="4"/>
      <c r="H4" s="2"/>
      <c r="I4" s="4"/>
      <c r="J4" s="2"/>
      <c r="K4" s="4"/>
      <c r="L4" s="4"/>
      <c r="M4" s="2"/>
      <c r="N4" s="2"/>
      <c r="O4" s="2"/>
    </row>
    <row r="5" spans="2:15" ht="15.75" thickBot="1" x14ac:dyDescent="0.3">
      <c r="B5" s="54" t="s">
        <v>0</v>
      </c>
    </row>
    <row r="6" spans="2:15" ht="13.5" thickBot="1" x14ac:dyDescent="0.25">
      <c r="B6" s="6" t="s">
        <v>211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  <c r="K6" s="7" t="s">
        <v>14</v>
      </c>
      <c r="L6" s="7" t="s">
        <v>15</v>
      </c>
      <c r="M6" s="7" t="s">
        <v>16</v>
      </c>
      <c r="N6" s="7" t="s">
        <v>17</v>
      </c>
      <c r="O6" s="7" t="s">
        <v>18</v>
      </c>
    </row>
    <row r="7" spans="2:15" ht="13.5" thickBot="1" x14ac:dyDescent="0.25">
      <c r="B7" s="78" t="s">
        <v>212</v>
      </c>
      <c r="C7" s="16" t="s">
        <v>56</v>
      </c>
      <c r="D7" s="16" t="s">
        <v>57</v>
      </c>
      <c r="E7" s="16" t="s">
        <v>58</v>
      </c>
      <c r="F7" s="16" t="s">
        <v>59</v>
      </c>
      <c r="G7" s="16" t="s">
        <v>60</v>
      </c>
      <c r="H7" s="16" t="s">
        <v>61</v>
      </c>
      <c r="I7" s="16" t="s">
        <v>62</v>
      </c>
      <c r="J7" s="16" t="s">
        <v>63</v>
      </c>
      <c r="K7" s="16" t="s">
        <v>64</v>
      </c>
      <c r="L7" s="16" t="s">
        <v>65</v>
      </c>
      <c r="M7" s="16" t="s">
        <v>66</v>
      </c>
      <c r="N7" s="16" t="s">
        <v>67</v>
      </c>
      <c r="O7" s="16" t="s">
        <v>68</v>
      </c>
    </row>
    <row r="8" spans="2:15" x14ac:dyDescent="0.2">
      <c r="B8" s="48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2:15" x14ac:dyDescent="0.2">
      <c r="B9" s="18" t="s">
        <v>23</v>
      </c>
      <c r="C9" s="26">
        <f>'2013'!C9/SUM('2012'!D9:O9)-1</f>
        <v>-3.049219374055534E-2</v>
      </c>
      <c r="D9" s="26">
        <f>'2013'!D9/'2012'!D9-1</f>
        <v>-5.2674379920895964E-2</v>
      </c>
      <c r="E9" s="26">
        <f>'2013'!E9/'2012'!E9-1</f>
        <v>-5.3100113765642831E-2</v>
      </c>
      <c r="F9" s="26">
        <f>'2013'!F9/'2012'!F9-1</f>
        <v>-4.8699039933212784E-2</v>
      </c>
      <c r="G9" s="26">
        <f>'2013'!G9/'2012'!G9-1</f>
        <v>-6.4014921488678711E-2</v>
      </c>
      <c r="H9" s="26">
        <f>'2013'!H9/'2012'!H9-1</f>
        <v>-1.1671925347961576E-2</v>
      </c>
      <c r="I9" s="26">
        <f>'2013'!I9/'2012'!I9-1</f>
        <v>-2.7126744580505124E-2</v>
      </c>
      <c r="J9" s="26">
        <f>'2013'!J9/'2012'!J9-1</f>
        <v>-3.6934903879615177E-3</v>
      </c>
      <c r="K9" s="26">
        <f>'2013'!K9/'2012'!K9-1</f>
        <v>-3.1626222420566896E-2</v>
      </c>
      <c r="L9" s="26">
        <f>'2013'!L9/'2012'!L9-1</f>
        <v>-6.2390609122392027E-2</v>
      </c>
      <c r="M9" s="26">
        <f>'2013'!M9/'2012'!M9-1</f>
        <v>-7.0726815214616545E-2</v>
      </c>
      <c r="N9" s="26">
        <f>'2013'!N9/'2012'!N9-1</f>
        <v>3.8590623422562587E-2</v>
      </c>
      <c r="O9" s="26">
        <f>'2013'!O9/'2012'!O9-1</f>
        <v>9.2681792512374628E-3</v>
      </c>
    </row>
    <row r="10" spans="2:15" x14ac:dyDescent="0.2">
      <c r="B10" s="11" t="s">
        <v>24</v>
      </c>
      <c r="C10" s="56">
        <f>'2013'!C10/SUM('2012'!D10:O10)-1</f>
        <v>-4.3765308963083838E-2</v>
      </c>
      <c r="D10" s="28">
        <f>'2013'!D10/'2012'!D10-1</f>
        <v>-8.8194410143874191E-2</v>
      </c>
      <c r="E10" s="28">
        <f>'2013'!E10/'2012'!E10-1</f>
        <v>1.841831109852432E-2</v>
      </c>
      <c r="F10" s="28">
        <f>'2013'!F10/'2012'!F10-1</f>
        <v>-2.1232801599419648E-2</v>
      </c>
      <c r="G10" s="28">
        <f>'2013'!G10/'2012'!G10-1</f>
        <v>-0.1086194236116268</v>
      </c>
      <c r="H10" s="28">
        <f>'2013'!H10/'2012'!H10-1</f>
        <v>2.7213510253317308E-2</v>
      </c>
      <c r="I10" s="28">
        <f>'2013'!I10/'2012'!I10-1</f>
        <v>-6.8618481244281826E-2</v>
      </c>
      <c r="J10" s="28">
        <f>'2013'!J10/'2012'!J10-1</f>
        <v>-1.6973469955121279E-2</v>
      </c>
      <c r="K10" s="28">
        <f>'2013'!K10/'2012'!K10-1</f>
        <v>-4.3892553609462537E-2</v>
      </c>
      <c r="L10" s="28">
        <f>'2013'!L10/'2012'!L10-1</f>
        <v>-8.2512715393748937E-2</v>
      </c>
      <c r="M10" s="28">
        <f>'2013'!M10/'2012'!M10-1</f>
        <v>-0.13833814848304404</v>
      </c>
      <c r="N10" s="28">
        <f>'2013'!N10/'2012'!N10-1</f>
        <v>3.1364951480340464E-2</v>
      </c>
      <c r="O10" s="28">
        <f>'2013'!O10/'2012'!O10-1</f>
        <v>-1.0794208764968505E-2</v>
      </c>
    </row>
    <row r="11" spans="2:15" x14ac:dyDescent="0.2">
      <c r="B11" s="22" t="s">
        <v>25</v>
      </c>
      <c r="C11" s="26">
        <f>'2013'!C11/SUM('2012'!D11:O11)-1</f>
        <v>-1.4846935473432188E-2</v>
      </c>
      <c r="D11" s="26">
        <f>'2013'!D11/'2012'!D11-1</f>
        <v>-3.2037422854671593E-3</v>
      </c>
      <c r="E11" s="26">
        <f>'2013'!E11/'2012'!E11-1</f>
        <v>-0.11618238752442211</v>
      </c>
      <c r="F11" s="26">
        <f>'2013'!F11/'2012'!F11-1</f>
        <v>-7.4577753050113271E-2</v>
      </c>
      <c r="G11" s="26">
        <f>'2013'!G11/'2012'!G11-1</f>
        <v>-1.4569633335467458E-2</v>
      </c>
      <c r="H11" s="26">
        <f>'2013'!H11/'2012'!H11-1</f>
        <v>-6.0353224552051166E-2</v>
      </c>
      <c r="I11" s="26">
        <f>'2013'!I11/'2012'!I11-1</f>
        <v>3.2736152768712889E-2</v>
      </c>
      <c r="J11" s="26">
        <f>'2013'!J11/'2012'!J11-1</f>
        <v>1.1344471678172319E-2</v>
      </c>
      <c r="K11" s="26">
        <f>'2013'!K11/'2012'!K11-1</f>
        <v>-1.1291804357662971E-2</v>
      </c>
      <c r="L11" s="26">
        <f>'2013'!L11/'2012'!L11-1</f>
        <v>-3.5131241997439222E-2</v>
      </c>
      <c r="M11" s="26">
        <f>'2013'!M11/'2012'!M11-1</f>
        <v>-4.1684457342181513E-3</v>
      </c>
      <c r="N11" s="26">
        <f>'2013'!N11/'2012'!N11-1</f>
        <v>4.4538110291534982E-2</v>
      </c>
      <c r="O11" s="26">
        <f>'2013'!O11/'2012'!O11-1</f>
        <v>3.2314312517844668E-2</v>
      </c>
    </row>
    <row r="12" spans="2:15" x14ac:dyDescent="0.2">
      <c r="B12" s="42" t="s">
        <v>26</v>
      </c>
      <c r="C12" s="55">
        <f>'2013'!C12/SUM('2012'!D12:O12)-1</f>
        <v>1.7576878385676675E-2</v>
      </c>
      <c r="D12" s="30">
        <f>'2013'!D12/'2012'!D12-1</f>
        <v>-4.7846889952153138E-2</v>
      </c>
      <c r="E12" s="30">
        <f>'2013'!E12/'2012'!E12-1</f>
        <v>0.20616390380574368</v>
      </c>
      <c r="F12" s="30">
        <f>'2013'!F12/'2012'!F12-1</f>
        <v>-1.8592297476759612E-2</v>
      </c>
      <c r="G12" s="30">
        <f>'2013'!G12/'2012'!G12-1</f>
        <v>8.234019501625145E-2</v>
      </c>
      <c r="H12" s="30">
        <f>'2013'!H12/'2012'!H12-1</f>
        <v>-1.0091174648136692E-2</v>
      </c>
      <c r="I12" s="30">
        <f>'2013'!I12/'2012'!I12-1</f>
        <v>-5.5683952043911633E-2</v>
      </c>
      <c r="J12" s="30">
        <f>'2013'!J12/'2012'!J12-1</f>
        <v>-2.7279490782838867E-3</v>
      </c>
      <c r="K12" s="30">
        <f>'2013'!K12/'2012'!K12-1</f>
        <v>-1.5364061456245581E-3</v>
      </c>
      <c r="L12" s="30">
        <f>'2013'!L12/'2012'!L12-1</f>
        <v>2.81162136832247E-3</v>
      </c>
      <c r="M12" s="30">
        <f>'2013'!M12/'2012'!M12-1</f>
        <v>-0.13106391838434317</v>
      </c>
      <c r="N12" s="30">
        <f>'2013'!N12/'2012'!N12-1</f>
        <v>0.12644083745001167</v>
      </c>
      <c r="O12" s="30">
        <f>'2013'!O12/'2012'!O12-1</f>
        <v>0.18882633174534424</v>
      </c>
    </row>
    <row r="13" spans="2:15" x14ac:dyDescent="0.2">
      <c r="B13" s="24" t="s">
        <v>29</v>
      </c>
      <c r="C13" s="32">
        <f>'2013'!C13/SUM('2012'!D13:O13)-1</f>
        <v>-7.9385175124298657E-2</v>
      </c>
      <c r="D13" s="32">
        <f>'2013'!D13/'2012'!D13-1</f>
        <v>6.259204712812938E-3</v>
      </c>
      <c r="E13" s="32">
        <f>'2013'!E13/'2012'!E13-1</f>
        <v>0.14898757478140823</v>
      </c>
      <c r="F13" s="32">
        <f>'2013'!F13/'2012'!F13-1</f>
        <v>-2.0103503184713323E-2</v>
      </c>
      <c r="G13" s="32">
        <f>'2013'!G13/'2012'!G13-1</f>
        <v>-0.18067777569743493</v>
      </c>
      <c r="H13" s="32">
        <f>'2013'!H13/'2012'!H13-1</f>
        <v>0.22684836620990811</v>
      </c>
      <c r="I13" s="32">
        <f>'2013'!I13/'2012'!I13-1</f>
        <v>-0.15432565168114842</v>
      </c>
      <c r="J13" s="32">
        <f>'2013'!J13/'2012'!J13-1</f>
        <v>-0.15220535068691254</v>
      </c>
      <c r="K13" s="32">
        <f>'2013'!K13/'2012'!K13-1</f>
        <v>-0.17342267354752794</v>
      </c>
      <c r="L13" s="32">
        <f>'2013'!L13/'2012'!L13-1</f>
        <v>-0.19105499966422668</v>
      </c>
      <c r="M13" s="32">
        <f>'2013'!M13/'2012'!M13-1</f>
        <v>-9.1941420628083637E-2</v>
      </c>
      <c r="N13" s="32">
        <f>'2013'!N13/'2012'!N13-1</f>
        <v>-5.8664259927797557E-3</v>
      </c>
      <c r="O13" s="32">
        <f>'2013'!O13/'2012'!O13-1</f>
        <v>-3.3728919425359161E-2</v>
      </c>
    </row>
    <row r="14" spans="2:15" x14ac:dyDescent="0.2">
      <c r="B14" s="1" t="s">
        <v>28</v>
      </c>
      <c r="C14" s="55">
        <f>'2013'!C14/SUM('2012'!D14:O14)-1</f>
        <v>-6.1739518776491975E-2</v>
      </c>
      <c r="D14" s="30">
        <f>'2013'!D14/'2012'!D14-1</f>
        <v>1.2607744757493933E-2</v>
      </c>
      <c r="E14" s="30">
        <f>'2013'!E14/'2012'!E14-1</f>
        <v>-8.4244532803180894E-2</v>
      </c>
      <c r="F14" s="30">
        <f>'2013'!F14/'2012'!F14-1</f>
        <v>-0.12746113989637309</v>
      </c>
      <c r="G14" s="30">
        <f>'2013'!G14/'2012'!G14-1</f>
        <v>-6.0503251342945985E-2</v>
      </c>
      <c r="H14" s="30">
        <f>'2013'!H14/'2012'!H14-1</f>
        <v>4.7825761544794565E-2</v>
      </c>
      <c r="I14" s="30">
        <f>'2013'!I14/'2012'!I14-1</f>
        <v>-9.0194174757281531E-2</v>
      </c>
      <c r="J14" s="30">
        <f>'2013'!J14/'2012'!J14-1</f>
        <v>-6.495171352875817E-2</v>
      </c>
      <c r="K14" s="30">
        <f>'2013'!K14/'2012'!K14-1</f>
        <v>-2.7913994718973933E-2</v>
      </c>
      <c r="L14" s="30">
        <f>'2013'!L14/'2012'!L14-1</f>
        <v>-0.14279996798206995</v>
      </c>
      <c r="M14" s="30">
        <f>'2013'!M14/'2012'!M14-1</f>
        <v>-0.21202983653388352</v>
      </c>
      <c r="N14" s="30">
        <f>'2013'!N14/'2012'!N14-1</f>
        <v>5.5670103092783529E-2</v>
      </c>
      <c r="O14" s="30">
        <f>'2013'!O14/'2012'!O14-1</f>
        <v>-1.5547426182388246E-2</v>
      </c>
    </row>
    <row r="15" spans="2:15" x14ac:dyDescent="0.2">
      <c r="B15" s="24" t="s">
        <v>27</v>
      </c>
      <c r="C15" s="32">
        <f>'2013'!C15/SUM('2012'!D15:O15)-1</f>
        <v>-1.6696723727540386E-2</v>
      </c>
      <c r="D15" s="32">
        <f>'2013'!D15/'2012'!D15-1</f>
        <v>-0.13063902162468621</v>
      </c>
      <c r="E15" s="32">
        <f>'2013'!E15/'2012'!E15-1</f>
        <v>-6.1639136629901281E-2</v>
      </c>
      <c r="F15" s="32">
        <f>'2013'!F15/'2012'!F15-1</f>
        <v>-5.18259348349005E-2</v>
      </c>
      <c r="G15" s="32">
        <f>'2013'!G15/'2012'!G15-1</f>
        <v>-0.14807075517543011</v>
      </c>
      <c r="H15" s="32">
        <f>'2013'!H15/'2012'!H15-1</f>
        <v>0.49918912995836062</v>
      </c>
      <c r="I15" s="32">
        <f>'2013'!I15/'2012'!I15-1</f>
        <v>-4.5679256476171659E-2</v>
      </c>
      <c r="J15" s="32">
        <f>'2013'!J15/'2012'!J15-1</f>
        <v>-3.5724743777452383E-2</v>
      </c>
      <c r="K15" s="32">
        <f>'2013'!K15/'2012'!K15-1</f>
        <v>-5.9419913098379684E-4</v>
      </c>
      <c r="L15" s="32">
        <f>'2013'!L15/'2012'!L15-1</f>
        <v>-0.12383289761510963</v>
      </c>
      <c r="M15" s="32">
        <f>'2013'!M15/'2012'!M15-1</f>
        <v>-3.5131808390604147E-2</v>
      </c>
      <c r="N15" s="32">
        <f>'2013'!N15/'2012'!N15-1</f>
        <v>7.8597203428055984E-2</v>
      </c>
      <c r="O15" s="32">
        <f>'2013'!O15/'2012'!O15-1</f>
        <v>-1.2342302300933361E-2</v>
      </c>
    </row>
    <row r="16" spans="2:15" x14ac:dyDescent="0.2">
      <c r="B16" s="42" t="s">
        <v>1</v>
      </c>
      <c r="C16" s="55">
        <f>'2013'!C16/SUM('2012'!D16:O16)-1</f>
        <v>-7.7851206568539055E-2</v>
      </c>
      <c r="D16" s="30">
        <f>'2013'!D16/'2012'!D16-1</f>
        <v>-0.14190954773869346</v>
      </c>
      <c r="E16" s="30">
        <f>'2013'!E16/'2012'!E16-1</f>
        <v>-0.15110140178408882</v>
      </c>
      <c r="F16" s="30">
        <f>'2013'!F16/'2012'!F16-1</f>
        <v>-8.3785115820601552E-3</v>
      </c>
      <c r="G16" s="30">
        <f>'2013'!G16/'2012'!G16-1</f>
        <v>-0.15642221280203472</v>
      </c>
      <c r="H16" s="30">
        <f>'2013'!H16/'2012'!H16-1</f>
        <v>4.8567977915803917E-2</v>
      </c>
      <c r="I16" s="30">
        <f>'2013'!I16/'2012'!I16-1</f>
        <v>-1.1175928768805687E-2</v>
      </c>
      <c r="J16" s="30">
        <f>'2013'!J16/'2012'!J16-1</f>
        <v>-7.7024926601807597E-2</v>
      </c>
      <c r="K16" s="30">
        <f>'2013'!K16/'2012'!K16-1</f>
        <v>-0.16558893752487069</v>
      </c>
      <c r="L16" s="30">
        <f>'2013'!L16/'2012'!L16-1</f>
        <v>-0.14988165228678318</v>
      </c>
      <c r="M16" s="30">
        <f>'2013'!M16/'2012'!M16-1</f>
        <v>-0.14326647564469919</v>
      </c>
      <c r="N16" s="30">
        <f>'2013'!N16/'2012'!N16-1</f>
        <v>8.2986767485822233E-2</v>
      </c>
      <c r="O16" s="30">
        <f>'2013'!O16/'2012'!O16-1</f>
        <v>7.2874493927125528E-2</v>
      </c>
    </row>
    <row r="17" spans="2:15" x14ac:dyDescent="0.2">
      <c r="B17" s="24" t="s">
        <v>30</v>
      </c>
      <c r="C17" s="32">
        <f>'2013'!C17/SUM('2012'!D17:O17)-1</f>
        <v>0.20398348582905612</v>
      </c>
      <c r="D17" s="32">
        <f>'2013'!D17/'2012'!D17-1</f>
        <v>0.19247845390441376</v>
      </c>
      <c r="E17" s="32">
        <f>'2013'!E17/'2012'!E17-1</f>
        <v>0.23359676530049622</v>
      </c>
      <c r="F17" s="32">
        <f>'2013'!F17/'2012'!F17-1</f>
        <v>0.29469617140850013</v>
      </c>
      <c r="G17" s="32">
        <f>'2013'!G17/'2012'!G17-1</f>
        <v>-1.9123505976095578E-2</v>
      </c>
      <c r="H17" s="32">
        <f>'2013'!H17/'2012'!H17-1</f>
        <v>9.392446633825946E-2</v>
      </c>
      <c r="I17" s="32">
        <f>'2013'!I17/'2012'!I17-1</f>
        <v>0.13215909090909084</v>
      </c>
      <c r="J17" s="32">
        <f>'2013'!J17/'2012'!J17-1</f>
        <v>0.47254098360655727</v>
      </c>
      <c r="K17" s="32">
        <f>'2013'!K17/'2012'!K17-1</f>
        <v>0.23478103946102014</v>
      </c>
      <c r="L17" s="32">
        <f>'2013'!L17/'2012'!L17-1</f>
        <v>0.14512956469682714</v>
      </c>
      <c r="M17" s="32">
        <f>'2013'!M17/'2012'!M17-1</f>
        <v>0.1119221411192215</v>
      </c>
      <c r="N17" s="32">
        <f>'2013'!N17/'2012'!N17-1</f>
        <v>2.1500000000000075E-2</v>
      </c>
      <c r="O17" s="32">
        <f>'2013'!O17/'2012'!O17-1</f>
        <v>0.15179299103504484</v>
      </c>
    </row>
    <row r="18" spans="2:15" x14ac:dyDescent="0.2">
      <c r="B18" s="1" t="s">
        <v>31</v>
      </c>
      <c r="C18" s="55">
        <f>'2013'!C18/SUM('2012'!D18:O18)-1</f>
        <v>-0.13833551265287281</v>
      </c>
      <c r="D18" s="30">
        <f>'2013'!D18/'2012'!D18-1</f>
        <v>-0.24252615844544101</v>
      </c>
      <c r="E18" s="30">
        <f>'2013'!E18/'2012'!E18-1</f>
        <v>-4.2372881355932202E-2</v>
      </c>
      <c r="F18" s="30">
        <f>'2013'!F18/'2012'!F18-1</f>
        <v>-5.2186177715091708E-2</v>
      </c>
      <c r="G18" s="30">
        <f>'2013'!G18/'2012'!G18-1</f>
        <v>-0.24345952600800247</v>
      </c>
      <c r="H18" s="30">
        <f>'2013'!H18/'2012'!H18-1</f>
        <v>8.210645526613769E-3</v>
      </c>
      <c r="I18" s="30">
        <f>'2013'!I18/'2012'!I18-1</f>
        <v>-0.23209919664687395</v>
      </c>
      <c r="J18" s="30">
        <f>'2013'!J18/'2012'!J18-1</f>
        <v>-0.14618973561430793</v>
      </c>
      <c r="K18" s="30">
        <f>'2013'!K18/'2012'!K18-1</f>
        <v>-0.13062930908024062</v>
      </c>
      <c r="L18" s="30">
        <f>'2013'!L18/'2012'!L18-1</f>
        <v>-0.30564263322884011</v>
      </c>
      <c r="M18" s="30">
        <f>'2013'!M18/'2012'!M18-1</f>
        <v>-6.7444403937294894E-2</v>
      </c>
      <c r="N18" s="30">
        <f>'2013'!N18/'2012'!N18-1</f>
        <v>2.057613168724215E-3</v>
      </c>
      <c r="O18" s="30">
        <f>'2013'!O18/'2012'!O18-1</f>
        <v>-1.4535967200894562E-2</v>
      </c>
    </row>
    <row r="19" spans="2:15" x14ac:dyDescent="0.2">
      <c r="B19" s="24" t="s">
        <v>34</v>
      </c>
      <c r="C19" s="32">
        <f>'2013'!C19/SUM('2012'!D19:O19)-1</f>
        <v>-6.1144805169064842E-2</v>
      </c>
      <c r="D19" s="32">
        <f>'2013'!D19/'2012'!D19-1</f>
        <v>-0.19755600814663954</v>
      </c>
      <c r="E19" s="32">
        <f>'2013'!E19/'2012'!E19-1</f>
        <v>2.108895705521463E-2</v>
      </c>
      <c r="F19" s="32">
        <f>'2013'!F19/'2012'!F19-1</f>
        <v>-6.1449098135126889E-2</v>
      </c>
      <c r="G19" s="32">
        <f>'2013'!G19/'2012'!G19-1</f>
        <v>-0.259504132231405</v>
      </c>
      <c r="H19" s="32">
        <f>'2013'!H19/'2012'!H19-1</f>
        <v>0.15380941007881543</v>
      </c>
      <c r="I19" s="32">
        <f>'2013'!I19/'2012'!I19-1</f>
        <v>-9.8259404828747843E-2</v>
      </c>
      <c r="J19" s="32">
        <f>'2013'!J19/'2012'!J19-1</f>
        <v>-5.0462107208872453E-2</v>
      </c>
      <c r="K19" s="32">
        <f>'2013'!K19/'2012'!K19-1</f>
        <v>2.6025835866261504E-2</v>
      </c>
      <c r="L19" s="32">
        <f>'2013'!L19/'2012'!L19-1</f>
        <v>-0.13942133815551538</v>
      </c>
      <c r="M19" s="32">
        <f>'2013'!M19/'2012'!M19-1</f>
        <v>-0.16607695709862891</v>
      </c>
      <c r="N19" s="32">
        <f>'2013'!N19/'2012'!N19-1</f>
        <v>-2.3798413439104049E-2</v>
      </c>
      <c r="O19" s="32">
        <f>'2013'!O19/'2012'!O19-1</f>
        <v>0.24032042723631508</v>
      </c>
    </row>
    <row r="20" spans="2:15" x14ac:dyDescent="0.2">
      <c r="B20" s="1" t="s">
        <v>33</v>
      </c>
      <c r="C20" s="55">
        <f>'2013'!C20/SUM('2012'!D20:O20)-1</f>
        <v>-0.12794274593508692</v>
      </c>
      <c r="D20" s="30">
        <f>'2013'!D20/'2012'!D20-1</f>
        <v>-5.8074781225139205E-2</v>
      </c>
      <c r="E20" s="30">
        <f>'2013'!E20/'2012'!E20-1</f>
        <v>7.1642910727681919E-2</v>
      </c>
      <c r="F20" s="30">
        <f>'2013'!F20/'2012'!F20-1</f>
        <v>-0.15737612612612617</v>
      </c>
      <c r="G20" s="30">
        <f>'2013'!G20/'2012'!G20-1</f>
        <v>4.5625000000000027E-2</v>
      </c>
      <c r="H20" s="30">
        <f>'2013'!H20/'2012'!H20-1</f>
        <v>-0.17900432900432905</v>
      </c>
      <c r="I20" s="30">
        <f>'2013'!I20/'2012'!I20-1</f>
        <v>-0.12241345967897888</v>
      </c>
      <c r="J20" s="30">
        <f>'2013'!J20/'2012'!J20-1</f>
        <v>-0.24446099422826284</v>
      </c>
      <c r="K20" s="30">
        <f>'2013'!K20/'2012'!K20-1</f>
        <v>-0.19173798551678733</v>
      </c>
      <c r="L20" s="30">
        <f>'2013'!L20/'2012'!L20-1</f>
        <v>-0.10785649409627607</v>
      </c>
      <c r="M20" s="30">
        <f>'2013'!M20/'2012'!M20-1</f>
        <v>-0.17352125693160814</v>
      </c>
      <c r="N20" s="30">
        <f>'2013'!N20/'2012'!N20-1</f>
        <v>-0.1271813073055309</v>
      </c>
      <c r="O20" s="30">
        <f>'2013'!O20/'2012'!O20-1</f>
        <v>-6.0702875399361034E-2</v>
      </c>
    </row>
    <row r="21" spans="2:15" x14ac:dyDescent="0.2">
      <c r="B21" s="24" t="s">
        <v>40</v>
      </c>
      <c r="C21" s="32">
        <f>'2013'!C21/SUM('2012'!D21:O21)-1</f>
        <v>0.10805187459599219</v>
      </c>
      <c r="D21" s="32">
        <f>'2013'!D21/'2012'!D21-1</f>
        <v>-0.27671755725190839</v>
      </c>
      <c r="E21" s="32">
        <f>'2013'!E21/'2012'!E21-1</f>
        <v>0.44829979181124213</v>
      </c>
      <c r="F21" s="32">
        <f>'2013'!F21/'2012'!F21-1</f>
        <v>0.16643694004135079</v>
      </c>
      <c r="G21" s="32">
        <f>'2013'!G21/'2012'!G21-1</f>
        <v>1.3959390862944066E-2</v>
      </c>
      <c r="H21" s="32">
        <f>'2013'!H21/'2012'!H21-1</f>
        <v>7.343412526997839E-2</v>
      </c>
      <c r="I21" s="32">
        <f>'2013'!I21/'2012'!I21-1</f>
        <v>0.19885968571825896</v>
      </c>
      <c r="J21" s="32">
        <f>'2013'!J21/'2012'!J21-1</f>
        <v>0.32829214312061961</v>
      </c>
      <c r="K21" s="32">
        <f>'2013'!K21/'2012'!K21-1</f>
        <v>0.17865243495663785</v>
      </c>
      <c r="L21" s="32">
        <f>'2013'!L21/'2012'!L21-1</f>
        <v>-2.5236593059936863E-2</v>
      </c>
      <c r="M21" s="32">
        <f>'2013'!M21/'2012'!M21-1</f>
        <v>-4.8471121177802945E-2</v>
      </c>
      <c r="N21" s="32">
        <f>'2013'!N21/'2012'!N21-1</f>
        <v>1.2070916635231965E-2</v>
      </c>
      <c r="O21" s="32">
        <f>'2013'!O21/'2012'!O21-1</f>
        <v>8.2687338501292063E-2</v>
      </c>
    </row>
    <row r="22" spans="2:15" x14ac:dyDescent="0.2">
      <c r="B22" s="42" t="s">
        <v>36</v>
      </c>
      <c r="C22" s="55">
        <f>'2013'!C22/SUM('2012'!D22:O22)-1</f>
        <v>-8.8788014206082289E-2</v>
      </c>
      <c r="D22" s="30">
        <f>'2013'!D22/'2012'!D22-1</f>
        <v>-6.3291139240506666E-3</v>
      </c>
      <c r="E22" s="30">
        <f>'2013'!E22/'2012'!E22-1</f>
        <v>5.5180180180180116E-2</v>
      </c>
      <c r="F22" s="30">
        <f>'2013'!F22/'2012'!F22-1</f>
        <v>5.7220708446866553E-2</v>
      </c>
      <c r="G22" s="30">
        <f>'2013'!G22/'2012'!G22-1</f>
        <v>-0.32869612656846703</v>
      </c>
      <c r="H22" s="30">
        <f>'2013'!H22/'2012'!H22-1</f>
        <v>0.14391691394658745</v>
      </c>
      <c r="I22" s="30">
        <f>'2013'!I22/'2012'!I22-1</f>
        <v>-0.16012861736334405</v>
      </c>
      <c r="J22" s="30">
        <f>'2013'!J22/'2012'!J22-1</f>
        <v>-0.22194329592439455</v>
      </c>
      <c r="K22" s="30">
        <f>'2013'!K22/'2012'!K22-1</f>
        <v>-6.2795557021884996E-2</v>
      </c>
      <c r="L22" s="30">
        <f>'2013'!L22/'2012'!L22-1</f>
        <v>-6.2602068590092985E-3</v>
      </c>
      <c r="M22" s="30">
        <f>'2013'!M22/'2012'!M22-1</f>
        <v>-3.9923039923039916E-2</v>
      </c>
      <c r="N22" s="30">
        <f>'2013'!N22/'2012'!N22-1</f>
        <v>-8.6732059886422297E-2</v>
      </c>
      <c r="O22" s="30">
        <f>'2013'!O22/'2012'!O22-1</f>
        <v>-5.2375809935205186E-2</v>
      </c>
    </row>
    <row r="23" spans="2:15" x14ac:dyDescent="0.2">
      <c r="B23" s="24" t="s">
        <v>32</v>
      </c>
      <c r="C23" s="32">
        <f>'2013'!C23/SUM('2012'!D23:O23)-1</f>
        <v>-0.13837995010656046</v>
      </c>
      <c r="D23" s="32">
        <f>'2013'!D23/'2012'!D23-1</f>
        <v>2.2837888431299191E-2</v>
      </c>
      <c r="E23" s="32">
        <f>'2013'!E23/'2012'!E23-1</f>
        <v>-0.15717539863325736</v>
      </c>
      <c r="F23" s="32">
        <f>'2013'!F23/'2012'!F23-1</f>
        <v>2.1838034576888044E-2</v>
      </c>
      <c r="G23" s="32">
        <f>'2013'!G23/'2012'!G23-1</f>
        <v>-0.28542094455852152</v>
      </c>
      <c r="H23" s="32">
        <f>'2013'!H23/'2012'!H23-1</f>
        <v>-0.19051594590081822</v>
      </c>
      <c r="I23" s="32">
        <f>'2013'!I23/'2012'!I23-1</f>
        <v>-0.23196011545526107</v>
      </c>
      <c r="J23" s="32">
        <f>'2013'!J23/'2012'!J23-1</f>
        <v>-7.5216834921086329E-2</v>
      </c>
      <c r="K23" s="32">
        <f>'2013'!K23/'2012'!K23-1</f>
        <v>-0.14116991643454035</v>
      </c>
      <c r="L23" s="32">
        <f>'2013'!L23/'2012'!L23-1</f>
        <v>-0.21631644004944373</v>
      </c>
      <c r="M23" s="32">
        <f>'2013'!M23/'2012'!M23-1</f>
        <v>-0.14735483870967747</v>
      </c>
      <c r="N23" s="32">
        <f>'2013'!N23/'2012'!N23-1</f>
        <v>-5.6218057921635478E-2</v>
      </c>
      <c r="O23" s="32">
        <f>'2013'!O23/'2012'!O23-1</f>
        <v>-4.2050337630448076E-2</v>
      </c>
    </row>
    <row r="24" spans="2:15" x14ac:dyDescent="0.2">
      <c r="B24" s="1" t="s">
        <v>35</v>
      </c>
      <c r="C24" s="55">
        <f>'2013'!C24/SUM('2012'!D24:O24)-1</f>
        <v>-0.13945793023314557</v>
      </c>
      <c r="D24" s="30">
        <f>'2013'!D24/'2012'!D24-1</f>
        <v>-0.11785028790786944</v>
      </c>
      <c r="E24" s="30">
        <f>'2013'!E24/'2012'!E24-1</f>
        <v>-0.26585991932526587</v>
      </c>
      <c r="F24" s="30">
        <f>'2013'!F24/'2012'!F24-1</f>
        <v>-0.21860149355057701</v>
      </c>
      <c r="G24" s="30">
        <f>'2013'!G24/'2012'!G24-1</f>
        <v>-0.16018925312605614</v>
      </c>
      <c r="H24" s="30">
        <f>'2013'!H24/'2012'!H24-1</f>
        <v>-0.1332811684924361</v>
      </c>
      <c r="I24" s="30">
        <f>'2013'!I24/'2012'!I24-1</f>
        <v>-0.12207084468664853</v>
      </c>
      <c r="J24" s="30">
        <f>'2013'!J24/'2012'!J24-1</f>
        <v>-0.14865962632006502</v>
      </c>
      <c r="K24" s="30">
        <f>'2013'!K24/'2012'!K24-1</f>
        <v>-0.15283446712018145</v>
      </c>
      <c r="L24" s="30">
        <f>'2013'!L24/'2012'!L24-1</f>
        <v>-0.14091595369904375</v>
      </c>
      <c r="M24" s="30">
        <f>'2013'!M24/'2012'!M24-1</f>
        <v>-0.25692083535696941</v>
      </c>
      <c r="N24" s="30">
        <f>'2013'!N24/'2012'!N24-1</f>
        <v>1.970778117567118E-2</v>
      </c>
      <c r="O24" s="30">
        <f>'2013'!O24/'2012'!O24-1</f>
        <v>0.21695906432748546</v>
      </c>
    </row>
    <row r="25" spans="2:15" x14ac:dyDescent="0.2">
      <c r="B25" s="24" t="s">
        <v>38</v>
      </c>
      <c r="C25" s="32">
        <f>'2013'!C25/SUM('2012'!D25:O25)-1</f>
        <v>-0.16060998661937431</v>
      </c>
      <c r="D25" s="32">
        <f>'2013'!D25/'2012'!D25-1</f>
        <v>-0.11700844390832332</v>
      </c>
      <c r="E25" s="32">
        <f>'2013'!E25/'2012'!E25-1</f>
        <v>3.8080333854981774E-2</v>
      </c>
      <c r="F25" s="32">
        <f>'2013'!F25/'2012'!F25-1</f>
        <v>0.23704103671706256</v>
      </c>
      <c r="G25" s="32">
        <f>'2013'!G25/'2012'!G25-1</f>
        <v>-0.24715574735190271</v>
      </c>
      <c r="H25" s="32">
        <f>'2013'!H25/'2012'!H25-1</f>
        <v>-0.57639711424571982</v>
      </c>
      <c r="I25" s="32">
        <f>'2013'!I25/'2012'!I25-1</f>
        <v>-0.12826420890937018</v>
      </c>
      <c r="J25" s="32">
        <f>'2013'!J25/'2012'!J25-1</f>
        <v>-9.1297637421346334E-2</v>
      </c>
      <c r="K25" s="32">
        <f>'2013'!K25/'2012'!K25-1</f>
        <v>9.2783505154638846E-3</v>
      </c>
      <c r="L25" s="32">
        <f>'2013'!L25/'2012'!L25-1</f>
        <v>-9.1425156856886791E-2</v>
      </c>
      <c r="M25" s="32">
        <f>'2013'!M25/'2012'!M25-1</f>
        <v>5.4945054945054972E-2</v>
      </c>
      <c r="N25" s="32">
        <f>'2013'!N25/'2012'!N25-1</f>
        <v>-0.11218274111675131</v>
      </c>
      <c r="O25" s="32">
        <f>'2013'!O25/'2012'!O25-1</f>
        <v>-4.0331292761973336E-2</v>
      </c>
    </row>
    <row r="26" spans="2:15" x14ac:dyDescent="0.2">
      <c r="B26" s="1" t="s">
        <v>37</v>
      </c>
      <c r="C26" s="55">
        <f>'2013'!C26/SUM('2012'!D26:O26)-1</f>
        <v>-0.24404586886209934</v>
      </c>
      <c r="D26" s="30">
        <f>'2013'!D26/'2012'!D26-1</f>
        <v>-0.24755523361101051</v>
      </c>
      <c r="E26" s="30">
        <f>'2013'!E26/'2012'!E26-1</f>
        <v>-0.1110538520999742</v>
      </c>
      <c r="F26" s="30">
        <f>'2013'!F26/'2012'!F26-1</f>
        <v>-0.35473642489100277</v>
      </c>
      <c r="G26" s="30">
        <f>'2013'!G26/'2012'!G26-1</f>
        <v>-0.25987525987525983</v>
      </c>
      <c r="H26" s="30">
        <f>'2013'!H26/'2012'!H26-1</f>
        <v>-0.29639813032719275</v>
      </c>
      <c r="I26" s="30">
        <f>'2013'!I26/'2012'!I26-1</f>
        <v>-0.37470725995316156</v>
      </c>
      <c r="J26" s="30">
        <f>'2013'!J26/'2012'!J26-1</f>
        <v>-0.18009976371751113</v>
      </c>
      <c r="K26" s="30">
        <f>'2013'!K26/'2012'!K26-1</f>
        <v>-0.25078616352201255</v>
      </c>
      <c r="L26" s="30">
        <f>'2013'!L26/'2012'!L26-1</f>
        <v>-0.18715393133997782</v>
      </c>
      <c r="M26" s="30">
        <f>'2013'!M26/'2012'!M26-1</f>
        <v>-0.34005763688760804</v>
      </c>
      <c r="N26" s="30">
        <f>'2013'!N26/'2012'!N26-1</f>
        <v>-6.5519264619597117E-2</v>
      </c>
      <c r="O26" s="30">
        <f>'2013'!O26/'2012'!O26-1</f>
        <v>-0.24418895276180952</v>
      </c>
    </row>
    <row r="27" spans="2:15" x14ac:dyDescent="0.2">
      <c r="B27" s="24" t="s">
        <v>39</v>
      </c>
      <c r="C27" s="32">
        <f>'2013'!C27/SUM('2012'!D27:O27)-1</f>
        <v>-9.5168159788515228E-2</v>
      </c>
      <c r="D27" s="32">
        <f>'2013'!D27/'2012'!D27-1</f>
        <v>0.10678391959799005</v>
      </c>
      <c r="E27" s="32">
        <f>'2013'!E27/'2012'!E27-1</f>
        <v>0.12918660287081329</v>
      </c>
      <c r="F27" s="32">
        <f>'2013'!F27/'2012'!F27-1</f>
        <v>-0.19927536231884058</v>
      </c>
      <c r="G27" s="32">
        <f>'2013'!G27/'2012'!G27-1</f>
        <v>-0.13366890380313201</v>
      </c>
      <c r="H27" s="32">
        <f>'2013'!H27/'2012'!H27-1</f>
        <v>0.24763593380614668</v>
      </c>
      <c r="I27" s="32">
        <f>'2013'!I27/'2012'!I27-1</f>
        <v>-0.14467897977132804</v>
      </c>
      <c r="J27" s="32">
        <f>'2013'!J27/'2012'!J27-1</f>
        <v>-0.21634615384615385</v>
      </c>
      <c r="K27" s="32">
        <f>'2013'!K27/'2012'!K27-1</f>
        <v>-0.1665961945031712</v>
      </c>
      <c r="L27" s="32">
        <f>'2013'!L27/'2012'!L27-1</f>
        <v>-8.3135391923990554E-2</v>
      </c>
      <c r="M27" s="32">
        <f>'2013'!M27/'2012'!M27-1</f>
        <v>-0.2456631225517627</v>
      </c>
      <c r="N27" s="32">
        <f>'2013'!N27/'2012'!N27-1</f>
        <v>-0.18407643312101907</v>
      </c>
      <c r="O27" s="32">
        <f>'2013'!O27/'2012'!O27-1</f>
        <v>8.4507042253521236E-2</v>
      </c>
    </row>
    <row r="28" spans="2:15" x14ac:dyDescent="0.2">
      <c r="B28" s="42" t="s">
        <v>42</v>
      </c>
      <c r="C28" s="55">
        <f>'2013'!C28/SUM('2012'!D28:O28)-1</f>
        <v>-0.14674209716639375</v>
      </c>
      <c r="D28" s="30">
        <f>'2013'!D28/'2012'!D28-1</f>
        <v>-0.2917888563049853</v>
      </c>
      <c r="E28" s="30">
        <f>'2013'!E28/'2012'!E28-1</f>
        <v>0.39065420560747666</v>
      </c>
      <c r="F28" s="30">
        <f>'2013'!F28/'2012'!F28-1</f>
        <v>0.31068931068931072</v>
      </c>
      <c r="G28" s="30">
        <f>'2013'!G28/'2012'!G28-1</f>
        <v>0.43283582089552231</v>
      </c>
      <c r="H28" s="30">
        <f>'2013'!H28/'2012'!H28-1</f>
        <v>-0.54018644494834978</v>
      </c>
      <c r="I28" s="30">
        <f>'2013'!I28/'2012'!I28-1</f>
        <v>0.14639850327408799</v>
      </c>
      <c r="J28" s="30">
        <f>'2013'!J28/'2012'!J28-1</f>
        <v>-0.15206372194062279</v>
      </c>
      <c r="K28" s="30">
        <f>'2013'!K28/'2012'!K28-1</f>
        <v>-0.32591736492343248</v>
      </c>
      <c r="L28" s="30">
        <f>'2013'!L28/'2012'!L28-1</f>
        <v>5.3788316946211667E-2</v>
      </c>
      <c r="M28" s="30">
        <f>'2013'!M28/'2012'!M28-1</f>
        <v>-0.16950464396284826</v>
      </c>
      <c r="N28" s="30">
        <f>'2013'!N28/'2012'!N28-1</f>
        <v>-6.3679245283018826E-2</v>
      </c>
      <c r="O28" s="30">
        <f>'2013'!O28/'2012'!O28-1</f>
        <v>-7.2043010752688152E-2</v>
      </c>
    </row>
    <row r="29" spans="2:15" x14ac:dyDescent="0.2">
      <c r="B29" s="24" t="s">
        <v>43</v>
      </c>
      <c r="C29" s="32">
        <f>'2013'!C29/SUM('2012'!D29:O29)-1</f>
        <v>-8.406359867765123E-2</v>
      </c>
      <c r="D29" s="32">
        <f>'2013'!D29/'2012'!D29-1</f>
        <v>-0.15822784810126578</v>
      </c>
      <c r="E29" s="32">
        <f>'2013'!E29/'2012'!E29-1</f>
        <v>-0.28256880733944956</v>
      </c>
      <c r="F29" s="32">
        <f>'2013'!F29/'2012'!F29-1</f>
        <v>-6.3985374771480252E-3</v>
      </c>
      <c r="G29" s="32">
        <f>'2013'!G29/'2012'!G29-1</f>
        <v>-0.26387936943111723</v>
      </c>
      <c r="H29" s="32">
        <f>'2013'!H29/'2012'!H29-1</f>
        <v>0.48638931689779152</v>
      </c>
      <c r="I29" s="32">
        <f>'2013'!I29/'2012'!I29-1</f>
        <v>1.853568118628357E-2</v>
      </c>
      <c r="J29" s="32">
        <f>'2013'!J29/'2012'!J29-1</f>
        <v>-0.32501579279848392</v>
      </c>
      <c r="K29" s="32">
        <f>'2013'!K29/'2012'!K29-1</f>
        <v>-0.18038922155688619</v>
      </c>
      <c r="L29" s="32">
        <f>'2013'!L29/'2012'!L29-1</f>
        <v>-0.23738532110091748</v>
      </c>
      <c r="M29" s="32">
        <f>'2013'!M29/'2012'!M29-1</f>
        <v>-1.7590149516270914E-2</v>
      </c>
      <c r="N29" s="32">
        <f>'2013'!N29/'2012'!N29-1</f>
        <v>7.8895463510848085E-2</v>
      </c>
      <c r="O29" s="32">
        <f>'2013'!O29/'2012'!O29-1</f>
        <v>0.12849872773536886</v>
      </c>
    </row>
    <row r="30" spans="2:15" x14ac:dyDescent="0.2">
      <c r="B30" s="1" t="s">
        <v>44</v>
      </c>
      <c r="C30" s="55">
        <f>'2013'!C30/SUM('2012'!D30:O30)-1</f>
        <v>-2.3018308815747734E-2</v>
      </c>
      <c r="D30" s="30">
        <f>'2013'!D30/'2012'!D30-1</f>
        <v>0.14309346567411074</v>
      </c>
      <c r="E30" s="30">
        <f>'2013'!E30/'2012'!E30-1</f>
        <v>9.7879282218596986E-2</v>
      </c>
      <c r="F30" s="30">
        <f>'2013'!F30/'2012'!F30-1</f>
        <v>-7.4128984432908496E-4</v>
      </c>
      <c r="G30" s="30">
        <f>'2013'!G30/'2012'!G30-1</f>
        <v>-0.18814432989690721</v>
      </c>
      <c r="H30" s="30">
        <f>'2013'!H30/'2012'!H30-1</f>
        <v>-0.11260997067448686</v>
      </c>
      <c r="I30" s="30">
        <f>'2013'!I30/'2012'!I30-1</f>
        <v>-0.31298904538341155</v>
      </c>
      <c r="J30" s="30">
        <f>'2013'!J30/'2012'!J30-1</f>
        <v>-0.28081779915814797</v>
      </c>
      <c r="K30" s="30">
        <f>'2013'!K30/'2012'!K30-1</f>
        <v>-8.0995475113122217E-2</v>
      </c>
      <c r="L30" s="30">
        <f>'2013'!L30/'2012'!L30-1</f>
        <v>0.3059746529873264</v>
      </c>
      <c r="M30" s="30">
        <f>'2013'!M30/'2012'!M30-1</f>
        <v>2.6631158455392434E-3</v>
      </c>
      <c r="N30" s="30">
        <f>'2013'!N30/'2012'!N30-1</f>
        <v>0.55012853470437029</v>
      </c>
      <c r="O30" s="30">
        <f>'2013'!O30/'2012'!O30-1</f>
        <v>4.5372050816696818E-2</v>
      </c>
    </row>
    <row r="31" spans="2:15" x14ac:dyDescent="0.2">
      <c r="B31" s="24" t="s">
        <v>2</v>
      </c>
      <c r="C31" s="32">
        <f>'2013'!C31/SUM('2012'!D31:O31)-1</f>
        <v>6.5511719318678052E-2</v>
      </c>
      <c r="D31" s="32">
        <f>'2013'!D31/'2012'!D31-1</f>
        <v>-0.17142857142857137</v>
      </c>
      <c r="E31" s="32">
        <f>'2013'!E31/'2012'!E31-1</f>
        <v>0.53721682847896446</v>
      </c>
      <c r="F31" s="32">
        <f>'2013'!F31/'2012'!F31-1</f>
        <v>0.42189421894218948</v>
      </c>
      <c r="G31" s="32">
        <f>'2013'!G31/'2012'!G31-1</f>
        <v>-1.6704631738800324E-2</v>
      </c>
      <c r="H31" s="32">
        <f>'2013'!H31/'2012'!H31-1</f>
        <v>5.3919694072657842E-2</v>
      </c>
      <c r="I31" s="32">
        <f>'2013'!I31/'2012'!I31-1</f>
        <v>2.1744324970131457E-2</v>
      </c>
      <c r="J31" s="32">
        <f>'2013'!J31/'2012'!J31-1</f>
        <v>2.0709452532294392E-2</v>
      </c>
      <c r="K31" s="32">
        <f>'2013'!K31/'2012'!K31-1</f>
        <v>9.7472924187725685E-2</v>
      </c>
      <c r="L31" s="32">
        <f>'2013'!L31/'2012'!L31-1</f>
        <v>0.1027335536197056</v>
      </c>
      <c r="M31" s="32">
        <f>'2013'!M31/'2012'!M31-1</f>
        <v>-2.1793275217932728E-2</v>
      </c>
      <c r="N31" s="32">
        <f>'2013'!N31/'2012'!N31-1</f>
        <v>5.0785973397823536E-2</v>
      </c>
      <c r="O31" s="32">
        <f>'2013'!O31/'2012'!O31-1</f>
        <v>0.19444444444444442</v>
      </c>
    </row>
    <row r="32" spans="2:15" x14ac:dyDescent="0.2">
      <c r="B32" s="1" t="s">
        <v>48</v>
      </c>
      <c r="C32" s="55">
        <f>'2013'!C32/SUM('2012'!D32:O32)-1</f>
        <v>0.17525518094648929</v>
      </c>
      <c r="D32" s="30">
        <f>'2013'!D32/'2012'!D32-1</f>
        <v>-0.24781849912739962</v>
      </c>
      <c r="E32" s="30">
        <f>'2013'!E32/'2012'!E32-1</f>
        <v>-4.0716612377850181E-2</v>
      </c>
      <c r="F32" s="30">
        <f>'2013'!F32/'2012'!F32-1</f>
        <v>0.15902140672782883</v>
      </c>
      <c r="G32" s="30">
        <f>'2013'!G32/'2012'!G32-1</f>
        <v>0.1514450867052024</v>
      </c>
      <c r="H32" s="30">
        <f>'2013'!H32/'2012'!H32-1</f>
        <v>1.4093789607097591</v>
      </c>
      <c r="I32" s="30">
        <f>'2013'!I32/'2012'!I32-1</f>
        <v>0.5029868578255674</v>
      </c>
      <c r="J32" s="30">
        <f>'2013'!J32/'2012'!J32-1</f>
        <v>0.27941176470588225</v>
      </c>
      <c r="K32" s="30">
        <f>'2013'!K32/'2012'!K32-1</f>
        <v>-0.2442464736451373</v>
      </c>
      <c r="L32" s="30">
        <f>'2013'!L32/'2012'!L32-1</f>
        <v>0.84859154929577474</v>
      </c>
      <c r="M32" s="30">
        <f>'2013'!M32/'2012'!M32-1</f>
        <v>0.2927689594356262</v>
      </c>
      <c r="N32" s="30">
        <f>'2013'!N32/'2012'!N32-1</f>
        <v>-0.10629067245119306</v>
      </c>
      <c r="O32" s="30">
        <f>'2013'!O32/'2012'!O32-1</f>
        <v>-5.3533190578158418E-2</v>
      </c>
    </row>
    <row r="33" spans="2:15" x14ac:dyDescent="0.2">
      <c r="B33" s="24" t="s">
        <v>41</v>
      </c>
      <c r="C33" s="32">
        <f>'2013'!C33/SUM('2012'!D33:O33)-1</f>
        <v>-0.19721675569299968</v>
      </c>
      <c r="D33" s="32">
        <f>'2013'!D33/'2012'!D33-1</f>
        <v>3.6968576709797141E-3</v>
      </c>
      <c r="E33" s="32">
        <f>'2013'!E33/'2012'!E33-1</f>
        <v>-0.19873817034700314</v>
      </c>
      <c r="F33" s="32">
        <f>'2013'!F33/'2012'!F33-1</f>
        <v>-0.15655577299412915</v>
      </c>
      <c r="G33" s="32">
        <f>'2013'!G33/'2012'!G33-1</f>
        <v>2.1582733812949728E-2</v>
      </c>
      <c r="H33" s="32">
        <f>'2013'!H33/'2012'!H33-1</f>
        <v>-0.26394052044609662</v>
      </c>
      <c r="I33" s="32">
        <f>'2013'!I33/'2012'!I33-1</f>
        <v>-0.45294117647058818</v>
      </c>
      <c r="J33" s="32">
        <f>'2013'!J33/'2012'!J33-1</f>
        <v>-0.23228803716608593</v>
      </c>
      <c r="K33" s="32">
        <f>'2013'!K33/'2012'!K33-1</f>
        <v>-0.1431601272534464</v>
      </c>
      <c r="L33" s="32">
        <f>'2013'!L33/'2012'!L33-1</f>
        <v>-0.29520295202952029</v>
      </c>
      <c r="M33" s="32">
        <f>'2013'!M33/'2012'!M33-1</f>
        <v>-0.36530612244897964</v>
      </c>
      <c r="N33" s="32">
        <f>'2013'!N33/'2012'!N33-1</f>
        <v>0.17374517374517384</v>
      </c>
      <c r="O33" s="32">
        <f>'2013'!O33/'2012'!O33-1</f>
        <v>7.7227722772277296E-2</v>
      </c>
    </row>
    <row r="34" spans="2:15" x14ac:dyDescent="0.2">
      <c r="B34" s="1" t="s">
        <v>47</v>
      </c>
      <c r="C34" s="55">
        <f>'2013'!C34/SUM('2012'!D34:O34)-1</f>
        <v>-0.12427184466019414</v>
      </c>
      <c r="D34" s="30">
        <f>'2013'!D34/'2012'!D34-1</f>
        <v>6.6465256797582972E-2</v>
      </c>
      <c r="E34" s="30">
        <f>'2013'!E34/'2012'!E34-1</f>
        <v>0.22505800464037118</v>
      </c>
      <c r="F34" s="30">
        <f>'2013'!F34/'2012'!F34-1</f>
        <v>5.0147492625368661E-2</v>
      </c>
      <c r="G34" s="30">
        <f>'2013'!G34/'2012'!G34-1</f>
        <v>4.1564792176039145E-2</v>
      </c>
      <c r="H34" s="30">
        <f>'2013'!H34/'2012'!H34-1</f>
        <v>-0.24127906976744184</v>
      </c>
      <c r="I34" s="30">
        <f>'2013'!I34/'2012'!I34-1</f>
        <v>-0.41466666666666663</v>
      </c>
      <c r="J34" s="30">
        <f>'2013'!J34/'2012'!J34-1</f>
        <v>-9.0171325518485168E-2</v>
      </c>
      <c r="K34" s="30">
        <f>'2013'!K34/'2012'!K34-1</f>
        <v>-7.4113856068743322E-2</v>
      </c>
      <c r="L34" s="30">
        <f>'2013'!L34/'2012'!L34-1</f>
        <v>-0.23345367027677499</v>
      </c>
      <c r="M34" s="30">
        <f>'2013'!M34/'2012'!M34-1</f>
        <v>-0.16715116279069764</v>
      </c>
      <c r="N34" s="30">
        <f>'2013'!N34/'2012'!N34-1</f>
        <v>-9.9337748344370813E-2</v>
      </c>
      <c r="O34" s="30">
        <f>'2013'!O34/'2012'!O34-1</f>
        <v>0.1212121212121211</v>
      </c>
    </row>
    <row r="35" spans="2:15" x14ac:dyDescent="0.2">
      <c r="B35" s="24" t="s">
        <v>49</v>
      </c>
      <c r="C35" s="32">
        <f>'2013'!C35/SUM('2012'!D35:O35)-1</f>
        <v>-0.25209325233951729</v>
      </c>
      <c r="D35" s="32">
        <f>'2013'!D35/'2012'!D35-1</f>
        <v>2.0964360587002018E-2</v>
      </c>
      <c r="E35" s="32">
        <f>'2013'!E35/'2012'!E35-1</f>
        <v>-0.23219373219373218</v>
      </c>
      <c r="F35" s="32">
        <f>'2013'!F35/'2012'!F35-1</f>
        <v>3.1335149863760181E-2</v>
      </c>
      <c r="G35" s="32">
        <f>'2013'!G35/'2012'!G35-1</f>
        <v>-0.38602065131056396</v>
      </c>
      <c r="H35" s="32">
        <f>'2013'!H35/'2012'!H35-1</f>
        <v>-0.43258719416970326</v>
      </c>
      <c r="I35" s="32">
        <f>'2013'!I35/'2012'!I35-1</f>
        <v>-0.49656357388316152</v>
      </c>
      <c r="J35" s="32">
        <f>'2013'!J35/'2012'!J35-1</f>
        <v>-0.25145631067961161</v>
      </c>
      <c r="K35" s="32">
        <f>'2013'!K35/'2012'!K35-1</f>
        <v>-0.20671243325705568</v>
      </c>
      <c r="L35" s="32">
        <f>'2013'!L35/'2012'!L35-1</f>
        <v>-0.35197685631629705</v>
      </c>
      <c r="M35" s="32">
        <f>'2013'!M35/'2012'!M35-1</f>
        <v>-0.28987068965517238</v>
      </c>
      <c r="N35" s="32">
        <f>'2013'!N35/'2012'!N35-1</f>
        <v>0.29829984544049459</v>
      </c>
      <c r="O35" s="32">
        <f>'2013'!O35/'2012'!O35-1</f>
        <v>0.54871794871794877</v>
      </c>
    </row>
    <row r="36" spans="2:15" x14ac:dyDescent="0.2">
      <c r="B36" s="42" t="s">
        <v>45</v>
      </c>
      <c r="C36" s="55">
        <f>'2013'!C36/SUM('2012'!D36:O36)-1</f>
        <v>-8.12057828360504E-2</v>
      </c>
      <c r="D36" s="30">
        <f>'2013'!D36/'2012'!D36-1</f>
        <v>-0.16144578313253011</v>
      </c>
      <c r="E36" s="30">
        <f>'2013'!E36/'2012'!E36-1</f>
        <v>0.2416918429003021</v>
      </c>
      <c r="F36" s="30">
        <f>'2013'!F36/'2012'!F36-1</f>
        <v>0.23486682808716708</v>
      </c>
      <c r="G36" s="30">
        <f>'2013'!G36/'2012'!G36-1</f>
        <v>-3.5046728971962593E-2</v>
      </c>
      <c r="H36" s="30">
        <f>'2013'!H36/'2012'!H36-1</f>
        <v>-0.21803278688524586</v>
      </c>
      <c r="I36" s="30">
        <f>'2013'!I36/'2012'!I36-1</f>
        <v>-8.6956521739130488E-2</v>
      </c>
      <c r="J36" s="30">
        <f>'2013'!J36/'2012'!J36-1</f>
        <v>4.29338103756709E-2</v>
      </c>
      <c r="K36" s="30">
        <f>'2013'!K36/'2012'!K36-1</f>
        <v>3.8258575197889222E-2</v>
      </c>
      <c r="L36" s="30">
        <f>'2013'!L36/'2012'!L36-1</f>
        <v>-0.11041009463722395</v>
      </c>
      <c r="M36" s="30">
        <f>'2013'!M36/'2012'!M36-1</f>
        <v>-0.47272727272727277</v>
      </c>
      <c r="N36" s="30">
        <f>'2013'!N36/'2012'!N36-1</f>
        <v>-0.2075848303393214</v>
      </c>
      <c r="O36" s="30">
        <f>'2013'!O36/'2012'!O36-1</f>
        <v>0.26274509803921564</v>
      </c>
    </row>
    <row r="37" spans="2:15" x14ac:dyDescent="0.2">
      <c r="B37" s="24" t="s">
        <v>51</v>
      </c>
      <c r="C37" s="32">
        <f>'2013'!C37/SUM('2012'!D37:O37)-1</f>
        <v>-1.6851816983618928E-2</v>
      </c>
      <c r="D37" s="32">
        <f>'2013'!D37/'2012'!D37-1</f>
        <v>0.11430921052631571</v>
      </c>
      <c r="E37" s="32">
        <f>'2013'!E37/'2012'!E37-1</f>
        <v>-0.21688231669747382</v>
      </c>
      <c r="F37" s="32">
        <f>'2013'!F37/'2012'!F37-1</f>
        <v>-1.4461315979754197E-2</v>
      </c>
      <c r="G37" s="32">
        <f>'2013'!G37/'2012'!G37-1</f>
        <v>-0.16902237926972907</v>
      </c>
      <c r="H37" s="32">
        <f>'2013'!H37/'2012'!H37-1</f>
        <v>0.20124282982791586</v>
      </c>
      <c r="I37" s="32">
        <f>'2013'!I37/'2012'!I37-1</f>
        <v>0.19729136163982441</v>
      </c>
      <c r="J37" s="32">
        <f>'2013'!J37/'2012'!J37-1</f>
        <v>0.24843423799582465</v>
      </c>
      <c r="K37" s="32">
        <f>'2013'!K37/'2012'!K37-1</f>
        <v>-0.15433673469387754</v>
      </c>
      <c r="L37" s="32">
        <f>'2013'!L37/'2012'!L37-1</f>
        <v>8.1223124701385485E-2</v>
      </c>
      <c r="M37" s="32">
        <f>'2013'!M37/'2012'!M37-1</f>
        <v>-0.25852585258525851</v>
      </c>
      <c r="N37" s="32">
        <f>'2013'!N37/'2012'!N37-1</f>
        <v>-0.13244613434727504</v>
      </c>
      <c r="O37" s="32">
        <f>'2013'!O37/'2012'!O37-1</f>
        <v>-0.23158756137479541</v>
      </c>
    </row>
    <row r="38" spans="2:15" x14ac:dyDescent="0.2">
      <c r="B38" s="1" t="s">
        <v>3</v>
      </c>
      <c r="C38" s="55">
        <f>'2013'!C38/SUM('2012'!D38:O38)-1</f>
        <v>5.3591682419659836E-2</v>
      </c>
      <c r="D38" s="30">
        <f>'2013'!D38/'2012'!D38-1</f>
        <v>-0.10384959713518349</v>
      </c>
      <c r="E38" s="30">
        <f>'2013'!E38/'2012'!E38-1</f>
        <v>0.33191489361702131</v>
      </c>
      <c r="F38" s="30">
        <f>'2013'!F38/'2012'!F38-1</f>
        <v>0.26178010471204183</v>
      </c>
      <c r="G38" s="30">
        <f>'2013'!G38/'2012'!G38-1</f>
        <v>1.0200803212851404</v>
      </c>
      <c r="H38" s="30">
        <f>'2013'!H38/'2012'!H38-1</f>
        <v>0.88839285714285721</v>
      </c>
      <c r="I38" s="30">
        <f>'2013'!I38/'2012'!I38-1</f>
        <v>-0.15701559020044542</v>
      </c>
      <c r="J38" s="30">
        <f>'2013'!J38/'2012'!J38-1</f>
        <v>-0.22363847045191199</v>
      </c>
      <c r="K38" s="30">
        <f>'2013'!K38/'2012'!K38-1</f>
        <v>-0.2427022518765638</v>
      </c>
      <c r="L38" s="30">
        <f>'2013'!L38/'2012'!L38-1</f>
        <v>-0.23542116630669552</v>
      </c>
      <c r="M38" s="30">
        <f>'2013'!M38/'2012'!M38-1</f>
        <v>-0.19635193133047213</v>
      </c>
      <c r="N38" s="30">
        <f>'2013'!N38/'2012'!N38-1</f>
        <v>-0.18972332015810278</v>
      </c>
      <c r="O38" s="30">
        <f>'2013'!O38/'2012'!O38-1</f>
        <v>-0.14304812834224601</v>
      </c>
    </row>
    <row r="39" spans="2:15" x14ac:dyDescent="0.2">
      <c r="B39" s="24" t="s">
        <v>46</v>
      </c>
      <c r="C39" s="32">
        <f>'2013'!C39/SUM('2012'!D39:O39)-1</f>
        <v>-0.18388721047331325</v>
      </c>
      <c r="D39" s="32">
        <f>'2013'!D39/'2012'!D39-1</f>
        <v>-0.20751341681574242</v>
      </c>
      <c r="E39" s="32">
        <f>'2013'!E39/'2012'!E39-1</f>
        <v>-0.45934959349593496</v>
      </c>
      <c r="F39" s="32">
        <f>'2013'!F39/'2012'!F39-1</f>
        <v>0.50790067720090293</v>
      </c>
      <c r="G39" s="32">
        <f>'2013'!G39/'2012'!G39-1</f>
        <v>0.24872231686541735</v>
      </c>
      <c r="H39" s="32">
        <f>'2013'!H39/'2012'!H39-1</f>
        <v>-0.19312436804853383</v>
      </c>
      <c r="I39" s="32">
        <f>'2013'!I39/'2012'!I39-1</f>
        <v>-0.48007033997655335</v>
      </c>
      <c r="J39" s="32">
        <f>'2013'!J39/'2012'!J39-1</f>
        <v>-0.23841807909604518</v>
      </c>
      <c r="K39" s="32">
        <f>'2013'!K39/'2012'!K39-1</f>
        <v>-0.39139559286463799</v>
      </c>
      <c r="L39" s="32">
        <f>'2013'!L39/'2012'!L39-1</f>
        <v>6.8649885583524917E-3</v>
      </c>
      <c r="M39" s="32">
        <f>'2013'!M39/'2012'!M39-1</f>
        <v>-7.495069033530577E-2</v>
      </c>
      <c r="N39" s="32">
        <f>'2013'!N39/'2012'!N39-1</f>
        <v>0.49171270718232041</v>
      </c>
      <c r="O39" s="32">
        <f>'2013'!O39/'2012'!O39-1</f>
        <v>0.21122994652406413</v>
      </c>
    </row>
    <row r="40" spans="2:15" x14ac:dyDescent="0.2">
      <c r="B40" s="42" t="s">
        <v>50</v>
      </c>
      <c r="C40" s="55">
        <f>'2013'!C40/SUM('2012'!D40:O40)-1</f>
        <v>-0.34114534114534112</v>
      </c>
      <c r="D40" s="30">
        <f>'2013'!D40/'2012'!D40-1</f>
        <v>-0.13323572474377743</v>
      </c>
      <c r="E40" s="30">
        <f>'2013'!E40/'2012'!E40-1</f>
        <v>0.64935064935064934</v>
      </c>
      <c r="F40" s="30">
        <f>'2013'!F40/'2012'!F40-1</f>
        <v>-0.24242424242424243</v>
      </c>
      <c r="G40" s="30">
        <f>'2013'!G40/'2012'!G40-1</f>
        <v>-6.3247863247863245E-2</v>
      </c>
      <c r="H40" s="30">
        <f>'2013'!H40/'2012'!H40-1</f>
        <v>-0.34688995215311003</v>
      </c>
      <c r="I40" s="30">
        <f>'2013'!I40/'2012'!I40-1</f>
        <v>-0.53429027113237637</v>
      </c>
      <c r="J40" s="30">
        <f>'2013'!J40/'2012'!J40-1</f>
        <v>-0.53264094955489616</v>
      </c>
      <c r="K40" s="30">
        <f>'2013'!K40/'2012'!K40-1</f>
        <v>-0.65286783042394014</v>
      </c>
      <c r="L40" s="30">
        <f>'2013'!L40/'2012'!L40-1</f>
        <v>-0.51665533650577844</v>
      </c>
      <c r="M40" s="30">
        <f>'2013'!M40/'2012'!M40-1</f>
        <v>-5.7409879839786404E-2</v>
      </c>
      <c r="N40" s="30">
        <f>'2013'!N40/'2012'!N40-1</f>
        <v>-0.17555555555555558</v>
      </c>
      <c r="O40" s="30">
        <f>'2013'!O40/'2012'!O40-1</f>
        <v>4.4736842105263186E-2</v>
      </c>
    </row>
    <row r="41" spans="2:15" x14ac:dyDescent="0.2">
      <c r="B41" s="24" t="s">
        <v>52</v>
      </c>
      <c r="C41" s="32">
        <f>'2013'!C41/SUM('2012'!D41:O41)-1</f>
        <v>-0.11073526793662092</v>
      </c>
      <c r="D41" s="32">
        <f>'2013'!D41/'2012'!D41-1</f>
        <v>0.46456692913385833</v>
      </c>
      <c r="E41" s="32">
        <f>'2013'!E41/'2012'!E41-1</f>
        <v>-0.3728813559322034</v>
      </c>
      <c r="F41" s="32">
        <f>'2013'!F41/'2012'!F41-1</f>
        <v>-0.46996466431095407</v>
      </c>
      <c r="G41" s="32">
        <f>'2013'!G41/'2012'!G41-1</f>
        <v>-0.3671875</v>
      </c>
      <c r="H41" s="32">
        <f>'2013'!H41/'2012'!H41-1</f>
        <v>1.0314136125654452</v>
      </c>
      <c r="I41" s="32">
        <f>'2013'!I41/'2012'!I41-1</f>
        <v>-0.59914712153518124</v>
      </c>
      <c r="J41" s="32">
        <f>'2013'!J41/'2012'!J41-1</f>
        <v>1.5850340136054424</v>
      </c>
      <c r="K41" s="32">
        <f>'2013'!K41/'2012'!K41-1</f>
        <v>-0.55319148936170215</v>
      </c>
      <c r="L41" s="32">
        <f>'2013'!L41/'2012'!L41-1</f>
        <v>1.1673151750972721E-2</v>
      </c>
      <c r="M41" s="32">
        <f>'2013'!M41/'2012'!M41-1</f>
        <v>-0.17218543046357615</v>
      </c>
      <c r="N41" s="32">
        <f>'2013'!N41/'2012'!N41-1</f>
        <v>0.31231231231231238</v>
      </c>
      <c r="O41" s="32">
        <f>'2013'!O41/'2012'!O41-1</f>
        <v>1.3636363636363669E-2</v>
      </c>
    </row>
    <row r="42" spans="2:15" x14ac:dyDescent="0.2">
      <c r="B42" s="42" t="s">
        <v>71</v>
      </c>
      <c r="C42" s="55">
        <f>'2013'!C42/SUM('2012'!D42:O42)-1</f>
        <v>6.3391745666953936E-2</v>
      </c>
      <c r="D42" s="30">
        <f>'2013'!D42/'2012'!D42-1</f>
        <v>-5.34550195567145E-2</v>
      </c>
      <c r="E42" s="30">
        <f>'2013'!E42/'2012'!E42-1</f>
        <v>-0.43035714285714288</v>
      </c>
      <c r="F42" s="30">
        <f>'2013'!F42/'2012'!F42-1</f>
        <v>-0.10488505747126442</v>
      </c>
      <c r="G42" s="30">
        <f>'2013'!G42/'2012'!G42-1</f>
        <v>0.47974683544303787</v>
      </c>
      <c r="H42" s="30">
        <f>'2013'!H42/'2012'!H42-1</f>
        <v>5.5908513341804245E-2</v>
      </c>
      <c r="I42" s="30">
        <f>'2013'!I42/'2012'!I42-1</f>
        <v>-0.30180460485376481</v>
      </c>
      <c r="J42" s="30">
        <f>'2013'!J42/'2012'!J42-1</f>
        <v>-8.6545454545454592E-2</v>
      </c>
      <c r="K42" s="30">
        <f>'2013'!K42/'2012'!K42-1</f>
        <v>0.31294964028776984</v>
      </c>
      <c r="L42" s="30">
        <f>'2013'!L42/'2012'!L42-1</f>
        <v>0.27735644637053092</v>
      </c>
      <c r="M42" s="30">
        <f>'2013'!M42/'2012'!M42-1</f>
        <v>4.9840933191940717E-2</v>
      </c>
      <c r="N42" s="30">
        <f>'2013'!N42/'2012'!N42-1</f>
        <v>0.88848263254113347</v>
      </c>
      <c r="O42" s="30">
        <f>'2013'!O42/'2012'!O42-1</f>
        <v>0.18154761904761907</v>
      </c>
    </row>
    <row r="43" spans="2:15" x14ac:dyDescent="0.2">
      <c r="B43" s="24" t="s">
        <v>4</v>
      </c>
      <c r="C43" s="32">
        <f>'2013'!C43/SUM('2012'!D43:O43)-1</f>
        <v>0.27059742288168676</v>
      </c>
      <c r="D43" s="32">
        <f>'2013'!D43/'2012'!D43-1</f>
        <v>-0.36842105263157898</v>
      </c>
      <c r="E43" s="32">
        <f>'2013'!E43/'2012'!E43-1</f>
        <v>-4.2145593869731823E-2</v>
      </c>
      <c r="F43" s="32">
        <f>'2013'!F43/'2012'!F43-1</f>
        <v>-9.0497737556561098E-2</v>
      </c>
      <c r="G43" s="32">
        <f>'2013'!G43/'2012'!G43-1</f>
        <v>4.3478260869564966E-3</v>
      </c>
      <c r="H43" s="32">
        <f>'2013'!H43/'2012'!H43-1</f>
        <v>-0.34104046242774566</v>
      </c>
      <c r="I43" s="32">
        <f>'2013'!I43/'2012'!I43-1</f>
        <v>-0.322061191626409</v>
      </c>
      <c r="J43" s="32">
        <f>'2013'!J43/'2012'!J43-1</f>
        <v>1.0472779369627507</v>
      </c>
      <c r="K43" s="32">
        <f>'2013'!K43/'2012'!K43-1</f>
        <v>1.3803159173754556</v>
      </c>
      <c r="L43" s="32">
        <f>'2013'!L43/'2012'!L43-1</f>
        <v>-0.1865546218487395</v>
      </c>
      <c r="M43" s="32">
        <f>'2013'!M43/'2012'!M43-1</f>
        <v>-0.15343915343915349</v>
      </c>
      <c r="N43" s="32">
        <f>'2013'!N43/'2012'!N43-1</f>
        <v>0.38152610441767076</v>
      </c>
      <c r="O43" s="32">
        <f>'2013'!O43/'2012'!O43-1</f>
        <v>0.34020618556701021</v>
      </c>
    </row>
    <row r="44" spans="2:15" x14ac:dyDescent="0.2">
      <c r="B44" s="1" t="s">
        <v>103</v>
      </c>
      <c r="C44" s="55">
        <f>'2013'!C44/SUM('2012'!D44:O44)-1</f>
        <v>-0.17581283330466202</v>
      </c>
      <c r="D44" s="30">
        <f>'2013'!D44/'2012'!D44-1</f>
        <v>2.9484029484029506E-2</v>
      </c>
      <c r="E44" s="30">
        <f>'2013'!E44/'2012'!E44-1</f>
        <v>8.3832335329341312E-2</v>
      </c>
      <c r="F44" s="30">
        <f>'2013'!F44/'2012'!F44-1</f>
        <v>-0.1522988505747126</v>
      </c>
      <c r="G44" s="30">
        <f>'2013'!G44/'2012'!G44-1</f>
        <v>-8.7677725118483374E-2</v>
      </c>
      <c r="H44" s="30">
        <f>'2013'!H44/'2012'!H44-1</f>
        <v>-0.5218150087260035</v>
      </c>
      <c r="I44" s="30">
        <f>'2013'!I44/'2012'!I44-1</f>
        <v>-0.47646493756003838</v>
      </c>
      <c r="J44" s="30">
        <f>'2013'!J44/'2012'!J44-1</f>
        <v>0.20537897310513453</v>
      </c>
      <c r="K44" s="30">
        <f>'2013'!K44/'2012'!K44-1</f>
        <v>-4.1152263374485631E-2</v>
      </c>
      <c r="L44" s="30">
        <f>'2013'!L44/'2012'!L44-1</f>
        <v>0.29147982062780264</v>
      </c>
      <c r="M44" s="30">
        <f>'2013'!M44/'2012'!M44-1</f>
        <v>-0.22941176470588232</v>
      </c>
      <c r="N44" s="30">
        <f>'2013'!N44/'2012'!N44-1</f>
        <v>-0.41791044776119401</v>
      </c>
      <c r="O44" s="30">
        <f>'2013'!O44/'2012'!O44-1</f>
        <v>-0.14649681528662417</v>
      </c>
    </row>
    <row r="45" spans="2:15" x14ac:dyDescent="0.2">
      <c r="B45" s="24" t="s">
        <v>76</v>
      </c>
      <c r="C45" s="32">
        <f>'2013'!C45/SUM('2012'!D45:O45)-1</f>
        <v>-4.0643863179074424E-2</v>
      </c>
      <c r="D45" s="32">
        <f>'2013'!D45/'2012'!D45-1</f>
        <v>-4.8780487804878092E-2</v>
      </c>
      <c r="E45" s="32">
        <f>'2013'!E45/'2012'!E45-1</f>
        <v>0.6964285714285714</v>
      </c>
      <c r="F45" s="32">
        <f>'2013'!F45/'2012'!F45-1</f>
        <v>-0.10227272727272729</v>
      </c>
      <c r="G45" s="32">
        <f>'2013'!G45/'2012'!G45-1</f>
        <v>-0.15231788079470199</v>
      </c>
      <c r="H45" s="32">
        <f>'2013'!H45/'2012'!H45-1</f>
        <v>-0.39912280701754388</v>
      </c>
      <c r="I45" s="32">
        <f>'2013'!I45/'2012'!I45-1</f>
        <v>-0.19096509240246407</v>
      </c>
      <c r="J45" s="32">
        <f>'2013'!J45/'2012'!J45-1</f>
        <v>0.11019283746556474</v>
      </c>
      <c r="K45" s="32">
        <f>'2013'!K45/'2012'!K45-1</f>
        <v>1.6470588235294015E-2</v>
      </c>
      <c r="L45" s="32">
        <f>'2013'!L45/'2012'!L45-1</f>
        <v>0.18595041322314043</v>
      </c>
      <c r="M45" s="32">
        <f>'2013'!M45/'2012'!M45-1</f>
        <v>-0.17721518987341767</v>
      </c>
      <c r="N45" s="32">
        <f>'2013'!N45/'2012'!N45-1</f>
        <v>0.29850746268656714</v>
      </c>
      <c r="O45" s="32">
        <f>'2013'!O45/'2012'!O45-1</f>
        <v>-2.8985507246376829E-2</v>
      </c>
    </row>
    <row r="46" spans="2:15" x14ac:dyDescent="0.2">
      <c r="B46" s="42" t="s">
        <v>5</v>
      </c>
      <c r="C46" s="55">
        <f>'2013'!C46/SUM('2012'!D46:O46)-1</f>
        <v>0.16206336311941505</v>
      </c>
      <c r="D46" s="30">
        <f>'2013'!D46/'2012'!D46-1</f>
        <v>-0.11188811188811187</v>
      </c>
      <c r="E46" s="30">
        <f>'2013'!E46/'2012'!E46-1</f>
        <v>7.8212290502793325E-2</v>
      </c>
      <c r="F46" s="30">
        <f>'2013'!F46/'2012'!F46-1</f>
        <v>0.34666666666666668</v>
      </c>
      <c r="G46" s="30">
        <f>'2013'!G46/'2012'!G46-1</f>
        <v>-0.30188679245283023</v>
      </c>
      <c r="H46" s="30">
        <f>'2013'!H46/'2012'!H46-1</f>
        <v>0.81985294117647056</v>
      </c>
      <c r="I46" s="30">
        <f>'2013'!I46/'2012'!I46-1</f>
        <v>-1.6018306636155555E-2</v>
      </c>
      <c r="J46" s="30">
        <f>'2013'!J46/'2012'!J46-1</f>
        <v>0.38220338983050839</v>
      </c>
      <c r="K46" s="30">
        <f>'2013'!K46/'2012'!K46-1</f>
        <v>7.1625344352617137E-2</v>
      </c>
      <c r="L46" s="30">
        <f>'2013'!L46/'2012'!L46-1</f>
        <v>-0.20793950850661624</v>
      </c>
      <c r="M46" s="30">
        <f>'2013'!M46/'2012'!M46-1</f>
        <v>0.39144736842105265</v>
      </c>
      <c r="N46" s="30">
        <f>'2013'!N46/'2012'!N46-1</f>
        <v>-8.7431693989071024E-2</v>
      </c>
      <c r="O46" s="30">
        <f>'2013'!O46/'2012'!O46-1</f>
        <v>0.62209302325581395</v>
      </c>
    </row>
    <row r="47" spans="2:15" x14ac:dyDescent="0.2">
      <c r="B47" s="25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</row>
    <row r="48" spans="2:15" x14ac:dyDescent="0.2">
      <c r="B48" s="42" t="s">
        <v>77</v>
      </c>
      <c r="C48" s="55">
        <f>'2013'!C48/SUM('2012'!D48:O48)-1</f>
        <v>-1.3556732532083893E-2</v>
      </c>
      <c r="D48" s="30">
        <f>'2013'!D48/'2012'!D48-1</f>
        <v>4.3550924105387301E-2</v>
      </c>
      <c r="E48" s="30">
        <f>'2013'!E48/'2012'!E48-1</f>
        <v>0.12310385064177365</v>
      </c>
      <c r="F48" s="30">
        <f>'2013'!F48/'2012'!F48-1</f>
        <v>4.4883458972359458E-2</v>
      </c>
      <c r="G48" s="30">
        <f>'2013'!G48/'2012'!G48-1</f>
        <v>1.714005876591651E-3</v>
      </c>
      <c r="H48" s="30">
        <f>'2013'!H48/'2012'!H48-1</f>
        <v>-0.1981534749930407</v>
      </c>
      <c r="I48" s="30">
        <f>'2013'!I48/'2012'!I48-1</f>
        <v>0.10401900773195871</v>
      </c>
      <c r="J48" s="30">
        <f>'2013'!J48/'2012'!J48-1</f>
        <v>0.16853254307979371</v>
      </c>
      <c r="K48" s="30">
        <f>'2013'!K48/'2012'!K48-1</f>
        <v>0.13496429825588208</v>
      </c>
      <c r="L48" s="30">
        <f>'2013'!L48/'2012'!L48-1</f>
        <v>-6.491817978031833E-2</v>
      </c>
      <c r="M48" s="30">
        <f>'2013'!M48/'2012'!M48-1</f>
        <v>-0.34205496605812957</v>
      </c>
      <c r="N48" s="30">
        <f>'2013'!N48/'2012'!N48-1</f>
        <v>2.8829454671761123E-2</v>
      </c>
      <c r="O48" s="30">
        <f>'2013'!O48/'2012'!O48-1</f>
        <v>-0.22166643826229959</v>
      </c>
    </row>
  </sheetData>
  <phoneticPr fontId="0" type="noConversion"/>
  <conditionalFormatting sqref="B1 C1:O6 B3:B65536 C8:O65536">
    <cfRule type="cellIs" dxfId="475" priority="1" stopIfTrue="1" operator="lessThan">
      <formula>0</formula>
    </cfRule>
  </conditionalFormatting>
  <pageMargins left="0.75" right="0.43" top="0.63" bottom="0.47" header="0.26" footer="0.2"/>
  <pageSetup paperSize="9" scale="80" orientation="landscape" horizontalDpi="96" verticalDpi="96" r:id="rId1"/>
  <headerFooter alignWithMargins="0">
    <oddFooter>&amp;LStatistics Finland&amp;C&amp;D&amp;RHelsinki City Tourist Office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Z57"/>
  <sheetViews>
    <sheetView topLeftCell="A2" workbookViewId="0">
      <selection activeCell="A47" sqref="A47"/>
    </sheetView>
  </sheetViews>
  <sheetFormatPr defaultRowHeight="12.75" x14ac:dyDescent="0.2"/>
  <cols>
    <col min="1" max="1" width="4.140625" customWidth="1"/>
    <col min="2" max="2" width="28.7109375" style="42" customWidth="1"/>
    <col min="3" max="11" width="10.140625" customWidth="1"/>
    <col min="12" max="12" width="11" customWidth="1"/>
    <col min="13" max="15" width="10.140625" customWidth="1"/>
  </cols>
  <sheetData>
    <row r="1" spans="2:78" x14ac:dyDescent="0.2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78" x14ac:dyDescent="0.2">
      <c r="B2" s="52" t="s">
        <v>72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78" x14ac:dyDescent="0.2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78" ht="15.75" x14ac:dyDescent="0.25">
      <c r="B4" s="53" t="s">
        <v>55</v>
      </c>
      <c r="C4" s="4"/>
      <c r="D4" s="4"/>
      <c r="E4" s="4"/>
      <c r="F4" s="2"/>
      <c r="G4" s="4"/>
      <c r="H4" s="2"/>
      <c r="I4" s="4"/>
      <c r="J4" s="2"/>
      <c r="K4" s="4"/>
      <c r="L4" s="4"/>
      <c r="M4" s="2"/>
      <c r="N4" s="2"/>
      <c r="O4" s="2"/>
    </row>
    <row r="5" spans="2:78" ht="15.75" thickBot="1" x14ac:dyDescent="0.3">
      <c r="B5" s="54" t="s">
        <v>0</v>
      </c>
    </row>
    <row r="6" spans="2:78" ht="13.5" thickBot="1" x14ac:dyDescent="0.25">
      <c r="B6" s="6" t="s">
        <v>196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  <c r="K6" s="7" t="s">
        <v>14</v>
      </c>
      <c r="L6" s="7" t="s">
        <v>15</v>
      </c>
      <c r="M6" s="7" t="s">
        <v>16</v>
      </c>
      <c r="N6" s="7" t="s">
        <v>17</v>
      </c>
      <c r="O6" s="7" t="s">
        <v>18</v>
      </c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</row>
    <row r="7" spans="2:78" ht="13.5" thickBot="1" x14ac:dyDescent="0.25">
      <c r="B7" s="39" t="s">
        <v>197</v>
      </c>
      <c r="C7" s="16" t="s">
        <v>56</v>
      </c>
      <c r="D7" s="16" t="s">
        <v>57</v>
      </c>
      <c r="E7" s="16" t="s">
        <v>58</v>
      </c>
      <c r="F7" s="16" t="s">
        <v>59</v>
      </c>
      <c r="G7" s="16" t="s">
        <v>60</v>
      </c>
      <c r="H7" s="16" t="s">
        <v>61</v>
      </c>
      <c r="I7" s="16" t="s">
        <v>62</v>
      </c>
      <c r="J7" s="16" t="s">
        <v>63</v>
      </c>
      <c r="K7" s="16" t="s">
        <v>64</v>
      </c>
      <c r="L7" s="16" t="s">
        <v>65</v>
      </c>
      <c r="M7" s="16" t="s">
        <v>66</v>
      </c>
      <c r="N7" s="16" t="s">
        <v>67</v>
      </c>
      <c r="O7" s="16" t="s">
        <v>68</v>
      </c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</row>
    <row r="8" spans="2:78" x14ac:dyDescent="0.2">
      <c r="B8" s="48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</row>
    <row r="9" spans="2:78" s="21" customFormat="1" x14ac:dyDescent="0.2">
      <c r="B9" s="18" t="s">
        <v>23</v>
      </c>
      <c r="C9" s="19">
        <f>SUM(D9:O9)</f>
        <v>2366</v>
      </c>
      <c r="D9" s="19">
        <f>'2012'!D9-'2011'!D9</f>
        <v>11367</v>
      </c>
      <c r="E9" s="19">
        <f>'2012'!E9-'2011'!E9</f>
        <v>8619</v>
      </c>
      <c r="F9" s="19">
        <f>'2012'!F9-'2011'!F9</f>
        <v>10936</v>
      </c>
      <c r="G9" s="19">
        <f>'2012'!G9-'2011'!G9</f>
        <v>-6022</v>
      </c>
      <c r="H9" s="19">
        <f>'2012'!H9-'2011'!H9</f>
        <v>16257</v>
      </c>
      <c r="I9" s="19">
        <f>'2012'!I9-'2011'!I9</f>
        <v>8134</v>
      </c>
      <c r="J9" s="19">
        <f>'2012'!J9-'2011'!J9</f>
        <v>-20229</v>
      </c>
      <c r="K9" s="19">
        <f>'2012'!K9-'2011'!K9</f>
        <v>-1455</v>
      </c>
      <c r="L9" s="19">
        <f>'2012'!L9-'2011'!L9</f>
        <v>-1073</v>
      </c>
      <c r="M9" s="19">
        <f>'2012'!M9-'2011'!M9</f>
        <v>-14848</v>
      </c>
      <c r="N9" s="19">
        <f>'2012'!N9-'2011'!N9</f>
        <v>4392</v>
      </c>
      <c r="O9" s="19">
        <f>'2012'!O9-'2011'!O9</f>
        <v>-13712</v>
      </c>
      <c r="P9" s="19"/>
      <c r="Q9" s="19"/>
      <c r="R9" s="19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</row>
    <row r="10" spans="2:78" x14ac:dyDescent="0.2">
      <c r="B10" s="11" t="s">
        <v>24</v>
      </c>
      <c r="C10" s="49">
        <f>SUM(D10:O10)</f>
        <v>218</v>
      </c>
      <c r="D10" s="7">
        <f>'2012'!D10-'2011'!D10</f>
        <v>10939</v>
      </c>
      <c r="E10" s="7">
        <f>'2012'!E10-'2011'!E10</f>
        <v>1217</v>
      </c>
      <c r="F10" s="7">
        <f>'2012'!F10-'2011'!F10</f>
        <v>-1268</v>
      </c>
      <c r="G10" s="7">
        <f>'2012'!G10-'2011'!G10</f>
        <v>-6268</v>
      </c>
      <c r="H10" s="7">
        <f>'2012'!H10-'2011'!H10</f>
        <v>12013</v>
      </c>
      <c r="I10" s="7">
        <f>'2012'!I10-'2011'!I10</f>
        <v>3498</v>
      </c>
      <c r="J10" s="7">
        <f>'2012'!J10-'2011'!J10</f>
        <v>-6830</v>
      </c>
      <c r="K10" s="7">
        <f>'2012'!K10-'2011'!K10</f>
        <v>-1793</v>
      </c>
      <c r="L10" s="7">
        <f>'2012'!L10-'2011'!L10</f>
        <v>1685</v>
      </c>
      <c r="M10" s="7">
        <f>'2012'!M10-'2011'!M10</f>
        <v>-7398</v>
      </c>
      <c r="N10" s="7">
        <f>'2012'!N10-'2011'!N10</f>
        <v>-917</v>
      </c>
      <c r="O10" s="7">
        <f>'2012'!O10-'2011'!O10</f>
        <v>-4660</v>
      </c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</row>
    <row r="11" spans="2:78" s="21" customFormat="1" x14ac:dyDescent="0.2">
      <c r="B11" s="22" t="s">
        <v>25</v>
      </c>
      <c r="C11" s="19">
        <f t="shared" ref="C11:C48" si="0">SUM(D11:O11)</f>
        <v>2148</v>
      </c>
      <c r="D11" s="19">
        <f>'2012'!D11-'2011'!D11</f>
        <v>428</v>
      </c>
      <c r="E11" s="19">
        <f>'2012'!E11-'2011'!E11</f>
        <v>7402</v>
      </c>
      <c r="F11" s="19">
        <f>'2012'!F11-'2011'!F11</f>
        <v>12204</v>
      </c>
      <c r="G11" s="19">
        <f>'2012'!G11-'2011'!G11</f>
        <v>246</v>
      </c>
      <c r="H11" s="19">
        <f>'2012'!H11-'2011'!H11</f>
        <v>4244</v>
      </c>
      <c r="I11" s="19">
        <f>'2012'!I11-'2011'!I11</f>
        <v>4636</v>
      </c>
      <c r="J11" s="19">
        <f>'2012'!J11-'2011'!J11</f>
        <v>-13399</v>
      </c>
      <c r="K11" s="19">
        <f>'2012'!K11-'2011'!K11</f>
        <v>338</v>
      </c>
      <c r="L11" s="19">
        <f>'2012'!L11-'2011'!L11</f>
        <v>-2758</v>
      </c>
      <c r="M11" s="19">
        <f>'2012'!M11-'2011'!M11</f>
        <v>-7450</v>
      </c>
      <c r="N11" s="19">
        <f>'2012'!N11-'2011'!N11</f>
        <v>5309</v>
      </c>
      <c r="O11" s="19">
        <f>'2012'!O11-'2011'!O11</f>
        <v>-9052</v>
      </c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</row>
    <row r="12" spans="2:78" x14ac:dyDescent="0.2">
      <c r="B12" s="42" t="s">
        <v>26</v>
      </c>
      <c r="C12" s="43">
        <f t="shared" si="0"/>
        <v>-17900</v>
      </c>
      <c r="D12" s="12">
        <f>'2012'!D12-'2011'!D12</f>
        <v>-1829</v>
      </c>
      <c r="E12" s="12">
        <f>'2012'!E12-'2011'!E12</f>
        <v>-841</v>
      </c>
      <c r="F12" s="12">
        <f>'2012'!F12-'2011'!F12</f>
        <v>-2687</v>
      </c>
      <c r="G12" s="12">
        <f>'2012'!G12-'2011'!G12</f>
        <v>-3004</v>
      </c>
      <c r="H12" s="12">
        <f>'2012'!H12-'2011'!H12</f>
        <v>-1925</v>
      </c>
      <c r="I12" s="12">
        <f>'2012'!I12-'2011'!I12</f>
        <v>-2183</v>
      </c>
      <c r="J12" s="12">
        <f>'2012'!J12-'2011'!J12</f>
        <v>-1391</v>
      </c>
      <c r="K12" s="12">
        <f>'2012'!K12-'2011'!K12</f>
        <v>-1310</v>
      </c>
      <c r="L12" s="12">
        <f>'2012'!L12-'2011'!L12</f>
        <v>-937</v>
      </c>
      <c r="M12" s="12">
        <f>'2012'!M12-'2011'!M12</f>
        <v>-720</v>
      </c>
      <c r="N12" s="12">
        <f>'2012'!N12-'2011'!N12</f>
        <v>-413</v>
      </c>
      <c r="O12" s="12">
        <f>'2012'!O12-'2011'!O12</f>
        <v>-660</v>
      </c>
    </row>
    <row r="13" spans="2:78" s="21" customFormat="1" x14ac:dyDescent="0.2">
      <c r="B13" s="24" t="s">
        <v>29</v>
      </c>
      <c r="C13" s="23">
        <f t="shared" si="0"/>
        <v>-13121</v>
      </c>
      <c r="D13" s="23">
        <f>'2012'!D13-'2011'!D13</f>
        <v>-316</v>
      </c>
      <c r="E13" s="23">
        <f>'2012'!E13-'2011'!E13</f>
        <v>-84</v>
      </c>
      <c r="F13" s="23">
        <f>'2012'!F13-'2011'!F13</f>
        <v>-884</v>
      </c>
      <c r="G13" s="23">
        <f>'2012'!G13-'2011'!G13</f>
        <v>-1674</v>
      </c>
      <c r="H13" s="23">
        <f>'2012'!H13-'2011'!H13</f>
        <v>-1079</v>
      </c>
      <c r="I13" s="23">
        <f>'2012'!I13-'2011'!I13</f>
        <v>-2570</v>
      </c>
      <c r="J13" s="23">
        <f>'2012'!J13-'2011'!J13</f>
        <v>-350</v>
      </c>
      <c r="K13" s="23">
        <f>'2012'!K13-'2011'!K13</f>
        <v>-2625</v>
      </c>
      <c r="L13" s="23">
        <f>'2012'!L13-'2011'!L13</f>
        <v>-1003</v>
      </c>
      <c r="M13" s="23">
        <f>'2012'!M13-'2011'!M13</f>
        <v>-299</v>
      </c>
      <c r="N13" s="23">
        <f>'2012'!N13-'2011'!N13</f>
        <v>-619</v>
      </c>
      <c r="O13" s="23">
        <f>'2012'!O13-'2011'!O13</f>
        <v>-1618</v>
      </c>
    </row>
    <row r="14" spans="2:78" x14ac:dyDescent="0.2">
      <c r="B14" s="1" t="s">
        <v>28</v>
      </c>
      <c r="C14" s="43">
        <f t="shared" si="0"/>
        <v>-4838</v>
      </c>
      <c r="D14" s="12">
        <f>'2012'!D14-'2011'!D14</f>
        <v>-161</v>
      </c>
      <c r="E14" s="12">
        <f>'2012'!E14-'2011'!E14</f>
        <v>-418</v>
      </c>
      <c r="F14" s="12">
        <f>'2012'!F14-'2011'!F14</f>
        <v>-908</v>
      </c>
      <c r="G14" s="12">
        <f>'2012'!G14-'2011'!G14</f>
        <v>-146</v>
      </c>
      <c r="H14" s="12">
        <f>'2012'!H14-'2011'!H14</f>
        <v>782</v>
      </c>
      <c r="I14" s="12">
        <f>'2012'!I14-'2011'!I14</f>
        <v>-852</v>
      </c>
      <c r="J14" s="12">
        <f>'2012'!J14-'2011'!J14</f>
        <v>-216</v>
      </c>
      <c r="K14" s="12">
        <f>'2012'!K14-'2011'!K14</f>
        <v>919</v>
      </c>
      <c r="L14" s="12">
        <f>'2012'!L14-'2011'!L14</f>
        <v>-1516</v>
      </c>
      <c r="M14" s="12">
        <f>'2012'!M14-'2011'!M14</f>
        <v>-2662</v>
      </c>
      <c r="N14" s="12">
        <f>'2012'!N14-'2011'!N14</f>
        <v>-338</v>
      </c>
      <c r="O14" s="12">
        <f>'2012'!O14-'2011'!O14</f>
        <v>678</v>
      </c>
    </row>
    <row r="15" spans="2:78" s="21" customFormat="1" x14ac:dyDescent="0.2">
      <c r="B15" s="24" t="s">
        <v>27</v>
      </c>
      <c r="C15" s="23">
        <f t="shared" si="0"/>
        <v>9757</v>
      </c>
      <c r="D15" s="23">
        <f>'2012'!D15-'2011'!D15</f>
        <v>9466</v>
      </c>
      <c r="E15" s="23">
        <f>'2012'!E15-'2011'!E15</f>
        <v>2393</v>
      </c>
      <c r="F15" s="23">
        <f>'2012'!F15-'2011'!F15</f>
        <v>729</v>
      </c>
      <c r="G15" s="23">
        <f>'2012'!G15-'2011'!G15</f>
        <v>-1875</v>
      </c>
      <c r="H15" s="23">
        <f>'2012'!H15-'2011'!H15</f>
        <v>1792</v>
      </c>
      <c r="I15" s="23">
        <f>'2012'!I15-'2011'!I15</f>
        <v>1249</v>
      </c>
      <c r="J15" s="23">
        <f>'2012'!J15-'2011'!J15</f>
        <v>-1699</v>
      </c>
      <c r="K15" s="23">
        <f>'2012'!K15-'2011'!K15</f>
        <v>-1246</v>
      </c>
      <c r="L15" s="23">
        <f>'2012'!L15-'2011'!L15</f>
        <v>1195</v>
      </c>
      <c r="M15" s="23">
        <f>'2012'!M15-'2011'!M15</f>
        <v>-115</v>
      </c>
      <c r="N15" s="23">
        <f>'2012'!N15-'2011'!N15</f>
        <v>-592</v>
      </c>
      <c r="O15" s="23">
        <f>'2012'!O15-'2011'!O15</f>
        <v>-1540</v>
      </c>
    </row>
    <row r="16" spans="2:78" x14ac:dyDescent="0.2">
      <c r="B16" s="42" t="s">
        <v>1</v>
      </c>
      <c r="C16" s="43">
        <f t="shared" si="0"/>
        <v>1207</v>
      </c>
      <c r="D16" s="12">
        <f>'2012'!D16-'2011'!D16</f>
        <v>47</v>
      </c>
      <c r="E16" s="12">
        <f>'2012'!E16-'2011'!E16</f>
        <v>645</v>
      </c>
      <c r="F16" s="12">
        <f>'2012'!F16-'2011'!F16</f>
        <v>-1257</v>
      </c>
      <c r="G16" s="12">
        <f>'2012'!G16-'2011'!G16</f>
        <v>-650</v>
      </c>
      <c r="H16" s="12">
        <f>'2012'!H16-'2011'!H16</f>
        <v>-449</v>
      </c>
      <c r="I16" s="12">
        <f>'2012'!I16-'2011'!I16</f>
        <v>-349</v>
      </c>
      <c r="J16" s="12">
        <f>'2012'!J16-'2011'!J16</f>
        <v>1292</v>
      </c>
      <c r="K16" s="12">
        <f>'2012'!K16-'2011'!K16</f>
        <v>3665</v>
      </c>
      <c r="L16" s="12">
        <f>'2012'!L16-'2011'!L16</f>
        <v>-14</v>
      </c>
      <c r="M16" s="12">
        <f>'2012'!M16-'2011'!M16</f>
        <v>-1369</v>
      </c>
      <c r="N16" s="12">
        <f>'2012'!N16-'2011'!N16</f>
        <v>-472</v>
      </c>
      <c r="O16" s="12">
        <f>'2012'!O16-'2011'!O16</f>
        <v>118</v>
      </c>
    </row>
    <row r="17" spans="2:15" s="21" customFormat="1" x14ac:dyDescent="0.2">
      <c r="B17" s="24" t="s">
        <v>30</v>
      </c>
      <c r="C17" s="23">
        <f t="shared" si="0"/>
        <v>9511</v>
      </c>
      <c r="D17" s="23">
        <f>'2012'!D17-'2011'!D17</f>
        <v>964</v>
      </c>
      <c r="E17" s="23">
        <f>'2012'!E17-'2011'!E17</f>
        <v>909</v>
      </c>
      <c r="F17" s="23">
        <f>'2012'!F17-'2011'!F17</f>
        <v>667</v>
      </c>
      <c r="G17" s="23">
        <f>'2012'!G17-'2011'!G17</f>
        <v>410</v>
      </c>
      <c r="H17" s="23">
        <f>'2012'!H17-'2011'!H17</f>
        <v>602</v>
      </c>
      <c r="I17" s="23">
        <f>'2012'!I17-'2011'!I17</f>
        <v>-251</v>
      </c>
      <c r="J17" s="23">
        <f>'2012'!J17-'2011'!J17</f>
        <v>1807</v>
      </c>
      <c r="K17" s="23">
        <f>'2012'!K17-'2011'!K17</f>
        <v>1489</v>
      </c>
      <c r="L17" s="23">
        <f>'2012'!L17-'2011'!L17</f>
        <v>1771</v>
      </c>
      <c r="M17" s="23">
        <f>'2012'!M17-'2011'!M17</f>
        <v>952</v>
      </c>
      <c r="N17" s="23">
        <f>'2012'!N17-'2011'!N17</f>
        <v>177</v>
      </c>
      <c r="O17" s="23">
        <f>'2012'!O17-'2011'!O17</f>
        <v>14</v>
      </c>
    </row>
    <row r="18" spans="2:15" x14ac:dyDescent="0.2">
      <c r="B18" s="1" t="s">
        <v>31</v>
      </c>
      <c r="C18" s="43">
        <f t="shared" si="0"/>
        <v>-10575</v>
      </c>
      <c r="D18" s="12">
        <f>'2012'!D18-'2011'!D18</f>
        <v>-246</v>
      </c>
      <c r="E18" s="12">
        <f>'2012'!E18-'2011'!E18</f>
        <v>-172</v>
      </c>
      <c r="F18" s="12">
        <f>'2012'!F18-'2011'!F18</f>
        <v>-238</v>
      </c>
      <c r="G18" s="12">
        <f>'2012'!G18-'2011'!G18</f>
        <v>-572</v>
      </c>
      <c r="H18" s="12">
        <f>'2012'!H18-'2011'!H18</f>
        <v>-61</v>
      </c>
      <c r="I18" s="12">
        <f>'2012'!I18-'2011'!I18</f>
        <v>-671</v>
      </c>
      <c r="J18" s="12">
        <f>'2012'!J18-'2011'!J18</f>
        <v>-2219</v>
      </c>
      <c r="K18" s="12">
        <f>'2012'!K18-'2011'!K18</f>
        <v>-4487</v>
      </c>
      <c r="L18" s="12">
        <f>'2012'!L18-'2011'!L18</f>
        <v>120</v>
      </c>
      <c r="M18" s="12">
        <f>'2012'!M18-'2011'!M18</f>
        <v>-848</v>
      </c>
      <c r="N18" s="12">
        <f>'2012'!N18-'2011'!N18</f>
        <v>-265</v>
      </c>
      <c r="O18" s="12">
        <f>'2012'!O18-'2011'!O18</f>
        <v>-916</v>
      </c>
    </row>
    <row r="19" spans="2:15" s="21" customFormat="1" x14ac:dyDescent="0.2">
      <c r="B19" s="24" t="s">
        <v>34</v>
      </c>
      <c r="C19" s="23">
        <f t="shared" si="0"/>
        <v>2574</v>
      </c>
      <c r="D19" s="23">
        <f>'2012'!D19-'2011'!D19</f>
        <v>247</v>
      </c>
      <c r="E19" s="23">
        <f>'2012'!E19-'2011'!E19</f>
        <v>173</v>
      </c>
      <c r="F19" s="23">
        <f>'2012'!F19-'2011'!F19</f>
        <v>43</v>
      </c>
      <c r="G19" s="23">
        <f>'2012'!G19-'2011'!G19</f>
        <v>1569</v>
      </c>
      <c r="H19" s="23">
        <f>'2012'!H19-'2011'!H19</f>
        <v>-88</v>
      </c>
      <c r="I19" s="23">
        <f>'2012'!I19-'2011'!I19</f>
        <v>279</v>
      </c>
      <c r="J19" s="23">
        <f>'2012'!J19-'2011'!J19</f>
        <v>-1287</v>
      </c>
      <c r="K19" s="23">
        <f>'2012'!K19-'2011'!K19</f>
        <v>260</v>
      </c>
      <c r="L19" s="23">
        <f>'2012'!L19-'2011'!L19</f>
        <v>221</v>
      </c>
      <c r="M19" s="23">
        <f>'2012'!M19-'2011'!M19</f>
        <v>642</v>
      </c>
      <c r="N19" s="23">
        <f>'2012'!N19-'2011'!N19</f>
        <v>959</v>
      </c>
      <c r="O19" s="23">
        <f>'2012'!O19-'2011'!O19</f>
        <v>-444</v>
      </c>
    </row>
    <row r="20" spans="2:15" x14ac:dyDescent="0.2">
      <c r="B20" s="1" t="s">
        <v>33</v>
      </c>
      <c r="C20" s="43">
        <f t="shared" si="0"/>
        <v>2474</v>
      </c>
      <c r="D20" s="12">
        <f>'2012'!D20-'2011'!D20</f>
        <v>243</v>
      </c>
      <c r="E20" s="12">
        <f>'2012'!E20-'2011'!E20</f>
        <v>-14</v>
      </c>
      <c r="F20" s="12">
        <f>'2012'!F20-'2011'!F20</f>
        <v>419</v>
      </c>
      <c r="G20" s="12">
        <f>'2012'!G20-'2011'!G20</f>
        <v>-56</v>
      </c>
      <c r="H20" s="12">
        <f>'2012'!H20-'2011'!H20</f>
        <v>384</v>
      </c>
      <c r="I20" s="12">
        <f>'2012'!I20-'2011'!I20</f>
        <v>355</v>
      </c>
      <c r="J20" s="12">
        <f>'2012'!J20-'2011'!J20</f>
        <v>-135</v>
      </c>
      <c r="K20" s="12">
        <f>'2012'!K20-'2011'!K20</f>
        <v>419</v>
      </c>
      <c r="L20" s="12">
        <f>'2012'!L20-'2011'!L20</f>
        <v>-381</v>
      </c>
      <c r="M20" s="12">
        <f>'2012'!M20-'2011'!M20</f>
        <v>556</v>
      </c>
      <c r="N20" s="12">
        <f>'2012'!N20-'2011'!N20</f>
        <v>474</v>
      </c>
      <c r="O20" s="12">
        <f>'2012'!O20-'2011'!O20</f>
        <v>210</v>
      </c>
    </row>
    <row r="21" spans="2:15" s="21" customFormat="1" x14ac:dyDescent="0.2">
      <c r="B21" s="24" t="s">
        <v>40</v>
      </c>
      <c r="C21" s="23">
        <f t="shared" si="0"/>
        <v>3201</v>
      </c>
      <c r="D21" s="23">
        <f>'2012'!D21-'2011'!D21</f>
        <v>482</v>
      </c>
      <c r="E21" s="23">
        <f>'2012'!E21-'2011'!E21</f>
        <v>181</v>
      </c>
      <c r="F21" s="23">
        <f>'2012'!F21-'2011'!F21</f>
        <v>198</v>
      </c>
      <c r="G21" s="23">
        <f>'2012'!G21-'2011'!G21</f>
        <v>112</v>
      </c>
      <c r="H21" s="23">
        <f>'2012'!H21-'2011'!H21</f>
        <v>-367</v>
      </c>
      <c r="I21" s="23">
        <f>'2012'!I21-'2011'!I21</f>
        <v>927</v>
      </c>
      <c r="J21" s="23">
        <f>'2012'!J21-'2011'!J21</f>
        <v>303</v>
      </c>
      <c r="K21" s="23">
        <f>'2012'!K21-'2011'!K21</f>
        <v>673</v>
      </c>
      <c r="L21" s="23">
        <f>'2012'!L21-'2011'!L21</f>
        <v>105</v>
      </c>
      <c r="M21" s="23">
        <f>'2012'!M21-'2011'!M21</f>
        <v>284</v>
      </c>
      <c r="N21" s="23">
        <f>'2012'!N21-'2011'!N21</f>
        <v>102</v>
      </c>
      <c r="O21" s="23">
        <f>'2012'!O21-'2011'!O21</f>
        <v>201</v>
      </c>
    </row>
    <row r="22" spans="2:15" x14ac:dyDescent="0.2">
      <c r="B22" s="42" t="s">
        <v>36</v>
      </c>
      <c r="C22" s="43">
        <f t="shared" si="0"/>
        <v>-19738</v>
      </c>
      <c r="D22" s="12">
        <f>'2012'!D22-'2011'!D22</f>
        <v>-880</v>
      </c>
      <c r="E22" s="12">
        <f>'2012'!E22-'2011'!E22</f>
        <v>-874</v>
      </c>
      <c r="F22" s="12">
        <f>'2012'!F22-'2011'!F22</f>
        <v>-699</v>
      </c>
      <c r="G22" s="12">
        <f>'2012'!G22-'2011'!G22</f>
        <v>-1164</v>
      </c>
      <c r="H22" s="12">
        <f>'2012'!H22-'2011'!H22</f>
        <v>-1809</v>
      </c>
      <c r="I22" s="12">
        <f>'2012'!I22-'2011'!I22</f>
        <v>-1632</v>
      </c>
      <c r="J22" s="12">
        <f>'2012'!J22-'2011'!J22</f>
        <v>-3253</v>
      </c>
      <c r="K22" s="12">
        <f>'2012'!K22-'2011'!K22</f>
        <v>-5169</v>
      </c>
      <c r="L22" s="12">
        <f>'2012'!L22-'2011'!L22</f>
        <v>-1697</v>
      </c>
      <c r="M22" s="12">
        <f>'2012'!M22-'2011'!M22</f>
        <v>-1846</v>
      </c>
      <c r="N22" s="12">
        <f>'2012'!N22-'2011'!N22</f>
        <v>-236</v>
      </c>
      <c r="O22" s="12">
        <f>'2012'!O22-'2011'!O22</f>
        <v>-479</v>
      </c>
    </row>
    <row r="23" spans="2:15" s="21" customFormat="1" x14ac:dyDescent="0.2">
      <c r="B23" s="24" t="s">
        <v>32</v>
      </c>
      <c r="C23" s="23">
        <f t="shared" si="0"/>
        <v>-980</v>
      </c>
      <c r="D23" s="23">
        <f>'2012'!D23-'2011'!D23</f>
        <v>-506</v>
      </c>
      <c r="E23" s="23">
        <f>'2012'!E23-'2011'!E23</f>
        <v>-203</v>
      </c>
      <c r="F23" s="23">
        <f>'2012'!F23-'2011'!F23</f>
        <v>-454</v>
      </c>
      <c r="G23" s="23">
        <f>'2012'!G23-'2011'!G23</f>
        <v>-195</v>
      </c>
      <c r="H23" s="23">
        <f>'2012'!H23-'2011'!H23</f>
        <v>-162</v>
      </c>
      <c r="I23" s="23">
        <f>'2012'!I23-'2011'!I23</f>
        <v>1226</v>
      </c>
      <c r="J23" s="23">
        <f>'2012'!J23-'2011'!J23</f>
        <v>-846</v>
      </c>
      <c r="K23" s="23">
        <f>'2012'!K23-'2011'!K23</f>
        <v>-28</v>
      </c>
      <c r="L23" s="23">
        <f>'2012'!L23-'2011'!L23</f>
        <v>952</v>
      </c>
      <c r="M23" s="23">
        <f>'2012'!M23-'2011'!M23</f>
        <v>-461</v>
      </c>
      <c r="N23" s="23">
        <f>'2012'!N23-'2011'!N23</f>
        <v>336</v>
      </c>
      <c r="O23" s="23">
        <f>'2012'!O23-'2011'!O23</f>
        <v>-639</v>
      </c>
    </row>
    <row r="24" spans="2:15" x14ac:dyDescent="0.2">
      <c r="B24" s="1" t="s">
        <v>35</v>
      </c>
      <c r="C24" s="43">
        <f t="shared" si="0"/>
        <v>-2832</v>
      </c>
      <c r="D24" s="12">
        <f>'2012'!D24-'2011'!D24</f>
        <v>54</v>
      </c>
      <c r="E24" s="12">
        <f>'2012'!E24-'2011'!E24</f>
        <v>68</v>
      </c>
      <c r="F24" s="12">
        <f>'2012'!F24-'2011'!F24</f>
        <v>-324</v>
      </c>
      <c r="G24" s="12">
        <f>'2012'!G24-'2011'!G24</f>
        <v>319</v>
      </c>
      <c r="H24" s="12">
        <f>'2012'!H24-'2011'!H24</f>
        <v>-330</v>
      </c>
      <c r="I24" s="12">
        <f>'2012'!I24-'2011'!I24</f>
        <v>-476</v>
      </c>
      <c r="J24" s="12">
        <f>'2012'!J24-'2011'!J24</f>
        <v>-631</v>
      </c>
      <c r="K24" s="12">
        <f>'2012'!K24-'2011'!K24</f>
        <v>-350</v>
      </c>
      <c r="L24" s="12">
        <f>'2012'!L24-'2011'!L24</f>
        <v>-771</v>
      </c>
      <c r="M24" s="12">
        <f>'2012'!M24-'2011'!M24</f>
        <v>368</v>
      </c>
      <c r="N24" s="12">
        <f>'2012'!N24-'2011'!N24</f>
        <v>-348</v>
      </c>
      <c r="O24" s="12">
        <f>'2012'!O24-'2011'!O24</f>
        <v>-411</v>
      </c>
    </row>
    <row r="25" spans="2:15" s="21" customFormat="1" x14ac:dyDescent="0.2">
      <c r="B25" s="24" t="s">
        <v>38</v>
      </c>
      <c r="C25" s="23">
        <f t="shared" si="0"/>
        <v>5737</v>
      </c>
      <c r="D25" s="23">
        <f>'2012'!D25-'2011'!D25</f>
        <v>-83</v>
      </c>
      <c r="E25" s="23">
        <f>'2012'!E25-'2011'!E25</f>
        <v>429</v>
      </c>
      <c r="F25" s="23">
        <f>'2012'!F25-'2011'!F25</f>
        <v>237</v>
      </c>
      <c r="G25" s="23">
        <f>'2012'!G25-'2011'!G25</f>
        <v>-425</v>
      </c>
      <c r="H25" s="23">
        <f>'2012'!H25-'2011'!H25</f>
        <v>6458</v>
      </c>
      <c r="I25" s="23">
        <f>'2012'!I25-'2011'!I25</f>
        <v>-223</v>
      </c>
      <c r="J25" s="23">
        <f>'2012'!J25-'2011'!J25</f>
        <v>213</v>
      </c>
      <c r="K25" s="23">
        <f>'2012'!K25-'2011'!K25</f>
        <v>-885</v>
      </c>
      <c r="L25" s="23">
        <f>'2012'!L25-'2011'!L25</f>
        <v>324</v>
      </c>
      <c r="M25" s="23">
        <f>'2012'!M25-'2011'!M25</f>
        <v>-328</v>
      </c>
      <c r="N25" s="23">
        <f>'2012'!N25-'2011'!N25</f>
        <v>-154</v>
      </c>
      <c r="O25" s="23">
        <f>'2012'!O25-'2011'!O25</f>
        <v>174</v>
      </c>
    </row>
    <row r="26" spans="2:15" x14ac:dyDescent="0.2">
      <c r="B26" s="1" t="s">
        <v>37</v>
      </c>
      <c r="C26" s="43">
        <f t="shared" si="0"/>
        <v>4456</v>
      </c>
      <c r="D26" s="12">
        <f>'2012'!D26-'2011'!D26</f>
        <v>1199</v>
      </c>
      <c r="E26" s="12">
        <f>'2012'!E26-'2011'!E26</f>
        <v>541</v>
      </c>
      <c r="F26" s="12">
        <f>'2012'!F26-'2011'!F26</f>
        <v>1187</v>
      </c>
      <c r="G26" s="12">
        <f>'2012'!G26-'2011'!G26</f>
        <v>1000</v>
      </c>
      <c r="H26" s="12">
        <f>'2012'!H26-'2011'!H26</f>
        <v>-358</v>
      </c>
      <c r="I26" s="12">
        <f>'2012'!I26-'2011'!I26</f>
        <v>468</v>
      </c>
      <c r="J26" s="12">
        <f>'2012'!J26-'2011'!J26</f>
        <v>-544</v>
      </c>
      <c r="K26" s="12">
        <f>'2012'!K26-'2011'!K26</f>
        <v>672</v>
      </c>
      <c r="L26" s="12">
        <f>'2012'!L26-'2011'!L26</f>
        <v>212</v>
      </c>
      <c r="M26" s="12">
        <f>'2012'!M26-'2011'!M26</f>
        <v>-157</v>
      </c>
      <c r="N26" s="12">
        <f>'2012'!N26-'2011'!N26</f>
        <v>-1</v>
      </c>
      <c r="O26" s="12">
        <f>'2012'!O26-'2011'!O26</f>
        <v>237</v>
      </c>
    </row>
    <row r="27" spans="2:15" s="21" customFormat="1" x14ac:dyDescent="0.2">
      <c r="B27" s="24" t="s">
        <v>39</v>
      </c>
      <c r="C27" s="23">
        <f t="shared" si="0"/>
        <v>7</v>
      </c>
      <c r="D27" s="23">
        <f>'2012'!D27-'2011'!D27</f>
        <v>-63</v>
      </c>
      <c r="E27" s="23">
        <f>'2012'!E27-'2011'!E27</f>
        <v>-58</v>
      </c>
      <c r="F27" s="23">
        <f>'2012'!F27-'2011'!F27</f>
        <v>287</v>
      </c>
      <c r="G27" s="23">
        <f>'2012'!G27-'2011'!G27</f>
        <v>-131</v>
      </c>
      <c r="H27" s="23">
        <f>'2012'!H27-'2011'!H27</f>
        <v>-46</v>
      </c>
      <c r="I27" s="23">
        <f>'2012'!I27-'2011'!I27</f>
        <v>167</v>
      </c>
      <c r="J27" s="23">
        <f>'2012'!J27-'2011'!J27</f>
        <v>-44</v>
      </c>
      <c r="K27" s="23">
        <f>'2012'!K27-'2011'!K27</f>
        <v>-210</v>
      </c>
      <c r="L27" s="23">
        <f>'2012'!L27-'2011'!L27</f>
        <v>-208</v>
      </c>
      <c r="M27" s="23">
        <f>'2012'!M27-'2011'!M27</f>
        <v>245</v>
      </c>
      <c r="N27" s="23">
        <f>'2012'!N27-'2011'!N27</f>
        <v>133</v>
      </c>
      <c r="O27" s="23">
        <f>'2012'!O27-'2011'!O27</f>
        <v>-65</v>
      </c>
    </row>
    <row r="28" spans="2:15" x14ac:dyDescent="0.2">
      <c r="B28" s="42" t="s">
        <v>42</v>
      </c>
      <c r="C28" s="43">
        <f t="shared" si="0"/>
        <v>1175</v>
      </c>
      <c r="D28" s="12">
        <f>'2012'!D28-'2011'!D28</f>
        <v>70</v>
      </c>
      <c r="E28" s="12">
        <f>'2012'!E28-'2011'!E28</f>
        <v>-46</v>
      </c>
      <c r="F28" s="12">
        <f>'2012'!F28-'2011'!F28</f>
        <v>227</v>
      </c>
      <c r="G28" s="12">
        <f>'2012'!G28-'2011'!G28</f>
        <v>-2443</v>
      </c>
      <c r="H28" s="12">
        <f>'2012'!H28-'2011'!H28</f>
        <v>2027</v>
      </c>
      <c r="I28" s="12">
        <f>'2012'!I28-'2011'!I28</f>
        <v>-140</v>
      </c>
      <c r="J28" s="12">
        <f>'2012'!J28-'2011'!J28</f>
        <v>812</v>
      </c>
      <c r="K28" s="12">
        <f>'2012'!K28-'2011'!K28</f>
        <v>314</v>
      </c>
      <c r="L28" s="12">
        <f>'2012'!L28-'2011'!L28</f>
        <v>83</v>
      </c>
      <c r="M28" s="12">
        <f>'2012'!M28-'2011'!M28</f>
        <v>203</v>
      </c>
      <c r="N28" s="12">
        <f>'2012'!N28-'2011'!N28</f>
        <v>200</v>
      </c>
      <c r="O28" s="12">
        <f>'2012'!O28-'2011'!O28</f>
        <v>-132</v>
      </c>
    </row>
    <row r="29" spans="2:15" s="21" customFormat="1" x14ac:dyDescent="0.2">
      <c r="B29" s="24" t="s">
        <v>43</v>
      </c>
      <c r="C29" s="23">
        <f t="shared" si="0"/>
        <v>-3761</v>
      </c>
      <c r="D29" s="23">
        <f>'2012'!D29-'2011'!D29</f>
        <v>-74</v>
      </c>
      <c r="E29" s="23">
        <f>'2012'!E29-'2011'!E29</f>
        <v>-535</v>
      </c>
      <c r="F29" s="23">
        <f>'2012'!F29-'2011'!F29</f>
        <v>-327</v>
      </c>
      <c r="G29" s="23">
        <f>'2012'!G29-'2011'!G29</f>
        <v>-161</v>
      </c>
      <c r="H29" s="23">
        <f>'2012'!H29-'2011'!H29</f>
        <v>217</v>
      </c>
      <c r="I29" s="23">
        <f>'2012'!I29-'2011'!I29</f>
        <v>-508</v>
      </c>
      <c r="J29" s="23">
        <f>'2012'!J29-'2011'!J29</f>
        <v>-132</v>
      </c>
      <c r="K29" s="23">
        <f>'2012'!K29-'2011'!K29</f>
        <v>-1257</v>
      </c>
      <c r="L29" s="23">
        <f>'2012'!L29-'2011'!L29</f>
        <v>-254</v>
      </c>
      <c r="M29" s="23">
        <f>'2012'!M29-'2011'!M29</f>
        <v>-532</v>
      </c>
      <c r="N29" s="23">
        <f>'2012'!N29-'2011'!N29</f>
        <v>-151</v>
      </c>
      <c r="O29" s="23">
        <f>'2012'!O29-'2011'!O29</f>
        <v>-47</v>
      </c>
    </row>
    <row r="30" spans="2:15" x14ac:dyDescent="0.2">
      <c r="B30" s="1" t="s">
        <v>44</v>
      </c>
      <c r="C30" s="43">
        <f t="shared" si="0"/>
        <v>-1643</v>
      </c>
      <c r="D30" s="12">
        <f>'2012'!D30-'2011'!D30</f>
        <v>-128</v>
      </c>
      <c r="E30" s="12">
        <f>'2012'!E30-'2011'!E30</f>
        <v>-115</v>
      </c>
      <c r="F30" s="12">
        <f>'2012'!F30-'2011'!F30</f>
        <v>-248</v>
      </c>
      <c r="G30" s="12">
        <f>'2012'!G30-'2011'!G30</f>
        <v>261</v>
      </c>
      <c r="H30" s="12">
        <f>'2012'!H30-'2011'!H30</f>
        <v>-61</v>
      </c>
      <c r="I30" s="12">
        <f>'2012'!I30-'2011'!I30</f>
        <v>67</v>
      </c>
      <c r="J30" s="12">
        <f>'2012'!J30-'2011'!J30</f>
        <v>-314</v>
      </c>
      <c r="K30" s="12">
        <f>'2012'!K30-'2011'!K30</f>
        <v>-178</v>
      </c>
      <c r="L30" s="12">
        <f>'2012'!L30-'2011'!L30</f>
        <v>21</v>
      </c>
      <c r="M30" s="12">
        <f>'2012'!M30-'2011'!M30</f>
        <v>-304</v>
      </c>
      <c r="N30" s="12">
        <f>'2012'!N30-'2011'!N30</f>
        <v>-490</v>
      </c>
      <c r="O30" s="12">
        <f>'2012'!O30-'2011'!O30</f>
        <v>-154</v>
      </c>
    </row>
    <row r="31" spans="2:15" s="21" customFormat="1" x14ac:dyDescent="0.2">
      <c r="B31" s="24" t="s">
        <v>2</v>
      </c>
      <c r="C31" s="23">
        <f t="shared" si="0"/>
        <v>2954</v>
      </c>
      <c r="D31" s="23">
        <f>'2012'!D31-'2011'!D31</f>
        <v>611</v>
      </c>
      <c r="E31" s="23">
        <f>'2012'!E31-'2011'!E31</f>
        <v>40</v>
      </c>
      <c r="F31" s="23">
        <f>'2012'!F31-'2011'!F31</f>
        <v>116</v>
      </c>
      <c r="G31" s="23">
        <f>'2012'!G31-'2011'!G31</f>
        <v>44</v>
      </c>
      <c r="H31" s="23">
        <f>'2012'!H31-'2011'!H31</f>
        <v>474</v>
      </c>
      <c r="I31" s="23">
        <f>'2012'!I31-'2011'!I31</f>
        <v>131</v>
      </c>
      <c r="J31" s="23">
        <f>'2012'!J31-'2011'!J31</f>
        <v>625</v>
      </c>
      <c r="K31" s="23">
        <f>'2012'!K31-'2011'!K31</f>
        <v>305</v>
      </c>
      <c r="L31" s="23">
        <f>'2012'!L31-'2011'!L31</f>
        <v>168</v>
      </c>
      <c r="M31" s="23">
        <f>'2012'!M31-'2011'!M31</f>
        <v>179</v>
      </c>
      <c r="N31" s="23">
        <f>'2012'!N31-'2011'!N31</f>
        <v>-50</v>
      </c>
      <c r="O31" s="23">
        <f>'2012'!O31-'2011'!O31</f>
        <v>311</v>
      </c>
    </row>
    <row r="32" spans="2:15" x14ac:dyDescent="0.2">
      <c r="B32" s="1" t="s">
        <v>48</v>
      </c>
      <c r="C32" s="43">
        <f t="shared" si="0"/>
        <v>-492</v>
      </c>
      <c r="D32" s="12">
        <f>'2012'!D32-'2011'!D32</f>
        <v>161</v>
      </c>
      <c r="E32" s="12">
        <f>'2012'!E32-'2011'!E32</f>
        <v>-140</v>
      </c>
      <c r="F32" s="12">
        <f>'2012'!F32-'2011'!F32</f>
        <v>40</v>
      </c>
      <c r="G32" s="12">
        <f>'2012'!G32-'2011'!G32</f>
        <v>-18</v>
      </c>
      <c r="H32" s="12">
        <f>'2012'!H32-'2011'!H32</f>
        <v>-667</v>
      </c>
      <c r="I32" s="12">
        <f>'2012'!I32-'2011'!I32</f>
        <v>-24</v>
      </c>
      <c r="J32" s="12">
        <f>'2012'!J32-'2011'!J32</f>
        <v>-714</v>
      </c>
      <c r="K32" s="12">
        <f>'2012'!K32-'2011'!K32</f>
        <v>633</v>
      </c>
      <c r="L32" s="12">
        <f>'2012'!L32-'2011'!L32</f>
        <v>-303</v>
      </c>
      <c r="M32" s="12">
        <f>'2012'!M32-'2011'!M32</f>
        <v>153</v>
      </c>
      <c r="N32" s="12">
        <f>'2012'!N32-'2011'!N32</f>
        <v>-15</v>
      </c>
      <c r="O32" s="12">
        <f>'2012'!O32-'2011'!O32</f>
        <v>402</v>
      </c>
    </row>
    <row r="33" spans="2:18" s="21" customFormat="1" x14ac:dyDescent="0.2">
      <c r="B33" s="24" t="s">
        <v>41</v>
      </c>
      <c r="C33" s="23">
        <f t="shared" si="0"/>
        <v>-2763</v>
      </c>
      <c r="D33" s="23">
        <f>'2012'!D33-'2011'!D33</f>
        <v>-48</v>
      </c>
      <c r="E33" s="23">
        <f>'2012'!E33-'2011'!E33</f>
        <v>-16</v>
      </c>
      <c r="F33" s="23">
        <f>'2012'!F33-'2011'!F33</f>
        <v>-92</v>
      </c>
      <c r="G33" s="23">
        <f>'2012'!G33-'2011'!G33</f>
        <v>-57</v>
      </c>
      <c r="H33" s="23">
        <f>'2012'!H33-'2011'!H33</f>
        <v>-365</v>
      </c>
      <c r="I33" s="23">
        <f>'2012'!I33-'2011'!I33</f>
        <v>-310</v>
      </c>
      <c r="J33" s="23">
        <f>'2012'!J33-'2011'!J33</f>
        <v>-212</v>
      </c>
      <c r="K33" s="23">
        <f>'2012'!K33-'2011'!K33</f>
        <v>-1220</v>
      </c>
      <c r="L33" s="23">
        <f>'2012'!L33-'2011'!L33</f>
        <v>-165</v>
      </c>
      <c r="M33" s="23">
        <f>'2012'!M33-'2011'!M33</f>
        <v>-48</v>
      </c>
      <c r="N33" s="23">
        <f>'2012'!N33-'2011'!N33</f>
        <v>-64</v>
      </c>
      <c r="O33" s="23">
        <f>'2012'!O33-'2011'!O33</f>
        <v>-166</v>
      </c>
    </row>
    <row r="34" spans="2:18" x14ac:dyDescent="0.2">
      <c r="B34" s="1" t="s">
        <v>47</v>
      </c>
      <c r="C34" s="43">
        <f t="shared" si="0"/>
        <v>758</v>
      </c>
      <c r="D34" s="12">
        <f>'2012'!D34-'2011'!D34</f>
        <v>-47</v>
      </c>
      <c r="E34" s="12">
        <f>'2012'!E34-'2011'!E34</f>
        <v>40</v>
      </c>
      <c r="F34" s="12">
        <f>'2012'!F34-'2011'!F34</f>
        <v>43</v>
      </c>
      <c r="G34" s="12">
        <f>'2012'!G34-'2011'!G34</f>
        <v>-147</v>
      </c>
      <c r="H34" s="12">
        <f>'2012'!H34-'2011'!H34</f>
        <v>-41</v>
      </c>
      <c r="I34" s="12">
        <f>'2012'!I34-'2011'!I34</f>
        <v>600</v>
      </c>
      <c r="J34" s="12">
        <f>'2012'!J34-'2011'!J34</f>
        <v>348</v>
      </c>
      <c r="K34" s="12">
        <f>'2012'!K34-'2011'!K34</f>
        <v>-159</v>
      </c>
      <c r="L34" s="12">
        <f>'2012'!L34-'2011'!L34</f>
        <v>71</v>
      </c>
      <c r="M34" s="12">
        <f>'2012'!M34-'2011'!M34</f>
        <v>51</v>
      </c>
      <c r="N34" s="12">
        <f>'2012'!N34-'2011'!N34</f>
        <v>-29</v>
      </c>
      <c r="O34" s="12">
        <f>'2012'!O34-'2011'!O34</f>
        <v>28</v>
      </c>
    </row>
    <row r="35" spans="2:18" s="21" customFormat="1" x14ac:dyDescent="0.2">
      <c r="B35" s="24" t="s">
        <v>49</v>
      </c>
      <c r="C35" s="23">
        <f t="shared" si="0"/>
        <v>-128</v>
      </c>
      <c r="D35" s="23">
        <f>'2012'!D35-'2011'!D35</f>
        <v>-63</v>
      </c>
      <c r="E35" s="23">
        <f>'2012'!E35-'2011'!E35</f>
        <v>140</v>
      </c>
      <c r="F35" s="23">
        <f>'2012'!F35-'2011'!F35</f>
        <v>-117</v>
      </c>
      <c r="G35" s="23">
        <f>'2012'!G35-'2011'!G35</f>
        <v>29</v>
      </c>
      <c r="H35" s="23">
        <f>'2012'!H35-'2011'!H35</f>
        <v>649</v>
      </c>
      <c r="I35" s="23">
        <f>'2012'!I35-'2011'!I35</f>
        <v>520</v>
      </c>
      <c r="J35" s="23">
        <f>'2012'!J35-'2011'!J35</f>
        <v>-317</v>
      </c>
      <c r="K35" s="23">
        <f>'2012'!K35-'2011'!K35</f>
        <v>-280</v>
      </c>
      <c r="L35" s="23">
        <f>'2012'!L35-'2011'!L35</f>
        <v>-27</v>
      </c>
      <c r="M35" s="23">
        <f>'2012'!M35-'2011'!M35</f>
        <v>-166</v>
      </c>
      <c r="N35" s="23">
        <f>'2012'!N35-'2011'!N35</f>
        <v>-369</v>
      </c>
      <c r="O35" s="23">
        <f>'2012'!O35-'2011'!O35</f>
        <v>-127</v>
      </c>
    </row>
    <row r="36" spans="2:18" x14ac:dyDescent="0.2">
      <c r="B36" s="42" t="s">
        <v>45</v>
      </c>
      <c r="C36" s="43">
        <f t="shared" si="0"/>
        <v>-1864</v>
      </c>
      <c r="D36" s="12">
        <f>'2012'!D36-'2011'!D36</f>
        <v>-209</v>
      </c>
      <c r="E36" s="12">
        <f>'2012'!E36-'2011'!E36</f>
        <v>-181</v>
      </c>
      <c r="F36" s="12">
        <f>'2012'!F36-'2011'!F36</f>
        <v>-159</v>
      </c>
      <c r="G36" s="12">
        <f>'2012'!G36-'2011'!G36</f>
        <v>-187</v>
      </c>
      <c r="H36" s="12">
        <f>'2012'!H36-'2011'!H36</f>
        <v>-177</v>
      </c>
      <c r="I36" s="12">
        <f>'2012'!I36-'2011'!I36</f>
        <v>173</v>
      </c>
      <c r="J36" s="12">
        <f>'2012'!J36-'2011'!J36</f>
        <v>-268</v>
      </c>
      <c r="K36" s="12">
        <f>'2012'!K36-'2011'!K36</f>
        <v>-416</v>
      </c>
      <c r="L36" s="12">
        <f>'2012'!L36-'2011'!L36</f>
        <v>-77</v>
      </c>
      <c r="M36" s="12">
        <f>'2012'!M36-'2011'!M36</f>
        <v>14</v>
      </c>
      <c r="N36" s="12">
        <f>'2012'!N36-'2011'!N36</f>
        <v>-158</v>
      </c>
      <c r="O36" s="12">
        <f>'2012'!O36-'2011'!O36</f>
        <v>-219</v>
      </c>
    </row>
    <row r="37" spans="2:18" s="21" customFormat="1" x14ac:dyDescent="0.2">
      <c r="B37" s="24" t="s">
        <v>51</v>
      </c>
      <c r="C37" s="23">
        <f t="shared" si="0"/>
        <v>-4858</v>
      </c>
      <c r="D37" s="23">
        <f>'2012'!D37-'2011'!D37</f>
        <v>-327</v>
      </c>
      <c r="E37" s="23">
        <f>'2012'!E37-'2011'!E37</f>
        <v>77</v>
      </c>
      <c r="F37" s="23">
        <f>'2012'!F37-'2011'!F37</f>
        <v>-457</v>
      </c>
      <c r="G37" s="23">
        <f>'2012'!G37-'2011'!G37</f>
        <v>-305</v>
      </c>
      <c r="H37" s="23">
        <f>'2012'!H37-'2011'!H37</f>
        <v>-1038</v>
      </c>
      <c r="I37" s="23">
        <f>'2012'!I37-'2011'!I37</f>
        <v>-866</v>
      </c>
      <c r="J37" s="23">
        <f>'2012'!J37-'2011'!J37</f>
        <v>-692</v>
      </c>
      <c r="K37" s="23">
        <f>'2012'!K37-'2011'!K37</f>
        <v>26</v>
      </c>
      <c r="L37" s="23">
        <f>'2012'!L37-'2011'!L37</f>
        <v>-644</v>
      </c>
      <c r="M37" s="23">
        <f>'2012'!M37-'2011'!M37</f>
        <v>-218</v>
      </c>
      <c r="N37" s="23">
        <f>'2012'!N37-'2011'!N37</f>
        <v>-251</v>
      </c>
      <c r="O37" s="23">
        <f>'2012'!O37-'2011'!O37</f>
        <v>-163</v>
      </c>
      <c r="P37" s="23"/>
      <c r="Q37" s="23"/>
      <c r="R37" s="23"/>
    </row>
    <row r="38" spans="2:18" x14ac:dyDescent="0.2">
      <c r="B38" s="1" t="s">
        <v>3</v>
      </c>
      <c r="C38" s="43">
        <f t="shared" si="0"/>
        <v>1798</v>
      </c>
      <c r="D38" s="12">
        <f>'2012'!D38-'2011'!D38</f>
        <v>447</v>
      </c>
      <c r="E38" s="12">
        <f>'2012'!E38-'2011'!E38</f>
        <v>1</v>
      </c>
      <c r="F38" s="12">
        <f>'2012'!F38-'2011'!F38</f>
        <v>20</v>
      </c>
      <c r="G38" s="12">
        <f>'2012'!G38-'2011'!G38</f>
        <v>-305</v>
      </c>
      <c r="H38" s="12">
        <f>'2012'!H38-'2011'!H38</f>
        <v>708</v>
      </c>
      <c r="I38" s="12">
        <f>'2012'!I38-'2011'!I38</f>
        <v>93</v>
      </c>
      <c r="J38" s="12">
        <f>'2012'!J38-'2011'!J38</f>
        <v>111</v>
      </c>
      <c r="K38" s="12">
        <f>'2012'!K38-'2011'!K38</f>
        <v>-220</v>
      </c>
      <c r="L38" s="12">
        <f>'2012'!L38-'2011'!L38</f>
        <v>222</v>
      </c>
      <c r="M38" s="12">
        <f>'2012'!M38-'2011'!M38</f>
        <v>281</v>
      </c>
      <c r="N38" s="12">
        <f>'2012'!N38-'2011'!N38</f>
        <v>393</v>
      </c>
      <c r="O38" s="12">
        <f>'2012'!O38-'2011'!O38</f>
        <v>47</v>
      </c>
    </row>
    <row r="39" spans="2:18" s="21" customFormat="1" x14ac:dyDescent="0.2">
      <c r="B39" s="24" t="s">
        <v>46</v>
      </c>
      <c r="C39" s="23">
        <f t="shared" si="0"/>
        <v>-872</v>
      </c>
      <c r="D39" s="23">
        <f>'2012'!D39-'2011'!D39</f>
        <v>-84</v>
      </c>
      <c r="E39" s="23">
        <f>'2012'!E39-'2011'!E39</f>
        <v>150</v>
      </c>
      <c r="F39" s="23">
        <f>'2012'!F39-'2011'!F39</f>
        <v>-489</v>
      </c>
      <c r="G39" s="23">
        <f>'2012'!G39-'2011'!G39</f>
        <v>-374</v>
      </c>
      <c r="H39" s="23">
        <f>'2012'!H39-'2011'!H39</f>
        <v>-38</v>
      </c>
      <c r="I39" s="23">
        <f>'2012'!I39-'2011'!I39</f>
        <v>520</v>
      </c>
      <c r="J39" s="23">
        <f>'2012'!J39-'2011'!J39</f>
        <v>164</v>
      </c>
      <c r="K39" s="23">
        <f>'2012'!K39-'2011'!K39</f>
        <v>11</v>
      </c>
      <c r="L39" s="23">
        <f>'2012'!L39-'2011'!L39</f>
        <v>-88</v>
      </c>
      <c r="M39" s="23">
        <f>'2012'!M39-'2011'!M39</f>
        <v>-227</v>
      </c>
      <c r="N39" s="23">
        <f>'2012'!N39-'2011'!N39</f>
        <v>-167</v>
      </c>
      <c r="O39" s="23">
        <f>'2012'!O39-'2011'!O39</f>
        <v>-250</v>
      </c>
    </row>
    <row r="40" spans="2:18" x14ac:dyDescent="0.2">
      <c r="B40" s="42" t="s">
        <v>50</v>
      </c>
      <c r="C40" s="43">
        <f t="shared" si="0"/>
        <v>3308</v>
      </c>
      <c r="D40" s="12">
        <f>'2012'!D40-'2011'!D40</f>
        <v>229</v>
      </c>
      <c r="E40" s="12">
        <f>'2012'!E40-'2011'!E40</f>
        <v>-14</v>
      </c>
      <c r="F40" s="12">
        <f>'2012'!F40-'2011'!F40</f>
        <v>-120</v>
      </c>
      <c r="G40" s="12">
        <f>'2012'!G40-'2011'!G40</f>
        <v>182</v>
      </c>
      <c r="H40" s="12">
        <f>'2012'!H40-'2011'!H40</f>
        <v>324</v>
      </c>
      <c r="I40" s="12">
        <f>'2012'!I40-'2011'!I40</f>
        <v>536</v>
      </c>
      <c r="J40" s="12">
        <f>'2012'!J40-'2011'!J40</f>
        <v>211</v>
      </c>
      <c r="K40" s="12">
        <f>'2012'!K40-'2011'!K40</f>
        <v>1199</v>
      </c>
      <c r="L40" s="12">
        <f>'2012'!L40-'2011'!L40</f>
        <v>706</v>
      </c>
      <c r="M40" s="12">
        <f>'2012'!M40-'2011'!M40</f>
        <v>-153</v>
      </c>
      <c r="N40" s="12">
        <f>'2012'!N40-'2011'!N40</f>
        <v>350</v>
      </c>
      <c r="O40" s="12">
        <f>'2012'!O40-'2011'!O40</f>
        <v>-142</v>
      </c>
    </row>
    <row r="41" spans="2:18" s="21" customFormat="1" x14ac:dyDescent="0.2">
      <c r="B41" s="24" t="s">
        <v>52</v>
      </c>
      <c r="C41" s="23">
        <f t="shared" si="0"/>
        <v>-464</v>
      </c>
      <c r="D41" s="23">
        <f>'2012'!D41-'2011'!D41</f>
        <v>-75</v>
      </c>
      <c r="E41" s="23">
        <f>'2012'!E41-'2011'!E41</f>
        <v>23</v>
      </c>
      <c r="F41" s="23">
        <f>'2012'!F41-'2011'!F41</f>
        <v>381</v>
      </c>
      <c r="G41" s="23">
        <f>'2012'!G41-'2011'!G41</f>
        <v>207</v>
      </c>
      <c r="H41" s="23">
        <f>'2012'!H41-'2011'!H41</f>
        <v>-302</v>
      </c>
      <c r="I41" s="23">
        <f>'2012'!I41-'2011'!I41</f>
        <v>-680</v>
      </c>
      <c r="J41" s="23">
        <f>'2012'!J41-'2011'!J41</f>
        <v>107</v>
      </c>
      <c r="K41" s="23">
        <f>'2012'!K41-'2011'!K41</f>
        <v>-56</v>
      </c>
      <c r="L41" s="23">
        <f>'2012'!L41-'2011'!L41</f>
        <v>-5</v>
      </c>
      <c r="M41" s="23">
        <f>'2012'!M41-'2011'!M41</f>
        <v>-149</v>
      </c>
      <c r="N41" s="23">
        <f>'2012'!N41-'2011'!N41</f>
        <v>0</v>
      </c>
      <c r="O41" s="23">
        <f>'2012'!O41-'2011'!O41</f>
        <v>85</v>
      </c>
    </row>
    <row r="42" spans="2:18" x14ac:dyDescent="0.2">
      <c r="B42" s="42" t="s">
        <v>71</v>
      </c>
      <c r="C42" s="43">
        <f t="shared" si="0"/>
        <v>606</v>
      </c>
      <c r="D42" s="12">
        <f>'2012'!D42-'2011'!D42</f>
        <v>194</v>
      </c>
      <c r="E42" s="12">
        <f>'2012'!E42-'2011'!E42</f>
        <v>-61</v>
      </c>
      <c r="F42" s="12">
        <f>'2012'!F42-'2011'!F42</f>
        <v>83</v>
      </c>
      <c r="G42" s="12">
        <f>'2012'!G42-'2011'!G42</f>
        <v>241</v>
      </c>
      <c r="H42" s="12">
        <f>'2012'!H42-'2011'!H42</f>
        <v>-67</v>
      </c>
      <c r="I42" s="12">
        <f>'2012'!I42-'2011'!I42</f>
        <v>-28</v>
      </c>
      <c r="J42" s="12">
        <f>'2012'!J42-'2011'!J42</f>
        <v>174</v>
      </c>
      <c r="K42" s="12">
        <f>'2012'!K42-'2011'!K42</f>
        <v>32</v>
      </c>
      <c r="L42" s="12">
        <f>'2012'!L42-'2011'!L42</f>
        <v>14</v>
      </c>
      <c r="M42" s="12">
        <f>'2012'!M42-'2011'!M42</f>
        <v>67</v>
      </c>
      <c r="N42" s="12">
        <f>'2012'!N42-'2011'!N42</f>
        <v>-29</v>
      </c>
      <c r="O42" s="12">
        <f>'2012'!O42-'2011'!O42</f>
        <v>-14</v>
      </c>
      <c r="P42" s="12"/>
      <c r="Q42" s="12"/>
      <c r="R42" s="12"/>
    </row>
    <row r="43" spans="2:18" s="21" customFormat="1" x14ac:dyDescent="0.2">
      <c r="B43" s="24" t="s">
        <v>4</v>
      </c>
      <c r="C43" s="23">
        <f t="shared" si="0"/>
        <v>-204</v>
      </c>
      <c r="D43" s="23">
        <f>'2012'!D43-'2011'!D43</f>
        <v>41</v>
      </c>
      <c r="E43" s="23">
        <f>'2012'!E43-'2011'!E43</f>
        <v>47</v>
      </c>
      <c r="F43" s="23">
        <f>'2012'!F43-'2011'!F43</f>
        <v>120</v>
      </c>
      <c r="G43" s="23">
        <f>'2012'!G43-'2011'!G43</f>
        <v>-50</v>
      </c>
      <c r="H43" s="23">
        <f>'2012'!H43-'2011'!H43</f>
        <v>25</v>
      </c>
      <c r="I43" s="23">
        <f>'2012'!I43-'2011'!I43</f>
        <v>-70</v>
      </c>
      <c r="J43" s="23">
        <f>'2012'!J43-'2011'!J43</f>
        <v>97</v>
      </c>
      <c r="K43" s="23">
        <f>'2012'!K43-'2011'!K43</f>
        <v>-281</v>
      </c>
      <c r="L43" s="23">
        <f>'2012'!L43-'2011'!L43</f>
        <v>80</v>
      </c>
      <c r="M43" s="23">
        <f>'2012'!M43-'2011'!M43</f>
        <v>-19</v>
      </c>
      <c r="N43" s="23">
        <f>'2012'!N43-'2011'!N43</f>
        <v>-135</v>
      </c>
      <c r="O43" s="23">
        <f>'2012'!O43-'2011'!O43</f>
        <v>-59</v>
      </c>
    </row>
    <row r="44" spans="2:18" x14ac:dyDescent="0.2">
      <c r="B44" s="1" t="s">
        <v>103</v>
      </c>
      <c r="C44" s="43">
        <f t="shared" si="0"/>
        <v>1122</v>
      </c>
      <c r="D44" s="12">
        <f>'2012'!D44-'2011'!D44</f>
        <v>74</v>
      </c>
      <c r="E44" s="12">
        <f>'2012'!E44-'2011'!E44</f>
        <v>126</v>
      </c>
      <c r="F44" s="12">
        <f>'2012'!F44-'2011'!F44</f>
        <v>-167</v>
      </c>
      <c r="G44" s="12">
        <f>'2012'!G44-'2011'!G44</f>
        <v>112</v>
      </c>
      <c r="H44" s="12">
        <f>'2012'!H44-'2011'!H44</f>
        <v>22</v>
      </c>
      <c r="I44" s="12">
        <f>'2012'!I44-'2011'!I44</f>
        <v>620</v>
      </c>
      <c r="J44" s="12">
        <f>'2012'!J44-'2011'!J44</f>
        <v>18</v>
      </c>
      <c r="K44" s="12">
        <f>'2012'!K44-'2011'!K44</f>
        <v>81</v>
      </c>
      <c r="L44" s="12">
        <f>'2012'!L44-'2011'!L44</f>
        <v>96</v>
      </c>
      <c r="M44" s="12">
        <f>'2012'!M44-'2011'!M44</f>
        <v>-129</v>
      </c>
      <c r="N44" s="12">
        <f>'2012'!N44-'2011'!N44</f>
        <v>134</v>
      </c>
      <c r="O44" s="12">
        <f>'2012'!O44-'2011'!O44</f>
        <v>135</v>
      </c>
    </row>
    <row r="45" spans="2:18" s="21" customFormat="1" x14ac:dyDescent="0.2">
      <c r="B45" s="24" t="s">
        <v>76</v>
      </c>
      <c r="C45" s="23">
        <f t="shared" si="0"/>
        <v>302</v>
      </c>
      <c r="D45" s="23">
        <f>'2012'!D45-'2011'!D45</f>
        <v>22</v>
      </c>
      <c r="E45" s="23">
        <f>'2012'!E45-'2011'!E45</f>
        <v>-53</v>
      </c>
      <c r="F45" s="23">
        <f>'2012'!F45-'2011'!F45</f>
        <v>-8</v>
      </c>
      <c r="G45" s="23">
        <f>'2012'!G45-'2011'!G45</f>
        <v>43</v>
      </c>
      <c r="H45" s="23">
        <f>'2012'!H45-'2011'!H45</f>
        <v>19</v>
      </c>
      <c r="I45" s="23">
        <f>'2012'!I45-'2011'!I45</f>
        <v>104</v>
      </c>
      <c r="J45" s="23">
        <f>'2012'!J45-'2011'!J45</f>
        <v>73</v>
      </c>
      <c r="K45" s="23">
        <f>'2012'!K45-'2011'!K45</f>
        <v>70</v>
      </c>
      <c r="L45" s="23">
        <f>'2012'!L45-'2011'!L45</f>
        <v>-37</v>
      </c>
      <c r="M45" s="23">
        <f>'2012'!M45-'2011'!M45</f>
        <v>25</v>
      </c>
      <c r="N45" s="23">
        <f>'2012'!N45-'2011'!N45</f>
        <v>16</v>
      </c>
      <c r="O45" s="23">
        <f>'2012'!O45-'2011'!O45</f>
        <v>28</v>
      </c>
    </row>
    <row r="46" spans="2:18" x14ac:dyDescent="0.2">
      <c r="B46" s="42" t="s">
        <v>5</v>
      </c>
      <c r="C46" s="43">
        <f t="shared" si="0"/>
        <v>423</v>
      </c>
      <c r="D46" s="12">
        <f>'2012'!D46-'2011'!D46</f>
        <v>59</v>
      </c>
      <c r="E46" s="12">
        <f>'2012'!E46-'2011'!E46</f>
        <v>107</v>
      </c>
      <c r="F46" s="12">
        <f>'2012'!F46-'2011'!F46</f>
        <v>23</v>
      </c>
      <c r="G46" s="12">
        <f>'2012'!G46-'2011'!G46</f>
        <v>-41</v>
      </c>
      <c r="H46" s="12">
        <f>'2012'!H46-'2011'!H46</f>
        <v>-44</v>
      </c>
      <c r="I46" s="12">
        <f>'2012'!I46-'2011'!I46</f>
        <v>-50</v>
      </c>
      <c r="J46" s="12">
        <f>'2012'!J46-'2011'!J46</f>
        <v>205</v>
      </c>
      <c r="K46" s="12">
        <f>'2012'!K46-'2011'!K46</f>
        <v>131</v>
      </c>
      <c r="L46" s="12">
        <f>'2012'!L46-'2011'!L46</f>
        <v>146</v>
      </c>
      <c r="M46" s="12">
        <f>'2012'!M46-'2011'!M46</f>
        <v>-107</v>
      </c>
      <c r="N46" s="12">
        <f>'2012'!N46-'2011'!N46</f>
        <v>57</v>
      </c>
      <c r="O46" s="12">
        <f>'2012'!O46-'2011'!O46</f>
        <v>-63</v>
      </c>
    </row>
    <row r="47" spans="2:18" s="21" customFormat="1" x14ac:dyDescent="0.2">
      <c r="B47" s="25"/>
      <c r="C47" s="23">
        <f t="shared" si="0"/>
        <v>0</v>
      </c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2:18" x14ac:dyDescent="0.2">
      <c r="B48" s="42" t="s">
        <v>77</v>
      </c>
      <c r="C48" s="43">
        <f t="shared" si="0"/>
        <v>35881</v>
      </c>
      <c r="D48" s="12">
        <f>'2012'!D48-'2011'!D48</f>
        <v>1468</v>
      </c>
      <c r="E48" s="12">
        <f>'2012'!E48-'2011'!E48</f>
        <v>-1048</v>
      </c>
      <c r="F48" s="12">
        <f>'2012'!F48-'2011'!F48</f>
        <v>3547</v>
      </c>
      <c r="G48" s="12">
        <f>'2012'!G48-'2011'!G48</f>
        <v>3183</v>
      </c>
      <c r="H48" s="12">
        <f>'2012'!H48-'2011'!H48</f>
        <v>7004</v>
      </c>
      <c r="I48" s="12">
        <f>'2012'!I48-'2011'!I48</f>
        <v>7346</v>
      </c>
      <c r="J48" s="12">
        <f>'2012'!J48-'2011'!J48</f>
        <v>1874</v>
      </c>
      <c r="K48" s="12">
        <f>'2012'!K48-'2011'!K48</f>
        <v>7685</v>
      </c>
      <c r="L48" s="12">
        <f>'2012'!L48-'2011'!L48</f>
        <v>3305</v>
      </c>
      <c r="M48" s="12">
        <f>'2012'!M48-'2011'!M48</f>
        <v>-561</v>
      </c>
      <c r="N48" s="12">
        <f>'2012'!N48-'2011'!N48</f>
        <v>1098</v>
      </c>
      <c r="O48" s="12">
        <f>'2012'!O48-'2011'!O48</f>
        <v>980</v>
      </c>
    </row>
    <row r="57" spans="2:2" x14ac:dyDescent="0.2">
      <c r="B57" s="47"/>
    </row>
  </sheetData>
  <phoneticPr fontId="0" type="noConversion"/>
  <conditionalFormatting sqref="P1:IV1048576 A1:A1048576 C1:O6 B1 B3:B65536 C8:O65536">
    <cfRule type="cellIs" dxfId="474" priority="1" stopIfTrue="1" operator="lessThan">
      <formula>0</formula>
    </cfRule>
  </conditionalFormatting>
  <pageMargins left="0.75" right="0.43" top="0.73" bottom="0.63" header="0.4921259845" footer="0.27"/>
  <pageSetup paperSize="9" scale="80" orientation="landscape" r:id="rId1"/>
  <headerFooter alignWithMargins="0">
    <oddFooter>&amp;LStatistics Finland&amp;C&amp;D&amp;RHelsinki City Tourist Office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8"/>
  <sheetViews>
    <sheetView topLeftCell="A4" workbookViewId="0">
      <selection activeCell="A4" sqref="A4"/>
    </sheetView>
  </sheetViews>
  <sheetFormatPr defaultRowHeight="12.75" x14ac:dyDescent="0.2"/>
  <cols>
    <col min="1" max="1" width="5.28515625" customWidth="1"/>
    <col min="2" max="2" width="28.7109375" style="42" customWidth="1"/>
    <col min="3" max="6" width="10.140625" customWidth="1"/>
    <col min="7" max="7" width="9.28515625" customWidth="1"/>
    <col min="8" max="11" width="10.140625" customWidth="1"/>
    <col min="12" max="12" width="10.85546875" customWidth="1"/>
    <col min="13" max="15" width="10.140625" customWidth="1"/>
  </cols>
  <sheetData>
    <row r="1" spans="2:15" x14ac:dyDescent="0.2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5" x14ac:dyDescent="0.2">
      <c r="B2" s="52" t="s">
        <v>72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x14ac:dyDescent="0.2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15" ht="15.75" x14ac:dyDescent="0.25">
      <c r="B4" s="53" t="s">
        <v>55</v>
      </c>
      <c r="C4" s="4"/>
      <c r="D4" s="4"/>
      <c r="E4" s="4"/>
      <c r="F4" s="2"/>
      <c r="G4" s="4"/>
      <c r="H4" s="2"/>
      <c r="I4" s="4"/>
      <c r="J4" s="2"/>
      <c r="K4" s="4"/>
      <c r="L4" s="4"/>
      <c r="M4" s="2"/>
      <c r="N4" s="2"/>
      <c r="O4" s="2"/>
    </row>
    <row r="5" spans="2:15" ht="15.75" thickBot="1" x14ac:dyDescent="0.3">
      <c r="B5" s="54" t="s">
        <v>0</v>
      </c>
    </row>
    <row r="6" spans="2:15" ht="13.5" thickBot="1" x14ac:dyDescent="0.25">
      <c r="B6" s="6" t="s">
        <v>198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  <c r="K6" s="7" t="s">
        <v>14</v>
      </c>
      <c r="L6" s="7" t="s">
        <v>15</v>
      </c>
      <c r="M6" s="7" t="s">
        <v>16</v>
      </c>
      <c r="N6" s="7" t="s">
        <v>17</v>
      </c>
      <c r="O6" s="7" t="s">
        <v>18</v>
      </c>
    </row>
    <row r="7" spans="2:15" ht="13.5" thickBot="1" x14ac:dyDescent="0.25">
      <c r="B7" s="39" t="s">
        <v>199</v>
      </c>
      <c r="C7" s="16" t="s">
        <v>56</v>
      </c>
      <c r="D7" s="16" t="s">
        <v>57</v>
      </c>
      <c r="E7" s="16" t="s">
        <v>58</v>
      </c>
      <c r="F7" s="16" t="s">
        <v>59</v>
      </c>
      <c r="G7" s="16" t="s">
        <v>60</v>
      </c>
      <c r="H7" s="16" t="s">
        <v>61</v>
      </c>
      <c r="I7" s="16" t="s">
        <v>62</v>
      </c>
      <c r="J7" s="16" t="s">
        <v>63</v>
      </c>
      <c r="K7" s="16" t="s">
        <v>64</v>
      </c>
      <c r="L7" s="16" t="s">
        <v>65</v>
      </c>
      <c r="M7" s="16" t="s">
        <v>66</v>
      </c>
      <c r="N7" s="16" t="s">
        <v>67</v>
      </c>
      <c r="O7" s="16" t="s">
        <v>68</v>
      </c>
    </row>
    <row r="8" spans="2:15" x14ac:dyDescent="0.2">
      <c r="B8" s="48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2:15" x14ac:dyDescent="0.2">
      <c r="B9" s="18" t="s">
        <v>23</v>
      </c>
      <c r="C9" s="26">
        <f>'2012'!C9/SUM('2011'!D9:O9)-1</f>
        <v>7.0333543303435775E-4</v>
      </c>
      <c r="D9" s="26">
        <f>'2012'!D9/'2011'!D9-1</f>
        <v>4.8972469949592812E-2</v>
      </c>
      <c r="E9" s="26">
        <f>'2012'!E9/'2011'!E9-1</f>
        <v>4.2596409032277238E-2</v>
      </c>
      <c r="F9" s="26">
        <f>'2012'!F9/'2011'!F9-1</f>
        <v>4.6850768136679433E-2</v>
      </c>
      <c r="G9" s="26">
        <f>'2012'!G9/'2011'!G9-1</f>
        <v>-2.545632857348179E-2</v>
      </c>
      <c r="H9" s="26">
        <f>'2012'!H9/'2011'!H9-1</f>
        <v>5.7653025037236683E-2</v>
      </c>
      <c r="I9" s="26">
        <f>'2012'!I9/'2011'!I9-1</f>
        <v>2.5030079792226267E-2</v>
      </c>
      <c r="J9" s="26">
        <f>'2012'!J9/'2011'!J9-1</f>
        <v>-5.0630091729342075E-2</v>
      </c>
      <c r="K9" s="26">
        <f>'2012'!K9/'2011'!K9-1</f>
        <v>-3.7393217307276627E-3</v>
      </c>
      <c r="L9" s="26">
        <f>'2012'!L9/'2011'!L9-1</f>
        <v>-3.6333960909669116E-3</v>
      </c>
      <c r="M9" s="26">
        <f>'2012'!M9/'2011'!M9-1</f>
        <v>-5.13668537110199E-2</v>
      </c>
      <c r="N9" s="26">
        <f>'2012'!N9/'2011'!N9-1</f>
        <v>1.7214955688735323E-2</v>
      </c>
      <c r="O9" s="26">
        <f>'2012'!O9/'2011'!O9-1</f>
        <v>-6.1096184607432935E-2</v>
      </c>
    </row>
    <row r="10" spans="2:15" x14ac:dyDescent="0.2">
      <c r="B10" s="11" t="s">
        <v>24</v>
      </c>
      <c r="C10" s="56">
        <f>'2012'!C10/SUM('2011'!D10:O10)-1</f>
        <v>1.1971319354708854E-4</v>
      </c>
      <c r="D10" s="28">
        <f>'2012'!D10/'2011'!D10-1</f>
        <v>8.3643008976770572E-2</v>
      </c>
      <c r="E10" s="28">
        <f>'2012'!E10/'2011'!E10-1</f>
        <v>1.2462622373325738E-2</v>
      </c>
      <c r="F10" s="28">
        <f>'2012'!F10/'2011'!F10-1</f>
        <v>-1.0583335419953044E-2</v>
      </c>
      <c r="G10" s="28">
        <f>'2012'!G10/'2011'!G10-1</f>
        <v>-4.9171968526174559E-2</v>
      </c>
      <c r="H10" s="28">
        <f>'2012'!H10/'2011'!H10-1</f>
        <v>7.8114535038722455E-2</v>
      </c>
      <c r="I10" s="28">
        <f>'2012'!I10/'2011'!I10-1</f>
        <v>1.810165491973792E-2</v>
      </c>
      <c r="J10" s="28">
        <f>'2012'!J10/'2011'!J10-1</f>
        <v>-3.279522908643917E-2</v>
      </c>
      <c r="K10" s="28">
        <f>'2012'!K10/'2011'!K10-1</f>
        <v>-7.3607895298618553E-3</v>
      </c>
      <c r="L10" s="28">
        <f>'2012'!L10/'2011'!L10-1</f>
        <v>1.0053819257986429E-2</v>
      </c>
      <c r="M10" s="28">
        <f>'2012'!M10/'2011'!M10-1</f>
        <v>-5.1580246397121887E-2</v>
      </c>
      <c r="N10" s="28">
        <f>'2012'!N10/'2011'!N10-1</f>
        <v>-7.7655268194366522E-3</v>
      </c>
      <c r="O10" s="28">
        <f>'2012'!O10/'2011'!O10-1</f>
        <v>-3.9722792870355406E-2</v>
      </c>
    </row>
    <row r="11" spans="2:15" x14ac:dyDescent="0.2">
      <c r="B11" s="22" t="s">
        <v>25</v>
      </c>
      <c r="C11" s="26">
        <f>'2012'!C11/SUM('2011'!D11:O11)-1</f>
        <v>1.3921366315996497E-3</v>
      </c>
      <c r="D11" s="26">
        <f>'2012'!D11/'2011'!D11-1</f>
        <v>4.2239065213958149E-3</v>
      </c>
      <c r="E11" s="26">
        <f>'2012'!E11/'2011'!E11-1</f>
        <v>7.0704658560116096E-2</v>
      </c>
      <c r="F11" s="26">
        <f>'2012'!F11/'2011'!F11-1</f>
        <v>0.10741917596007422</v>
      </c>
      <c r="G11" s="26">
        <f>'2012'!G11/'2011'!G11-1</f>
        <v>2.2549981208348502E-3</v>
      </c>
      <c r="H11" s="26">
        <f>'2012'!H11/'2011'!H11-1</f>
        <v>3.310633185899392E-2</v>
      </c>
      <c r="I11" s="26">
        <f>'2012'!I11/'2011'!I11-1</f>
        <v>3.5193999711524482E-2</v>
      </c>
      <c r="J11" s="26">
        <f>'2012'!J11/'2011'!J11-1</f>
        <v>-7.0048043997636977E-2</v>
      </c>
      <c r="K11" s="26">
        <f>'2012'!K11/'2011'!K11-1</f>
        <v>2.3227047828477954E-3</v>
      </c>
      <c r="L11" s="26">
        <f>'2012'!L11/'2011'!L11-1</f>
        <v>-2.1594450273258237E-2</v>
      </c>
      <c r="M11" s="26">
        <f>'2012'!M11/'2011'!M11-1</f>
        <v>-5.1156690539788885E-2</v>
      </c>
      <c r="N11" s="26">
        <f>'2012'!N11/'2011'!N11-1</f>
        <v>3.8740231025751415E-2</v>
      </c>
      <c r="O11" s="26">
        <f>'2012'!O11/'2011'!O11-1</f>
        <v>-8.4503360716952969E-2</v>
      </c>
    </row>
    <row r="12" spans="2:15" x14ac:dyDescent="0.2">
      <c r="B12" s="42" t="s">
        <v>26</v>
      </c>
      <c r="C12" s="56">
        <f>'2012'!C12/SUM('2011'!D12:O12)-1</f>
        <v>-0.12776040997530447</v>
      </c>
      <c r="D12" s="30">
        <f>'2012'!D12/'2011'!D12-1</f>
        <v>-0.20002187226596679</v>
      </c>
      <c r="E12" s="30">
        <f>'2012'!E12/'2011'!E12-1</f>
        <v>-8.9401509514191568E-2</v>
      </c>
      <c r="F12" s="30">
        <f>'2012'!F12/'2011'!F12-1</f>
        <v>-0.22920754073189453</v>
      </c>
      <c r="G12" s="30">
        <f>'2012'!G12/'2011'!G12-1</f>
        <v>-0.26558217664220674</v>
      </c>
      <c r="H12" s="30">
        <f>'2012'!H12/'2011'!H12-1</f>
        <v>-0.14559068219633942</v>
      </c>
      <c r="I12" s="30">
        <f>'2012'!I12/'2011'!I12-1</f>
        <v>-0.13619065443882961</v>
      </c>
      <c r="J12" s="30">
        <f>'2012'!J12/'2011'!J12-1</f>
        <v>-0.10312870699881371</v>
      </c>
      <c r="K12" s="30">
        <f>'2012'!K12/'2011'!K12-1</f>
        <v>-8.0466830466830452E-2</v>
      </c>
      <c r="L12" s="30">
        <f>'2012'!L12/'2011'!L12-1</f>
        <v>-7.3930882120877395E-2</v>
      </c>
      <c r="M12" s="30">
        <f>'2012'!M12/'2011'!M12-1</f>
        <v>-6.9726902963393345E-2</v>
      </c>
      <c r="N12" s="30">
        <f>'2012'!N12/'2011'!N12-1</f>
        <v>-4.6326416152551841E-2</v>
      </c>
      <c r="O12" s="30">
        <f>'2012'!O12/'2011'!O12-1</f>
        <v>-8.6990905496243554E-2</v>
      </c>
    </row>
    <row r="13" spans="2:15" x14ac:dyDescent="0.2">
      <c r="B13" s="24" t="s">
        <v>29</v>
      </c>
      <c r="C13" s="26">
        <f>'2012'!C13/SUM('2011'!D13:O13)-1</f>
        <v>-7.4621518022680466E-2</v>
      </c>
      <c r="D13" s="32">
        <f>'2012'!D13/'2011'!D13-1</f>
        <v>-3.7334593572778796E-2</v>
      </c>
      <c r="E13" s="32">
        <f>'2012'!E13/'2011'!E13-1</f>
        <v>-9.571558796718338E-3</v>
      </c>
      <c r="F13" s="32">
        <f>'2012'!F13/'2011'!F13-1</f>
        <v>-8.0863519941456241E-2</v>
      </c>
      <c r="G13" s="32">
        <f>'2012'!G13/'2011'!G13-1</f>
        <v>-0.13548073810294592</v>
      </c>
      <c r="H13" s="32">
        <f>'2012'!H13/'2011'!H13-1</f>
        <v>-7.5134043590279198E-2</v>
      </c>
      <c r="I13" s="32">
        <f>'2012'!I13/'2011'!I13-1</f>
        <v>-0.10822875431651646</v>
      </c>
      <c r="J13" s="32">
        <f>'2012'!J13/'2011'!J13-1</f>
        <v>-1.557078031853365E-2</v>
      </c>
      <c r="K13" s="32">
        <f>'2012'!K13/'2011'!K13-1</f>
        <v>-9.8487975087232171E-2</v>
      </c>
      <c r="L13" s="32">
        <f>'2012'!L13/'2011'!L13-1</f>
        <v>-6.3105574430602718E-2</v>
      </c>
      <c r="M13" s="32">
        <f>'2012'!M13/'2011'!M13-1</f>
        <v>-2.2880318334863814E-2</v>
      </c>
      <c r="N13" s="32">
        <f>'2012'!N13/'2011'!N13-1</f>
        <v>-6.5274702098492066E-2</v>
      </c>
      <c r="O13" s="32">
        <f>'2012'!O13/'2011'!O13-1</f>
        <v>-0.16813883404343755</v>
      </c>
    </row>
    <row r="14" spans="2:15" x14ac:dyDescent="0.2">
      <c r="B14" s="1" t="s">
        <v>28</v>
      </c>
      <c r="C14" s="56">
        <f>'2012'!C14/SUM('2011'!D14:O14)-1</f>
        <v>-3.6521200866604819E-2</v>
      </c>
      <c r="D14" s="30">
        <f>'2012'!D14/'2011'!D14-1</f>
        <v>-2.029241240231916E-2</v>
      </c>
      <c r="E14" s="30">
        <f>'2012'!E14/'2011'!E14-1</f>
        <v>-4.9373966454051454E-2</v>
      </c>
      <c r="F14" s="30">
        <f>'2012'!F14/'2011'!F14-1</f>
        <v>-8.6001136578897519E-2</v>
      </c>
      <c r="G14" s="30">
        <f>'2012'!G14/'2011'!G14-1</f>
        <v>-1.3572557404480823E-2</v>
      </c>
      <c r="H14" s="30">
        <f>'2012'!H14/'2011'!H14-1</f>
        <v>6.2167103903330911E-2</v>
      </c>
      <c r="I14" s="30">
        <f>'2012'!I14/'2011'!I14-1</f>
        <v>-7.6398852223816371E-2</v>
      </c>
      <c r="J14" s="30">
        <f>'2012'!J14/'2011'!J14-1</f>
        <v>-1.8125367122597935E-2</v>
      </c>
      <c r="K14" s="30">
        <f>'2012'!K14/'2011'!K14-1</f>
        <v>7.4497405966277519E-2</v>
      </c>
      <c r="L14" s="30">
        <f>'2012'!L14/'2011'!L14-1</f>
        <v>-0.10821614676279534</v>
      </c>
      <c r="M14" s="30">
        <f>'2012'!M14/'2011'!M14-1</f>
        <v>-0.17439727463312371</v>
      </c>
      <c r="N14" s="30">
        <f>'2012'!N14/'2011'!N14-1</f>
        <v>-3.2120117837118656E-2</v>
      </c>
      <c r="O14" s="30">
        <f>'2012'!O14/'2011'!O14-1</f>
        <v>9.719036697247696E-2</v>
      </c>
    </row>
    <row r="15" spans="2:15" x14ac:dyDescent="0.2">
      <c r="B15" s="24" t="s">
        <v>27</v>
      </c>
      <c r="C15" s="26">
        <f>'2012'!C15/SUM('2011'!D15:O15)-1</f>
        <v>3.191127507734981E-2</v>
      </c>
      <c r="D15" s="32">
        <f>'2012'!D15/'2011'!D15-1</f>
        <v>0.18110160898429273</v>
      </c>
      <c r="E15" s="32">
        <f>'2012'!E15/'2011'!E15-1</f>
        <v>0.14453974389949265</v>
      </c>
      <c r="F15" s="32">
        <f>'2012'!F15/'2011'!F15-1</f>
        <v>3.2932779183231009E-2</v>
      </c>
      <c r="G15" s="32">
        <f>'2012'!G15/'2011'!G15-1</f>
        <v>-8.3507771789961271E-2</v>
      </c>
      <c r="H15" s="32">
        <f>'2012'!H15/'2011'!H15-1</f>
        <v>8.5239975265185786E-2</v>
      </c>
      <c r="I15" s="32">
        <f>'2012'!I15/'2011'!I15-1</f>
        <v>6.5809579008377694E-2</v>
      </c>
      <c r="J15" s="32">
        <f>'2012'!J15/'2011'!J15-1</f>
        <v>-5.8547847961680333E-2</v>
      </c>
      <c r="K15" s="32">
        <f>'2012'!K15/'2011'!K15-1</f>
        <v>-4.422674191601883E-2</v>
      </c>
      <c r="L15" s="32">
        <f>'2012'!L15/'2011'!L15-1</f>
        <v>6.8098928652837953E-2</v>
      </c>
      <c r="M15" s="32">
        <f>'2012'!M15/'2011'!M15-1</f>
        <v>-5.863457910569525E-3</v>
      </c>
      <c r="N15" s="32">
        <f>'2012'!N15/'2011'!N15-1</f>
        <v>-2.1767907045153745E-2</v>
      </c>
      <c r="O15" s="32">
        <f>'2012'!O15/'2011'!O15-1</f>
        <v>-5.0017863522686667E-2</v>
      </c>
    </row>
    <row r="16" spans="2:15" x14ac:dyDescent="0.2">
      <c r="B16" s="42" t="s">
        <v>1</v>
      </c>
      <c r="C16" s="56">
        <f>'2012'!C16/SUM('2011'!D16:O16)-1</f>
        <v>1.0173891787553568E-2</v>
      </c>
      <c r="D16" s="30">
        <f>'2012'!D16/'2011'!D16-1</f>
        <v>9.5373376623375528E-3</v>
      </c>
      <c r="E16" s="30">
        <f>'2012'!E16/'2011'!E16-1</f>
        <v>0.1330445544554455</v>
      </c>
      <c r="F16" s="30">
        <f>'2012'!F16/'2011'!F16-1</f>
        <v>-0.1711601307189542</v>
      </c>
      <c r="G16" s="30">
        <f>'2012'!G16/'2011'!G16-1</f>
        <v>-8.4120616021741923E-2</v>
      </c>
      <c r="H16" s="30">
        <f>'2012'!H16/'2011'!H16-1</f>
        <v>-3.7289261689228415E-2</v>
      </c>
      <c r="I16" s="30">
        <f>'2012'!I16/'2011'!I16-1</f>
        <v>-2.0981123001082125E-2</v>
      </c>
      <c r="J16" s="30">
        <f>'2012'!J16/'2011'!J16-1</f>
        <v>8.0353255799489931E-2</v>
      </c>
      <c r="K16" s="30">
        <f>'2012'!K16/'2011'!K16-1</f>
        <v>0.22294543463714334</v>
      </c>
      <c r="L16" s="30">
        <f>'2012'!L16/'2011'!L16-1</f>
        <v>-1.0678056593700358E-3</v>
      </c>
      <c r="M16" s="30">
        <f>'2012'!M16/'2011'!M16-1</f>
        <v>-0.14570029799914852</v>
      </c>
      <c r="N16" s="30">
        <f>'2012'!N16/'2011'!N16-1</f>
        <v>-8.1916001388406823E-2</v>
      </c>
      <c r="O16" s="30">
        <f>'2012'!O16/'2011'!O16-1</f>
        <v>2.7264325323475003E-2</v>
      </c>
    </row>
    <row r="17" spans="2:15" x14ac:dyDescent="0.2">
      <c r="B17" s="24" t="s">
        <v>30</v>
      </c>
      <c r="C17" s="26">
        <f>'2012'!C17/SUM('2011'!D17:O17)-1</f>
        <v>0.1187257361844487</v>
      </c>
      <c r="D17" s="32">
        <f>'2012'!D17/'2011'!D17-1</f>
        <v>0.33647469458987778</v>
      </c>
      <c r="E17" s="32">
        <f>'2012'!E17/'2011'!E17-1</f>
        <v>0.2005736981465136</v>
      </c>
      <c r="F17" s="32">
        <f>'2012'!F17/'2011'!F17-1</f>
        <v>0.13268350905112403</v>
      </c>
      <c r="G17" s="32">
        <f>'2012'!G17/'2011'!G17-1</f>
        <v>0.12220566318926984</v>
      </c>
      <c r="H17" s="32">
        <f>'2012'!H17/'2011'!H17-1</f>
        <v>0.10969387755102034</v>
      </c>
      <c r="I17" s="32">
        <f>'2012'!I17/'2011'!I17-1</f>
        <v>-2.7731742348911737E-2</v>
      </c>
      <c r="J17" s="32">
        <f>'2012'!J17/'2011'!J17-1</f>
        <v>0.17386702588280567</v>
      </c>
      <c r="K17" s="32">
        <f>'2012'!K17/'2011'!K17-1</f>
        <v>9.8381235546745938E-2</v>
      </c>
      <c r="L17" s="32">
        <f>'2012'!L17/'2011'!L17-1</f>
        <v>0.1784922394678492</v>
      </c>
      <c r="M17" s="32">
        <f>'2012'!M17/'2011'!M17-1</f>
        <v>0.16927453769559042</v>
      </c>
      <c r="N17" s="32">
        <f>'2012'!N17/'2011'!N17-1</f>
        <v>4.6298718284070173E-2</v>
      </c>
      <c r="O17" s="32">
        <f>'2012'!O17/'2011'!O17-1</f>
        <v>2.860645688598229E-3</v>
      </c>
    </row>
    <row r="18" spans="2:15" x14ac:dyDescent="0.2">
      <c r="B18" s="1" t="s">
        <v>31</v>
      </c>
      <c r="C18" s="56">
        <f>'2012'!C18/SUM('2011'!D18:O18)-1</f>
        <v>-0.16898640118889718</v>
      </c>
      <c r="D18" s="30">
        <f>'2012'!D18/'2011'!D18-1</f>
        <v>-8.4188911704312086E-2</v>
      </c>
      <c r="E18" s="30">
        <f>'2012'!E18/'2011'!E18-1</f>
        <v>-7.1251035625517822E-2</v>
      </c>
      <c r="F18" s="30">
        <f>'2012'!F18/'2011'!F18-1</f>
        <v>-7.7423552374756066E-2</v>
      </c>
      <c r="G18" s="30">
        <f>'2012'!G18/'2011'!G18-1</f>
        <v>-0.14969903166710286</v>
      </c>
      <c r="H18" s="30">
        <f>'2012'!H18/'2011'!H18-1</f>
        <v>-1.697745616476487E-2</v>
      </c>
      <c r="I18" s="30">
        <f>'2012'!I18/'2011'!I18-1</f>
        <v>-0.10489291855557292</v>
      </c>
      <c r="J18" s="30">
        <f>'2012'!J18/'2011'!J18-1</f>
        <v>-0.27716712465650761</v>
      </c>
      <c r="K18" s="30">
        <f>'2012'!K18/'2011'!K18-1</f>
        <v>-0.24761326637602776</v>
      </c>
      <c r="L18" s="30">
        <f>'2012'!L18/'2011'!L18-1</f>
        <v>2.7611596870685595E-2</v>
      </c>
      <c r="M18" s="30">
        <f>'2012'!M18/'2011'!M18-1</f>
        <v>-0.23614592035644666</v>
      </c>
      <c r="N18" s="30">
        <f>'2012'!N18/'2011'!N18-1</f>
        <v>-9.8330241187384093E-2</v>
      </c>
      <c r="O18" s="30">
        <f>'2012'!O18/'2011'!O18-1</f>
        <v>-0.25451514309530421</v>
      </c>
    </row>
    <row r="19" spans="2:15" x14ac:dyDescent="0.2">
      <c r="B19" s="24" t="s">
        <v>34</v>
      </c>
      <c r="C19" s="26">
        <f>'2012'!C19/SUM('2011'!D19:O19)-1</f>
        <v>5.3759398496240562E-2</v>
      </c>
      <c r="D19" s="32">
        <f>'2012'!D19/'2011'!D19-1</f>
        <v>9.1515376065209431E-2</v>
      </c>
      <c r="E19" s="32">
        <f>'2012'!E19/'2011'!E19-1</f>
        <v>7.1047227926078094E-2</v>
      </c>
      <c r="F19" s="32">
        <f>'2012'!F19/'2011'!F19-1</f>
        <v>1.3320941759603411E-2</v>
      </c>
      <c r="G19" s="32">
        <f>'2012'!G19/'2011'!G19-1</f>
        <v>0.47966982574136341</v>
      </c>
      <c r="H19" s="32">
        <f>'2012'!H19/'2011'!H19-1</f>
        <v>-2.0584795321637372E-2</v>
      </c>
      <c r="I19" s="32">
        <f>'2012'!I19/'2011'!I19-1</f>
        <v>5.5094786729857903E-2</v>
      </c>
      <c r="J19" s="32">
        <f>'2012'!J19/'2011'!J19-1</f>
        <v>-0.19217560101538</v>
      </c>
      <c r="K19" s="32">
        <f>'2012'!K19/'2011'!K19-1</f>
        <v>5.1958433253397329E-2</v>
      </c>
      <c r="L19" s="32">
        <f>'2012'!L19/'2011'!L19-1</f>
        <v>4.1627425127142681E-2</v>
      </c>
      <c r="M19" s="32">
        <f>'2012'!M19/'2011'!M19-1</f>
        <v>0.16546391752577327</v>
      </c>
      <c r="N19" s="32">
        <f>'2012'!N19/'2011'!N19-1</f>
        <v>0.28824767057409084</v>
      </c>
      <c r="O19" s="32">
        <f>'2012'!O19/'2011'!O19-1</f>
        <v>-0.16499442586399105</v>
      </c>
    </row>
    <row r="20" spans="2:15" x14ac:dyDescent="0.2">
      <c r="B20" s="1" t="s">
        <v>33</v>
      </c>
      <c r="C20" s="56">
        <f>'2012'!C20/SUM('2011'!D20:O20)-1</f>
        <v>5.4598018228764422E-2</v>
      </c>
      <c r="D20" s="30">
        <f>'2012'!D20/'2011'!D20-1</f>
        <v>0.10700132100396309</v>
      </c>
      <c r="E20" s="30">
        <f>'2012'!E20/'2011'!E20-1</f>
        <v>-5.2238805970149516E-3</v>
      </c>
      <c r="F20" s="30">
        <f>'2012'!F20/'2011'!F20-1</f>
        <v>0.13373763166294284</v>
      </c>
      <c r="G20" s="30">
        <f>'2012'!G20/'2011'!G20-1</f>
        <v>-1.7199017199017175E-2</v>
      </c>
      <c r="H20" s="30">
        <f>'2012'!H20/'2011'!H20-1</f>
        <v>9.0651558073654437E-2</v>
      </c>
      <c r="I20" s="30">
        <f>'2012'!I20/'2011'!I20-1</f>
        <v>7.3712624584717501E-2</v>
      </c>
      <c r="J20" s="30">
        <f>'2012'!J20/'2011'!J20-1</f>
        <v>-2.4518706865237938E-2</v>
      </c>
      <c r="K20" s="30">
        <f>'2012'!K20/'2011'!K20-1</f>
        <v>7.4067526957751539E-2</v>
      </c>
      <c r="L20" s="30">
        <f>'2012'!L20/'2011'!L20-1</f>
        <v>-7.9623824451410696E-2</v>
      </c>
      <c r="M20" s="30">
        <f>'2012'!M20/'2011'!M20-1</f>
        <v>0.14740190880169668</v>
      </c>
      <c r="N20" s="30">
        <f>'2012'!N20/'2011'!N20-1</f>
        <v>0.16305469556243546</v>
      </c>
      <c r="O20" s="30">
        <f>'2012'!O20/'2011'!O20-1</f>
        <v>9.1543156059285202E-2</v>
      </c>
    </row>
    <row r="21" spans="2:15" x14ac:dyDescent="0.2">
      <c r="B21" s="24" t="s">
        <v>40</v>
      </c>
      <c r="C21" s="26">
        <f>'2012'!C21/SUM('2011'!D21:O21)-1</f>
        <v>6.9131589745804911E-2</v>
      </c>
      <c r="D21" s="32">
        <f>'2012'!D21/'2011'!D21-1</f>
        <v>0.2986369268897151</v>
      </c>
      <c r="E21" s="32">
        <f>'2012'!E21/'2011'!E21-1</f>
        <v>0.14365079365079358</v>
      </c>
      <c r="F21" s="32">
        <f>'2012'!F21/'2011'!F21-1</f>
        <v>7.322485207100593E-2</v>
      </c>
      <c r="G21" s="32">
        <f>'2012'!G21/'2011'!G21-1</f>
        <v>4.9733570159857798E-2</v>
      </c>
      <c r="H21" s="32">
        <f>'2012'!H21/'2011'!H21-1</f>
        <v>-9.0149840334070253E-2</v>
      </c>
      <c r="I21" s="32">
        <f>'2012'!I21/'2011'!I21-1</f>
        <v>0.14798850574712641</v>
      </c>
      <c r="J21" s="32">
        <f>'2012'!J21/'2011'!J21-1</f>
        <v>5.9191248290681786E-2</v>
      </c>
      <c r="K21" s="32">
        <f>'2012'!K21/'2011'!K21-1</f>
        <v>9.8651421870419309E-2</v>
      </c>
      <c r="L21" s="32">
        <f>'2012'!L21/'2011'!L21-1</f>
        <v>1.6840417000801855E-2</v>
      </c>
      <c r="M21" s="32">
        <f>'2012'!M21/'2011'!M21-1</f>
        <v>6.8748487049140605E-2</v>
      </c>
      <c r="N21" s="32">
        <f>'2012'!N21/'2011'!N21-1</f>
        <v>4.0015692428403193E-2</v>
      </c>
      <c r="O21" s="32">
        <f>'2012'!O21/'2011'!O21-1</f>
        <v>6.1243144424131701E-2</v>
      </c>
    </row>
    <row r="22" spans="2:15" x14ac:dyDescent="0.2">
      <c r="B22" s="42" t="s">
        <v>36</v>
      </c>
      <c r="C22" s="56">
        <f>'2012'!C22/SUM('2011'!D22:O22)-1</f>
        <v>-0.31705083929001687</v>
      </c>
      <c r="D22" s="30">
        <f>'2012'!D22/'2011'!D22-1</f>
        <v>-0.33613445378151263</v>
      </c>
      <c r="E22" s="30">
        <f>'2012'!E22/'2011'!E22-1</f>
        <v>-0.32981132075471697</v>
      </c>
      <c r="F22" s="30">
        <f>'2012'!F22/'2011'!F22-1</f>
        <v>-0.21389228886168909</v>
      </c>
      <c r="G22" s="30">
        <f>'2012'!G22/'2011'!G22-1</f>
        <v>-0.24099378881987576</v>
      </c>
      <c r="H22" s="30">
        <f>'2012'!H22/'2011'!H22-1</f>
        <v>-0.40155382907880133</v>
      </c>
      <c r="I22" s="30">
        <f>'2012'!I22/'2011'!I22-1</f>
        <v>-0.25917103382563123</v>
      </c>
      <c r="J22" s="30">
        <f>'2012'!J22/'2011'!J22-1</f>
        <v>-0.32448877805486287</v>
      </c>
      <c r="K22" s="30">
        <f>'2012'!K22/'2011'!K22-1</f>
        <v>-0.36243163651661758</v>
      </c>
      <c r="L22" s="30">
        <f>'2012'!L22/'2011'!L22-1</f>
        <v>-0.31595606032396206</v>
      </c>
      <c r="M22" s="30">
        <f>'2012'!M22/'2011'!M22-1</f>
        <v>-0.47031847133757965</v>
      </c>
      <c r="N22" s="30">
        <f>'2012'!N22/'2011'!N22-1</f>
        <v>-0.1086056143580304</v>
      </c>
      <c r="O22" s="30">
        <f>'2012'!O22/'2011'!O22-1</f>
        <v>-0.20549120549120548</v>
      </c>
    </row>
    <row r="23" spans="2:15" x14ac:dyDescent="0.2">
      <c r="B23" s="24" t="s">
        <v>32</v>
      </c>
      <c r="C23" s="26">
        <f>'2012'!C23/SUM('2011'!D23:O23)-1</f>
        <v>-1.5932627745533168E-2</v>
      </c>
      <c r="D23" s="32">
        <f>'2012'!D23/'2011'!D23-1</f>
        <v>-0.15926975133774002</v>
      </c>
      <c r="E23" s="32">
        <f>'2012'!E23/'2011'!E23-1</f>
        <v>-4.8868560423688034E-2</v>
      </c>
      <c r="F23" s="32">
        <f>'2012'!F23/'2011'!F23-1</f>
        <v>-9.3608247422680368E-2</v>
      </c>
      <c r="G23" s="32">
        <f>'2012'!G23/'2011'!G23-1</f>
        <v>-4.2595019659239841E-2</v>
      </c>
      <c r="H23" s="32">
        <f>'2012'!H23/'2011'!H23-1</f>
        <v>-2.6337180946187644E-2</v>
      </c>
      <c r="I23" s="32">
        <f>'2012'!I23/'2011'!I23-1</f>
        <v>0.19168230143839904</v>
      </c>
      <c r="J23" s="32">
        <f>'2012'!J23/'2011'!J23-1</f>
        <v>-0.10737403223759356</v>
      </c>
      <c r="K23" s="32">
        <f>'2012'!K23/'2011'!K23-1</f>
        <v>-3.1100744196379537E-3</v>
      </c>
      <c r="L23" s="32">
        <f>'2012'!L23/'2011'!L23-1</f>
        <v>0.24397744746283956</v>
      </c>
      <c r="M23" s="32">
        <f>'2012'!M23/'2011'!M23-1</f>
        <v>-0.10631918819188191</v>
      </c>
      <c r="N23" s="32">
        <f>'2012'!N23/'2011'!N23-1</f>
        <v>0.10546139359698681</v>
      </c>
      <c r="O23" s="32">
        <f>'2012'!O23/'2011'!O23-1</f>
        <v>-0.16397228637413397</v>
      </c>
    </row>
    <row r="24" spans="2:15" x14ac:dyDescent="0.2">
      <c r="B24" s="1" t="s">
        <v>35</v>
      </c>
      <c r="C24" s="56">
        <f>'2012'!C24/SUM('2011'!D24:O24)-1</f>
        <v>-6.6759388038942991E-2</v>
      </c>
      <c r="D24" s="30">
        <f>'2012'!D24/'2011'!D24-1</f>
        <v>2.1168169345354704E-2</v>
      </c>
      <c r="E24" s="30">
        <f>'2012'!E24/'2011'!E24-1</f>
        <v>2.55735238811583E-2</v>
      </c>
      <c r="F24" s="30">
        <f>'2012'!F24/'2011'!F24-1</f>
        <v>-9.9082568807339455E-2</v>
      </c>
      <c r="G24" s="30">
        <f>'2012'!G24/'2011'!G24-1</f>
        <v>0.12083333333333335</v>
      </c>
      <c r="H24" s="30">
        <f>'2012'!H24/'2011'!H24-1</f>
        <v>-7.9250720461095048E-2</v>
      </c>
      <c r="I24" s="30">
        <f>'2012'!I24/'2011'!I24-1</f>
        <v>-0.11480945489628558</v>
      </c>
      <c r="J24" s="30">
        <f>'2012'!J24/'2011'!J24-1</f>
        <v>-0.14592969472710449</v>
      </c>
      <c r="K24" s="30">
        <f>'2012'!K24/'2011'!K24-1</f>
        <v>-7.3529411764705843E-2</v>
      </c>
      <c r="L24" s="30">
        <f>'2012'!L24/'2011'!L24-1</f>
        <v>-0.16248682824025285</v>
      </c>
      <c r="M24" s="30">
        <f>'2012'!M24/'2011'!M24-1</f>
        <v>9.8133333333333406E-2</v>
      </c>
      <c r="N24" s="30">
        <f>'2012'!N24/'2011'!N24-1</f>
        <v>-0.10574293527803102</v>
      </c>
      <c r="O24" s="30">
        <f>'2012'!O24/'2011'!O24-1</f>
        <v>-0.19377652050919381</v>
      </c>
    </row>
    <row r="25" spans="2:15" x14ac:dyDescent="0.2">
      <c r="B25" s="24" t="s">
        <v>38</v>
      </c>
      <c r="C25" s="26">
        <f>'2012'!C25/SUM('2011'!D25:O25)-1</f>
        <v>0.1387558651381029</v>
      </c>
      <c r="D25" s="32">
        <f>'2012'!D25/'2011'!D25-1</f>
        <v>-4.7673750717978192E-2</v>
      </c>
      <c r="E25" s="32">
        <f>'2012'!E25/'2011'!E25-1</f>
        <v>0.28830645161290325</v>
      </c>
      <c r="F25" s="32">
        <f>'2012'!F25/'2011'!F25-1</f>
        <v>0.146749226006192</v>
      </c>
      <c r="G25" s="32">
        <f>'2012'!G25/'2011'!G25-1</f>
        <v>-0.14290517821116344</v>
      </c>
      <c r="H25" s="32">
        <f>'2012'!H25/'2011'!H25-1</f>
        <v>2.2827854365500175</v>
      </c>
      <c r="I25" s="32">
        <f>'2012'!I25/'2011'!I25-1</f>
        <v>-4.1060578162401051E-2</v>
      </c>
      <c r="J25" s="32">
        <f>'2012'!J25/'2011'!J25-1</f>
        <v>2.5943970767356772E-2</v>
      </c>
      <c r="K25" s="32">
        <f>'2012'!K25/'2011'!K25-1</f>
        <v>-0.1319910514541387</v>
      </c>
      <c r="L25" s="32">
        <f>'2012'!L25/'2011'!L25-1</f>
        <v>0.10717829970228254</v>
      </c>
      <c r="M25" s="32">
        <f>'2012'!M25/'2011'!M25-1</f>
        <v>-0.1260084517864003</v>
      </c>
      <c r="N25" s="32">
        <f>'2012'!N25/'2011'!N25-1</f>
        <v>-7.2504708097928416E-2</v>
      </c>
      <c r="O25" s="32">
        <f>'2012'!O25/'2011'!O25-1</f>
        <v>6.6845946984248839E-2</v>
      </c>
    </row>
    <row r="26" spans="2:15" x14ac:dyDescent="0.2">
      <c r="B26" s="1" t="s">
        <v>37</v>
      </c>
      <c r="C26" s="56">
        <f>'2012'!C26/SUM('2011'!D26:O26)-1</f>
        <v>8.9191353082465952E-2</v>
      </c>
      <c r="D26" s="30">
        <f>'2012'!D26/'2011'!D26-1</f>
        <v>0.27735368956743001</v>
      </c>
      <c r="E26" s="30">
        <f>'2012'!E26/'2011'!E26-1</f>
        <v>0.16197604790419162</v>
      </c>
      <c r="F26" s="30">
        <f>'2012'!F26/'2011'!F26-1</f>
        <v>0.30759264058046121</v>
      </c>
      <c r="G26" s="30">
        <f>'2012'!G26/'2011'!G26-1</f>
        <v>0.30039050765995801</v>
      </c>
      <c r="H26" s="30">
        <f>'2012'!H26/'2011'!H26-1</f>
        <v>-8.9612015018773472E-2</v>
      </c>
      <c r="I26" s="30">
        <f>'2012'!I26/'2011'!I26-1</f>
        <v>0.12309310889005776</v>
      </c>
      <c r="J26" s="30">
        <f>'2012'!J26/'2011'!J26-1</f>
        <v>-0.12497128417183556</v>
      </c>
      <c r="K26" s="30">
        <f>'2012'!K26/'2011'!K26-1</f>
        <v>0.15217391304347827</v>
      </c>
      <c r="L26" s="30">
        <f>'2012'!L26/'2011'!L26-1</f>
        <v>4.9267952591215414E-2</v>
      </c>
      <c r="M26" s="30">
        <f>'2012'!M26/'2011'!M26-1</f>
        <v>-2.928011935844832E-2</v>
      </c>
      <c r="N26" s="30">
        <f>'2012'!N26/'2011'!N26-1</f>
        <v>-1.9554165037150018E-4</v>
      </c>
      <c r="O26" s="30">
        <f>'2012'!O26/'2011'!O26-1</f>
        <v>6.2964930924548357E-2</v>
      </c>
    </row>
    <row r="27" spans="2:15" x14ac:dyDescent="0.2">
      <c r="B27" s="24" t="s">
        <v>39</v>
      </c>
      <c r="C27" s="26">
        <f>'2012'!C27/SUM('2011'!D27:O27)-1</f>
        <v>3.4280117531837462E-4</v>
      </c>
      <c r="D27" s="32">
        <f>'2012'!D27/'2011'!D27-1</f>
        <v>-7.3341094295692688E-2</v>
      </c>
      <c r="E27" s="32">
        <f>'2012'!E27/'2011'!E27-1</f>
        <v>-4.4207317073170715E-2</v>
      </c>
      <c r="F27" s="32">
        <f>'2012'!F27/'2011'!F27-1</f>
        <v>0.20964207450693939</v>
      </c>
      <c r="G27" s="32">
        <f>'2012'!G27/'2011'!G27-1</f>
        <v>-6.8264721208962986E-2</v>
      </c>
      <c r="H27" s="32">
        <f>'2012'!H27/'2011'!H27-1</f>
        <v>-2.6467203682393525E-2</v>
      </c>
      <c r="I27" s="32">
        <f>'2012'!I27/'2011'!I27-1</f>
        <v>7.9259610821072579E-2</v>
      </c>
      <c r="J27" s="32">
        <f>'2012'!J27/'2011'!J27-1</f>
        <v>-1.7322834645669305E-2</v>
      </c>
      <c r="K27" s="32">
        <f>'2012'!K27/'2011'!K27-1</f>
        <v>-8.1553398058252458E-2</v>
      </c>
      <c r="L27" s="32">
        <f>'2012'!L27/'2011'!L27-1</f>
        <v>-0.10993657505285415</v>
      </c>
      <c r="M27" s="32">
        <f>'2012'!M27/'2011'!M27-1</f>
        <v>0.15888456549935159</v>
      </c>
      <c r="N27" s="32">
        <f>'2012'!N27/'2011'!N27-1</f>
        <v>9.2553931802366041E-2</v>
      </c>
      <c r="O27" s="32">
        <f>'2012'!O27/'2011'!O27-1</f>
        <v>-5.7522123893805288E-2</v>
      </c>
    </row>
    <row r="28" spans="2:15" x14ac:dyDescent="0.2">
      <c r="B28" s="42" t="s">
        <v>42</v>
      </c>
      <c r="C28" s="56">
        <f>'2012'!C28/SUM('2011'!D28:O28)-1</f>
        <v>6.192032040472184E-2</v>
      </c>
      <c r="D28" s="30">
        <f>'2012'!D28/'2011'!D28-1</f>
        <v>0.1143790849673203</v>
      </c>
      <c r="E28" s="30">
        <f>'2012'!E28/'2011'!E28-1</f>
        <v>-7.9173838209982805E-2</v>
      </c>
      <c r="F28" s="30">
        <f>'2012'!F28/'2011'!F28-1</f>
        <v>0.29328165374676995</v>
      </c>
      <c r="G28" s="30">
        <f>'2012'!G28/'2011'!G28-1</f>
        <v>-0.75238681860178624</v>
      </c>
      <c r="H28" s="30">
        <f>'2012'!H28/'2011'!H28-1</f>
        <v>1.0437693099897012</v>
      </c>
      <c r="I28" s="30">
        <f>'2012'!I28/'2011'!I28-1</f>
        <v>-6.1457418788410934E-2</v>
      </c>
      <c r="J28" s="30">
        <f>'2012'!J28/'2011'!J28-1</f>
        <v>0.41641025641025631</v>
      </c>
      <c r="K28" s="30">
        <f>'2012'!K28/'2011'!K28-1</f>
        <v>9.9777565935811774E-2</v>
      </c>
      <c r="L28" s="30">
        <f>'2012'!L28/'2011'!L28-1</f>
        <v>5.0425273390036551E-2</v>
      </c>
      <c r="M28" s="30">
        <f>'2012'!M28/'2011'!M28-1</f>
        <v>0.18640955004591375</v>
      </c>
      <c r="N28" s="30">
        <f>'2012'!N28/'2011'!N28-1</f>
        <v>0.30864197530864201</v>
      </c>
      <c r="O28" s="30">
        <f>'2012'!O28/'2011'!O28-1</f>
        <v>-0.12429378531073443</v>
      </c>
    </row>
    <row r="29" spans="2:15" x14ac:dyDescent="0.2">
      <c r="B29" s="24" t="s">
        <v>43</v>
      </c>
      <c r="C29" s="26">
        <f>'2012'!C29/SUM('2011'!D29:O29)-1</f>
        <v>-0.16482601454991674</v>
      </c>
      <c r="D29" s="32">
        <f>'2012'!D29/'2011'!D29-1</f>
        <v>-8.564814814814814E-2</v>
      </c>
      <c r="E29" s="32">
        <f>'2012'!E29/'2011'!E29-1</f>
        <v>-0.32923076923076922</v>
      </c>
      <c r="F29" s="32">
        <f>'2012'!F29/'2011'!F29-1</f>
        <v>-0.23011963406052072</v>
      </c>
      <c r="G29" s="32">
        <f>'2012'!G29/'2011'!G29-1</f>
        <v>-9.9382716049382758E-2</v>
      </c>
      <c r="H29" s="32">
        <f>'2012'!H29/'2011'!H29-1</f>
        <v>0.12543352601156066</v>
      </c>
      <c r="I29" s="32">
        <f>'2012'!I29/'2011'!I29-1</f>
        <v>-0.19054763690922727</v>
      </c>
      <c r="J29" s="32">
        <f>'2012'!J29/'2011'!J29-1</f>
        <v>-4.0024257125530593E-2</v>
      </c>
      <c r="K29" s="32">
        <f>'2012'!K29/'2011'!K29-1</f>
        <v>-0.31992873504708574</v>
      </c>
      <c r="L29" s="32">
        <f>'2012'!L29/'2011'!L29-1</f>
        <v>-0.12712712712712715</v>
      </c>
      <c r="M29" s="32">
        <f>'2012'!M29/'2011'!M29-1</f>
        <v>-0.31875374475733975</v>
      </c>
      <c r="N29" s="32">
        <f>'2012'!N29/'2011'!N29-1</f>
        <v>-0.1296137339055794</v>
      </c>
      <c r="O29" s="32">
        <f>'2012'!O29/'2011'!O29-1</f>
        <v>-5.6422569027611003E-2</v>
      </c>
    </row>
    <row r="30" spans="2:15" x14ac:dyDescent="0.2">
      <c r="B30" s="1" t="s">
        <v>44</v>
      </c>
      <c r="C30" s="56">
        <f>'2012'!C30/SUM('2011'!D30:O30)-1</f>
        <v>-7.9986368725962653E-2</v>
      </c>
      <c r="D30" s="30">
        <f>'2012'!D30/'2011'!D30-1</f>
        <v>-9.5736724008975371E-2</v>
      </c>
      <c r="E30" s="30">
        <f>'2012'!E30/'2011'!E30-1</f>
        <v>-8.5756897837434787E-2</v>
      </c>
      <c r="F30" s="30">
        <f>'2012'!F30/'2011'!F30-1</f>
        <v>-0.15529117094552281</v>
      </c>
      <c r="G30" s="30">
        <f>'2012'!G30/'2011'!G30-1</f>
        <v>0.20216886134779233</v>
      </c>
      <c r="H30" s="30">
        <f>'2012'!H30/'2011'!H30-1</f>
        <v>-3.454133635334089E-2</v>
      </c>
      <c r="I30" s="30">
        <f>'2012'!I30/'2011'!I30-1</f>
        <v>2.6918441141020599E-2</v>
      </c>
      <c r="J30" s="30">
        <f>'2012'!J30/'2011'!J30-1</f>
        <v>-0.1588265048052605</v>
      </c>
      <c r="K30" s="30">
        <f>'2012'!K30/'2011'!K30-1</f>
        <v>-7.4539363484087073E-2</v>
      </c>
      <c r="L30" s="30">
        <f>'2012'!L30/'2011'!L30-1</f>
        <v>1.2836185819070867E-2</v>
      </c>
      <c r="M30" s="30">
        <f>'2012'!M30/'2011'!M30-1</f>
        <v>-0.16832779623477301</v>
      </c>
      <c r="N30" s="30">
        <f>'2012'!N30/'2011'!N30-1</f>
        <v>-0.29571514785757391</v>
      </c>
      <c r="O30" s="30">
        <f>'2012'!O30/'2011'!O30-1</f>
        <v>-0.12261146496815289</v>
      </c>
    </row>
    <row r="31" spans="2:15" x14ac:dyDescent="0.2">
      <c r="B31" s="24" t="s">
        <v>2</v>
      </c>
      <c r="C31" s="26">
        <f>'2012'!C31/SUM('2011'!D31:O31)-1</f>
        <v>0.1204632574830764</v>
      </c>
      <c r="D31" s="32">
        <f>'2012'!D31/'2011'!D31-1</f>
        <v>0.63381742738589208</v>
      </c>
      <c r="E31" s="32">
        <f>'2012'!E31/'2011'!E31-1</f>
        <v>6.9204152249134898E-2</v>
      </c>
      <c r="F31" s="32">
        <f>'2012'!F31/'2011'!F31-1</f>
        <v>0.16642754662840753</v>
      </c>
      <c r="G31" s="32">
        <f>'2012'!G31/'2011'!G31-1</f>
        <v>3.4564021995286742E-2</v>
      </c>
      <c r="H31" s="32">
        <f>'2012'!H31/'2011'!H31-1</f>
        <v>0.22139187295656226</v>
      </c>
      <c r="I31" s="32">
        <f>'2012'!I31/'2011'!I31-1</f>
        <v>3.2313764183522498E-2</v>
      </c>
      <c r="J31" s="32">
        <f>'2012'!J31/'2011'!J31-1</f>
        <v>0.14698965192850433</v>
      </c>
      <c r="K31" s="32">
        <f>'2012'!K31/'2011'!K31-1</f>
        <v>8.5362440526168593E-2</v>
      </c>
      <c r="L31" s="32">
        <f>'2012'!L31/'2011'!L31-1</f>
        <v>5.3147738057576666E-2</v>
      </c>
      <c r="M31" s="32">
        <f>'2012'!M31/'2011'!M31-1</f>
        <v>0.12543798177995802</v>
      </c>
      <c r="N31" s="32">
        <f>'2012'!N31/'2011'!N31-1</f>
        <v>-5.7012542759407037E-2</v>
      </c>
      <c r="O31" s="32">
        <f>'2012'!O31/'2011'!O31-1</f>
        <v>0.20393442622950819</v>
      </c>
    </row>
    <row r="32" spans="2:15" x14ac:dyDescent="0.2">
      <c r="B32" s="1" t="s">
        <v>48</v>
      </c>
      <c r="C32" s="56">
        <f>'2012'!C32/SUM('2011'!D32:O32)-1</f>
        <v>-2.9537131536291006E-2</v>
      </c>
      <c r="D32" s="30">
        <f>'2012'!D32/'2011'!D32-1</f>
        <v>0.16345177664974608</v>
      </c>
      <c r="E32" s="30">
        <f>'2012'!E32/'2011'!E32-1</f>
        <v>-0.18567639257294433</v>
      </c>
      <c r="F32" s="30">
        <f>'2012'!F32/'2011'!F32-1</f>
        <v>6.514657980456029E-2</v>
      </c>
      <c r="G32" s="30">
        <f>'2012'!G32/'2011'!G32-1</f>
        <v>-2.0385050962627438E-2</v>
      </c>
      <c r="H32" s="30">
        <f>'2012'!H32/'2011'!H32-1</f>
        <v>-0.45810439560439564</v>
      </c>
      <c r="I32" s="30">
        <f>'2012'!I32/'2011'!I32-1</f>
        <v>-1.4134275618374548E-2</v>
      </c>
      <c r="J32" s="30">
        <f>'2012'!J32/'2011'!J32-1</f>
        <v>-0.26582278481012656</v>
      </c>
      <c r="K32" s="30">
        <f>'2012'!K32/'2011'!K32-1</f>
        <v>0.18573943661971826</v>
      </c>
      <c r="L32" s="30">
        <f>'2012'!L32/'2011'!L32-1</f>
        <v>-0.17585606500290196</v>
      </c>
      <c r="M32" s="30">
        <f>'2012'!M32/'2011'!M32-1</f>
        <v>0.15596330275229353</v>
      </c>
      <c r="N32" s="30">
        <f>'2012'!N32/'2011'!N32-1</f>
        <v>-1.6008537886872953E-2</v>
      </c>
      <c r="O32" s="30">
        <f>'2012'!O32/'2011'!O32-1</f>
        <v>0.755639097744361</v>
      </c>
    </row>
    <row r="33" spans="2:15" x14ac:dyDescent="0.2">
      <c r="B33" s="24" t="s">
        <v>41</v>
      </c>
      <c r="C33" s="26">
        <f>'2012'!C33/SUM('2011'!D33:O33)-1</f>
        <v>-0.2797408119874456</v>
      </c>
      <c r="D33" s="32">
        <f>'2012'!D33/'2011'!D33-1</f>
        <v>-8.1494057724957547E-2</v>
      </c>
      <c r="E33" s="32">
        <f>'2012'!E33/'2011'!E33-1</f>
        <v>-4.8048048048048075E-2</v>
      </c>
      <c r="F33" s="32">
        <f>'2012'!F33/'2011'!F33-1</f>
        <v>-0.15257048092868986</v>
      </c>
      <c r="G33" s="32">
        <f>'2012'!G33/'2011'!G33-1</f>
        <v>-0.120253164556962</v>
      </c>
      <c r="H33" s="32">
        <f>'2012'!H33/'2011'!H33-1</f>
        <v>-0.40420819490586934</v>
      </c>
      <c r="I33" s="32">
        <f>'2012'!I33/'2011'!I33-1</f>
        <v>-0.20666666666666667</v>
      </c>
      <c r="J33" s="32">
        <f>'2012'!J33/'2011'!J33-1</f>
        <v>-0.19757688723205968</v>
      </c>
      <c r="K33" s="32">
        <f>'2012'!K33/'2011'!K33-1</f>
        <v>-0.56403143781784559</v>
      </c>
      <c r="L33" s="32">
        <f>'2012'!L33/'2011'!L33-1</f>
        <v>-0.23338048090523333</v>
      </c>
      <c r="M33" s="32">
        <f>'2012'!M33/'2011'!M33-1</f>
        <v>-8.9219330855018542E-2</v>
      </c>
      <c r="N33" s="32">
        <f>'2012'!N33/'2011'!N33-1</f>
        <v>-0.19814241486068107</v>
      </c>
      <c r="O33" s="32">
        <f>'2012'!O33/'2011'!O33-1</f>
        <v>-0.24739195230998512</v>
      </c>
    </row>
    <row r="34" spans="2:15" x14ac:dyDescent="0.2">
      <c r="B34" s="1" t="s">
        <v>47</v>
      </c>
      <c r="C34" s="56">
        <f>'2012'!C34/SUM('2011'!D34:O34)-1</f>
        <v>9.4785544579217174E-2</v>
      </c>
      <c r="D34" s="30">
        <f>'2012'!D34/'2011'!D34-1</f>
        <v>-0.1243386243386243</v>
      </c>
      <c r="E34" s="30">
        <f>'2012'!E34/'2011'!E34-1</f>
        <v>0.10230179028132991</v>
      </c>
      <c r="F34" s="30">
        <f>'2012'!F34/'2011'!F34-1</f>
        <v>6.7716535433070879E-2</v>
      </c>
      <c r="G34" s="30">
        <f>'2012'!G34/'2011'!G34-1</f>
        <v>-0.15233160621761654</v>
      </c>
      <c r="H34" s="30">
        <f>'2012'!H34/'2011'!H34-1</f>
        <v>-5.6241426611796985E-2</v>
      </c>
      <c r="I34" s="30">
        <f>'2012'!I34/'2011'!I34-1</f>
        <v>0.66666666666666674</v>
      </c>
      <c r="J34" s="30">
        <f>'2012'!J34/'2011'!J34-1</f>
        <v>0.45729303547963207</v>
      </c>
      <c r="K34" s="30">
        <f>'2012'!K34/'2011'!K34-1</f>
        <v>-0.14587155963302756</v>
      </c>
      <c r="L34" s="30">
        <f>'2012'!L34/'2011'!L34-1</f>
        <v>9.3421052631578849E-2</v>
      </c>
      <c r="M34" s="30">
        <f>'2012'!M34/'2011'!M34-1</f>
        <v>8.0062794348508604E-2</v>
      </c>
      <c r="N34" s="30">
        <f>'2012'!N34/'2011'!N34-1</f>
        <v>-6.0165975103734448E-2</v>
      </c>
      <c r="O34" s="30">
        <f>'2012'!O34/'2011'!O34-1</f>
        <v>0.10408921933085491</v>
      </c>
    </row>
    <row r="35" spans="2:15" x14ac:dyDescent="0.2">
      <c r="B35" s="24" t="s">
        <v>49</v>
      </c>
      <c r="C35" s="26">
        <f>'2012'!C35/SUM('2011'!D35:O35)-1</f>
        <v>-1.039805036555641E-2</v>
      </c>
      <c r="D35" s="32">
        <f>'2012'!D35/'2011'!D35-1</f>
        <v>-0.1166666666666667</v>
      </c>
      <c r="E35" s="32">
        <f>'2012'!E35/'2011'!E35-1</f>
        <v>0.2491103202846976</v>
      </c>
      <c r="F35" s="32">
        <f>'2012'!F35/'2011'!F35-1</f>
        <v>-0.13748531139835485</v>
      </c>
      <c r="G35" s="32">
        <f>'2012'!G35/'2011'!G35-1</f>
        <v>2.3577235772357819E-2</v>
      </c>
      <c r="H35" s="32">
        <f>'2012'!H35/'2011'!H35-1</f>
        <v>0.5102201257861636</v>
      </c>
      <c r="I35" s="32">
        <f>'2012'!I35/'2011'!I35-1</f>
        <v>0.42414355628058731</v>
      </c>
      <c r="J35" s="32">
        <f>'2012'!J35/'2011'!J35-1</f>
        <v>-0.23533778767631774</v>
      </c>
      <c r="K35" s="32">
        <f>'2012'!K35/'2011'!K35-1</f>
        <v>-0.17598994343180385</v>
      </c>
      <c r="L35" s="32">
        <f>'2012'!L35/'2011'!L35-1</f>
        <v>-2.5375939849624052E-2</v>
      </c>
      <c r="M35" s="32">
        <f>'2012'!M35/'2011'!M35-1</f>
        <v>-0.15173674588665453</v>
      </c>
      <c r="N35" s="32">
        <f>'2012'!N35/'2011'!N35-1</f>
        <v>-0.36318897637795278</v>
      </c>
      <c r="O35" s="32">
        <f>'2012'!O35/'2011'!O35-1</f>
        <v>-0.24564796905222441</v>
      </c>
    </row>
    <row r="36" spans="2:15" x14ac:dyDescent="0.2">
      <c r="B36" s="42" t="s">
        <v>45</v>
      </c>
      <c r="C36" s="56">
        <f>'2012'!C36/SUM('2011'!D36:O36)-1</f>
        <v>-0.22280659813530956</v>
      </c>
      <c r="D36" s="30">
        <f>'2012'!D36/'2011'!D36-1</f>
        <v>-0.33493589743589747</v>
      </c>
      <c r="E36" s="30">
        <f>'2012'!E36/'2011'!E36-1</f>
        <v>-0.353515625</v>
      </c>
      <c r="F36" s="30">
        <f>'2012'!F36/'2011'!F36-1</f>
        <v>-0.27797202797202802</v>
      </c>
      <c r="G36" s="30">
        <f>'2012'!G36/'2011'!G36-1</f>
        <v>-0.30406504065040652</v>
      </c>
      <c r="H36" s="30">
        <f>'2012'!H36/'2011'!H36-1</f>
        <v>-0.22490470139771279</v>
      </c>
      <c r="I36" s="30">
        <f>'2012'!I36/'2011'!I36-1</f>
        <v>0.26412213740458013</v>
      </c>
      <c r="J36" s="30">
        <f>'2012'!J36/'2011'!J36-1</f>
        <v>-0.32406287787182586</v>
      </c>
      <c r="K36" s="30">
        <f>'2012'!K36/'2011'!K36-1</f>
        <v>-0.35434412265758097</v>
      </c>
      <c r="L36" s="30">
        <f>'2012'!L36/'2011'!L36-1</f>
        <v>-0.10829817158931088</v>
      </c>
      <c r="M36" s="30">
        <f>'2012'!M36/'2011'!M36-1</f>
        <v>1.8518518518518601E-2</v>
      </c>
      <c r="N36" s="30">
        <f>'2012'!N36/'2011'!N36-1</f>
        <v>-0.23975720789074351</v>
      </c>
      <c r="O36" s="30">
        <f>'2012'!O36/'2011'!O36-1</f>
        <v>-0.46202531645569622</v>
      </c>
    </row>
    <row r="37" spans="2:15" x14ac:dyDescent="0.2">
      <c r="B37" s="24" t="s">
        <v>51</v>
      </c>
      <c r="C37" s="26">
        <f>'2012'!C37/SUM('2011'!D37:O37)-1</f>
        <v>-0.18611600643628845</v>
      </c>
      <c r="D37" s="32">
        <f>'2012'!D37/'2011'!D37-1</f>
        <v>-0.21192482177576155</v>
      </c>
      <c r="E37" s="32">
        <f>'2012'!E37/'2011'!E37-1</f>
        <v>4.9805950840879687E-2</v>
      </c>
      <c r="F37" s="32">
        <f>'2012'!F37/'2011'!F37-1</f>
        <v>-0.24836956521739129</v>
      </c>
      <c r="G37" s="32">
        <f>'2012'!G37/'2011'!G37-1</f>
        <v>-0.15227159261108336</v>
      </c>
      <c r="H37" s="32">
        <f>'2012'!H37/'2011'!H37-1</f>
        <v>-0.33162939297124605</v>
      </c>
      <c r="I37" s="32">
        <f>'2012'!I37/'2011'!I37-1</f>
        <v>-0.24068927181767652</v>
      </c>
      <c r="J37" s="32">
        <f>'2012'!J37/'2011'!J37-1</f>
        <v>-0.32503522780648186</v>
      </c>
      <c r="K37" s="32">
        <f>'2012'!K37/'2011'!K37-1</f>
        <v>1.1177987962166736E-2</v>
      </c>
      <c r="L37" s="32">
        <f>'2012'!L37/'2011'!L37-1</f>
        <v>-0.23529411764705888</v>
      </c>
      <c r="M37" s="32">
        <f>'2012'!M37/'2011'!M37-1</f>
        <v>-0.10707269155206289</v>
      </c>
      <c r="N37" s="32">
        <f>'2012'!N37/'2011'!N37-1</f>
        <v>-0.1372334609075998</v>
      </c>
      <c r="O37" s="32">
        <f>'2012'!O37/'2011'!O37-1</f>
        <v>-0.11768953068592058</v>
      </c>
    </row>
    <row r="38" spans="2:15" x14ac:dyDescent="0.2">
      <c r="B38" s="1" t="s">
        <v>3</v>
      </c>
      <c r="C38" s="56">
        <f>'2012'!C38/SUM('2011'!D38:O38)-1</f>
        <v>0.20473696196766111</v>
      </c>
      <c r="D38" s="30">
        <f>'2012'!D38/'2011'!D38-1</f>
        <v>0.66716417910447756</v>
      </c>
      <c r="E38" s="30">
        <f>'2012'!E38/'2011'!E38-1</f>
        <v>2.132196162046851E-3</v>
      </c>
      <c r="F38" s="30">
        <f>'2012'!F38/'2011'!F38-1</f>
        <v>3.616636528028927E-2</v>
      </c>
      <c r="G38" s="30">
        <f>'2012'!G38/'2011'!G38-1</f>
        <v>-0.3798256537982565</v>
      </c>
      <c r="H38" s="30">
        <f>'2012'!H38/'2011'!H38-1</f>
        <v>1.1132075471698113</v>
      </c>
      <c r="I38" s="30">
        <f>'2012'!I38/'2011'!I38-1</f>
        <v>0.11552795031055907</v>
      </c>
      <c r="J38" s="30">
        <f>'2012'!J38/'2011'!J38-1</f>
        <v>0.14760638297872331</v>
      </c>
      <c r="K38" s="30">
        <f>'2012'!K38/'2011'!K38-1</f>
        <v>-0.15503875968992253</v>
      </c>
      <c r="L38" s="30">
        <f>'2012'!L38/'2011'!L38-1</f>
        <v>0.31534090909090917</v>
      </c>
      <c r="M38" s="30">
        <f>'2012'!M38/'2011'!M38-1</f>
        <v>0.43164362519201238</v>
      </c>
      <c r="N38" s="30">
        <f>'2012'!N38/'2011'!N38-1</f>
        <v>0.63489499192245558</v>
      </c>
      <c r="O38" s="30">
        <f>'2012'!O38/'2011'!O38-1</f>
        <v>6.7047075606276652E-2</v>
      </c>
    </row>
    <row r="39" spans="2:15" x14ac:dyDescent="0.2">
      <c r="B39" s="24" t="s">
        <v>46</v>
      </c>
      <c r="C39" s="26">
        <f>'2012'!C39/SUM('2011'!D39:O39)-1</f>
        <v>-8.0725791520088852E-2</v>
      </c>
      <c r="D39" s="32">
        <f>'2012'!D39/'2011'!D39-1</f>
        <v>-0.13063763608087087</v>
      </c>
      <c r="E39" s="32">
        <f>'2012'!E39/'2011'!E39-1</f>
        <v>0.25510204081632648</v>
      </c>
      <c r="F39" s="32">
        <f>'2012'!F39/'2011'!F39-1</f>
        <v>-0.52467811158798283</v>
      </c>
      <c r="G39" s="32">
        <f>'2012'!G39/'2011'!G39-1</f>
        <v>-0.38917793964620184</v>
      </c>
      <c r="H39" s="32">
        <f>'2012'!H39/'2011'!H39-1</f>
        <v>-3.7000973709834462E-2</v>
      </c>
      <c r="I39" s="32">
        <f>'2012'!I39/'2011'!I39-1</f>
        <v>0.43844856661045539</v>
      </c>
      <c r="J39" s="32">
        <f>'2012'!J39/'2011'!J39-1</f>
        <v>0.22746185852981959</v>
      </c>
      <c r="K39" s="32">
        <f>'2012'!K39/'2011'!K39-1</f>
        <v>5.8047493403694528E-3</v>
      </c>
      <c r="L39" s="32">
        <f>'2012'!L39/'2011'!L39-1</f>
        <v>-9.1476091476091481E-2</v>
      </c>
      <c r="M39" s="32">
        <f>'2012'!M39/'2011'!M39-1</f>
        <v>-0.30926430517711168</v>
      </c>
      <c r="N39" s="32">
        <f>'2012'!N39/'2011'!N39-1</f>
        <v>-0.31568998109640833</v>
      </c>
      <c r="O39" s="32">
        <f>'2012'!O39/'2011'!O39-1</f>
        <v>-0.40064102564102566</v>
      </c>
    </row>
    <row r="40" spans="2:15" x14ac:dyDescent="0.2">
      <c r="B40" s="42" t="s">
        <v>50</v>
      </c>
      <c r="C40" s="56">
        <f>'2012'!C40/SUM('2011'!D40:O40)-1</f>
        <v>0.45477041517734396</v>
      </c>
      <c r="D40" s="30">
        <f>'2012'!D40/'2011'!D40-1</f>
        <v>0.50440528634361237</v>
      </c>
      <c r="E40" s="30">
        <f>'2012'!E40/'2011'!E40-1</f>
        <v>-3.5087719298245612E-2</v>
      </c>
      <c r="F40" s="30">
        <f>'2012'!F40/'2011'!F40-1</f>
        <v>-0.15384615384615385</v>
      </c>
      <c r="G40" s="30">
        <f>'2012'!G40/'2011'!G40-1</f>
        <v>0.45161290322580649</v>
      </c>
      <c r="H40" s="30">
        <f>'2012'!H40/'2011'!H40-1</f>
        <v>0.6328125</v>
      </c>
      <c r="I40" s="30">
        <f>'2012'!I40/'2011'!I40-1</f>
        <v>0.74651810584958223</v>
      </c>
      <c r="J40" s="30">
        <f>'2012'!J40/'2011'!J40-1</f>
        <v>0.45572354211663058</v>
      </c>
      <c r="K40" s="30">
        <f>'2012'!K40/'2011'!K40-1</f>
        <v>1.4875930521091814</v>
      </c>
      <c r="L40" s="30">
        <f>'2012'!L40/'2011'!L40-1</f>
        <v>0.9228758169934641</v>
      </c>
      <c r="M40" s="30">
        <f>'2012'!M40/'2011'!M40-1</f>
        <v>-0.16962305986696236</v>
      </c>
      <c r="N40" s="30">
        <f>'2012'!N40/'2011'!N40-1</f>
        <v>0.63636363636363646</v>
      </c>
      <c r="O40" s="30">
        <f>'2012'!O40/'2011'!O40-1</f>
        <v>-0.27203065134099613</v>
      </c>
    </row>
    <row r="41" spans="2:15" x14ac:dyDescent="0.2">
      <c r="B41" s="24" t="s">
        <v>52</v>
      </c>
      <c r="C41" s="26">
        <f>'2012'!C41/SUM('2011'!D41:O41)-1</f>
        <v>-7.6303239598750183E-2</v>
      </c>
      <c r="D41" s="32">
        <f>'2012'!D41/'2011'!D41-1</f>
        <v>-0.37128712871287128</v>
      </c>
      <c r="E41" s="32">
        <f>'2012'!E41/'2011'!E41-1</f>
        <v>0.14935064935064934</v>
      </c>
      <c r="F41" s="32">
        <f>'2012'!F41/'2011'!F41-1</f>
        <v>2.0594594594594593</v>
      </c>
      <c r="G41" s="32">
        <f>'2012'!G41/'2011'!G41-1</f>
        <v>0.67868852459016393</v>
      </c>
      <c r="H41" s="32">
        <f>'2012'!H41/'2011'!H41-1</f>
        <v>-0.44152046783625731</v>
      </c>
      <c r="I41" s="32">
        <f>'2012'!I41/'2011'!I41-1</f>
        <v>-0.42027194066749074</v>
      </c>
      <c r="J41" s="32">
        <f>'2012'!J41/'2011'!J41-1</f>
        <v>0.57219251336898402</v>
      </c>
      <c r="K41" s="32">
        <f>'2012'!K41/'2011'!K41-1</f>
        <v>-6.5497076023391831E-2</v>
      </c>
      <c r="L41" s="32">
        <f>'2012'!L41/'2011'!L41-1</f>
        <v>-9.6339113680153909E-3</v>
      </c>
      <c r="M41" s="32">
        <f>'2012'!M41/'2011'!M41-1</f>
        <v>-0.16482300884955747</v>
      </c>
      <c r="N41" s="32">
        <f>'2012'!N41/'2011'!N41-1</f>
        <v>0</v>
      </c>
      <c r="O41" s="32">
        <f>'2012'!O41/'2011'!O41-1</f>
        <v>0.62962962962962954</v>
      </c>
    </row>
    <row r="42" spans="2:15" x14ac:dyDescent="0.2">
      <c r="B42" s="42" t="s">
        <v>71</v>
      </c>
      <c r="C42" s="56">
        <f>'2012'!C42/SUM('2011'!D42:O42)-1</f>
        <v>6.1604147605977433E-2</v>
      </c>
      <c r="D42" s="30">
        <f>'2012'!D42/'2011'!D42-1</f>
        <v>0.33856893542757427</v>
      </c>
      <c r="E42" s="30">
        <f>'2012'!E42/'2011'!E42-1</f>
        <v>-9.8228663446054743E-2</v>
      </c>
      <c r="F42" s="30">
        <f>'2012'!F42/'2011'!F42-1</f>
        <v>0.13539967373572592</v>
      </c>
      <c r="G42" s="30">
        <f>'2012'!G42/'2011'!G42-1</f>
        <v>0.43897996357012747</v>
      </c>
      <c r="H42" s="30">
        <f>'2012'!H42/'2011'!H42-1</f>
        <v>-7.8454332552693185E-2</v>
      </c>
      <c r="I42" s="30">
        <f>'2012'!I42/'2011'!I42-1</f>
        <v>-1.712538226299698E-2</v>
      </c>
      <c r="J42" s="30">
        <f>'2012'!J42/'2011'!J42-1</f>
        <v>0.14487926727726896</v>
      </c>
      <c r="K42" s="30">
        <f>'2012'!K42/'2011'!K42-1</f>
        <v>2.9629629629629672E-2</v>
      </c>
      <c r="L42" s="30">
        <f>'2012'!L42/'2011'!L42-1</f>
        <v>1.5401540154015292E-2</v>
      </c>
      <c r="M42" s="30">
        <f>'2012'!M42/'2011'!M42-1</f>
        <v>7.6484018264840081E-2</v>
      </c>
      <c r="N42" s="30">
        <f>'2012'!N42/'2011'!N42-1</f>
        <v>-5.034722222222221E-2</v>
      </c>
      <c r="O42" s="30">
        <f>'2012'!O42/'2011'!O42-1</f>
        <v>-4.0000000000000036E-2</v>
      </c>
    </row>
    <row r="43" spans="2:15" x14ac:dyDescent="0.2">
      <c r="B43" s="24" t="s">
        <v>4</v>
      </c>
      <c r="C43" s="26">
        <f>'2012'!C43/SUM('2011'!D43:O43)-1</f>
        <v>-3.8302666165978216E-2</v>
      </c>
      <c r="D43" s="32">
        <f>'2012'!D43/'2011'!D43-1</f>
        <v>0.16803278688524581</v>
      </c>
      <c r="E43" s="32">
        <f>'2012'!E43/'2011'!E43-1</f>
        <v>0.21962616822429903</v>
      </c>
      <c r="F43" s="32">
        <f>'2012'!F43/'2011'!F43-1</f>
        <v>0.37267080745341619</v>
      </c>
      <c r="G43" s="32">
        <f>'2012'!G43/'2011'!G43-1</f>
        <v>-0.1785714285714286</v>
      </c>
      <c r="H43" s="32">
        <f>'2012'!H43/'2011'!H43-1</f>
        <v>7.7881619937694602E-2</v>
      </c>
      <c r="I43" s="32">
        <f>'2012'!I43/'2011'!I43-1</f>
        <v>-0.10130246020260492</v>
      </c>
      <c r="J43" s="32">
        <f>'2012'!J43/'2011'!J43-1</f>
        <v>0.16139767054908494</v>
      </c>
      <c r="K43" s="32">
        <f>'2012'!K43/'2011'!K43-1</f>
        <v>-0.25452898550724634</v>
      </c>
      <c r="L43" s="32">
        <f>'2012'!L43/'2011'!L43-1</f>
        <v>0.15533980582524265</v>
      </c>
      <c r="M43" s="32">
        <f>'2012'!M43/'2011'!M43-1</f>
        <v>-4.7858942065491239E-2</v>
      </c>
      <c r="N43" s="32">
        <f>'2012'!N43/'2011'!N43-1</f>
        <v>-0.3515625</v>
      </c>
      <c r="O43" s="32">
        <f>'2012'!O43/'2011'!O43-1</f>
        <v>-0.23320158102766797</v>
      </c>
    </row>
    <row r="44" spans="2:15" x14ac:dyDescent="0.2">
      <c r="B44" s="1" t="s">
        <v>103</v>
      </c>
      <c r="C44" s="56">
        <f>'2012'!C44/SUM('2011'!D44:O44)-1</f>
        <v>0.23918141121296088</v>
      </c>
      <c r="D44" s="30">
        <f>'2012'!D44/'2011'!D44-1</f>
        <v>0.22222222222222232</v>
      </c>
      <c r="E44" s="30">
        <f>'2012'!E44/'2011'!E44-1</f>
        <v>0.60576923076923084</v>
      </c>
      <c r="F44" s="30">
        <f>'2012'!F44/'2011'!F44-1</f>
        <v>-0.32427184466019421</v>
      </c>
      <c r="G44" s="30">
        <f>'2012'!G44/'2011'!G44-1</f>
        <v>0.3612903225806452</v>
      </c>
      <c r="H44" s="30">
        <f>'2012'!H44/'2011'!H44-1</f>
        <v>3.9927404718693271E-2</v>
      </c>
      <c r="I44" s="30">
        <f>'2012'!I44/'2011'!I44-1</f>
        <v>1.4726840855106889</v>
      </c>
      <c r="J44" s="30">
        <f>'2012'!J44/'2011'!J44-1</f>
        <v>4.6035805626598369E-2</v>
      </c>
      <c r="K44" s="30">
        <f>'2012'!K44/'2011'!K44-1</f>
        <v>0.19999999999999996</v>
      </c>
      <c r="L44" s="30">
        <f>'2012'!L44/'2011'!L44-1</f>
        <v>0.27428571428571424</v>
      </c>
      <c r="M44" s="30">
        <f>'2012'!M44/'2011'!M44-1</f>
        <v>-0.27505330490405122</v>
      </c>
      <c r="N44" s="30">
        <f>'2012'!N44/'2011'!N44-1</f>
        <v>0.33333333333333326</v>
      </c>
      <c r="O44" s="30">
        <f>'2012'!O44/'2011'!O44-1</f>
        <v>0.40178571428571419</v>
      </c>
    </row>
    <row r="45" spans="2:15" x14ac:dyDescent="0.2">
      <c r="B45" s="24" t="s">
        <v>76</v>
      </c>
      <c r="C45" s="26">
        <f>'2012'!C45/SUM('2011'!D45:O45)-1</f>
        <v>0.13834173156207052</v>
      </c>
      <c r="D45" s="32">
        <f>'2012'!D45/'2011'!D45-1</f>
        <v>0.3666666666666667</v>
      </c>
      <c r="E45" s="32">
        <f>'2012'!E45/'2011'!E45-1</f>
        <v>-0.48623853211009171</v>
      </c>
      <c r="F45" s="32">
        <f>'2012'!F45/'2011'!F45-1</f>
        <v>-8.333333333333337E-2</v>
      </c>
      <c r="G45" s="32">
        <f>'2012'!G45/'2011'!G45-1</f>
        <v>0.39814814814814814</v>
      </c>
      <c r="H45" s="32">
        <f>'2012'!H45/'2011'!H45-1</f>
        <v>9.0909090909090828E-2</v>
      </c>
      <c r="I45" s="32">
        <f>'2012'!I45/'2011'!I45-1</f>
        <v>0.27154046997389036</v>
      </c>
      <c r="J45" s="32">
        <f>'2012'!J45/'2011'!J45-1</f>
        <v>0.25172413793103443</v>
      </c>
      <c r="K45" s="32">
        <f>'2012'!K45/'2011'!K45-1</f>
        <v>0.19718309859154926</v>
      </c>
      <c r="L45" s="32">
        <f>'2012'!L45/'2011'!L45-1</f>
        <v>-0.13261648745519716</v>
      </c>
      <c r="M45" s="32">
        <f>'2012'!M45/'2011'!M45-1</f>
        <v>0.18796992481203012</v>
      </c>
      <c r="N45" s="32">
        <f>'2012'!N45/'2011'!N45-1</f>
        <v>0.31372549019607843</v>
      </c>
      <c r="O45" s="32">
        <f>'2012'!O45/'2011'!O45-1</f>
        <v>0.25454545454545463</v>
      </c>
    </row>
    <row r="46" spans="2:15" x14ac:dyDescent="0.2">
      <c r="B46" s="42" t="s">
        <v>5</v>
      </c>
      <c r="C46" s="56">
        <f>'2012'!C46/SUM('2011'!D46:O46)-1</f>
        <v>9.3979115752055087E-2</v>
      </c>
      <c r="D46" s="30">
        <f>'2012'!D46/'2011'!D46-1</f>
        <v>0.70238095238095233</v>
      </c>
      <c r="E46" s="30">
        <f>'2012'!E46/'2011'!E46-1</f>
        <v>1.4861111111111112</v>
      </c>
      <c r="F46" s="30">
        <f>'2012'!F46/'2011'!F46-1</f>
        <v>0.18110236220472431</v>
      </c>
      <c r="G46" s="30">
        <f>'2012'!G46/'2011'!G46-1</f>
        <v>-0.1620553359683794</v>
      </c>
      <c r="H46" s="30">
        <f>'2012'!H46/'2011'!H46-1</f>
        <v>-0.13924050632911389</v>
      </c>
      <c r="I46" s="30">
        <f>'2012'!I46/'2011'!I46-1</f>
        <v>-5.4112554112554112E-2</v>
      </c>
      <c r="J46" s="30">
        <f>'2012'!J46/'2011'!J46-1</f>
        <v>0.21025641025641018</v>
      </c>
      <c r="K46" s="30">
        <f>'2012'!K46/'2011'!K46-1</f>
        <v>0.22016806722689086</v>
      </c>
      <c r="L46" s="30">
        <f>'2012'!L46/'2011'!L46-1</f>
        <v>0.38120104438642288</v>
      </c>
      <c r="M46" s="30">
        <f>'2012'!M46/'2011'!M46-1</f>
        <v>-0.26034063260340634</v>
      </c>
      <c r="N46" s="30">
        <f>'2012'!N46/'2011'!N46-1</f>
        <v>0.45238095238095233</v>
      </c>
      <c r="O46" s="30">
        <f>'2012'!O46/'2011'!O46-1</f>
        <v>-0.26808510638297878</v>
      </c>
    </row>
    <row r="47" spans="2:15" x14ac:dyDescent="0.2">
      <c r="B47" s="25"/>
      <c r="C47" s="26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</row>
    <row r="48" spans="2:15" x14ac:dyDescent="0.2">
      <c r="B48" s="42" t="s">
        <v>77</v>
      </c>
      <c r="C48" s="56">
        <f>'2012'!C48/SUM('2011'!D48:O48)-1</f>
        <v>0.22358688675776883</v>
      </c>
      <c r="D48" s="30">
        <f>'2012'!D48/'2011'!D48-1</f>
        <v>0.16865808823529416</v>
      </c>
      <c r="E48" s="30">
        <f>'2012'!E48/'2011'!E48-1</f>
        <v>-0.10896236223747136</v>
      </c>
      <c r="F48" s="30">
        <f>'2012'!F48/'2011'!F48-1</f>
        <v>0.44370778083562668</v>
      </c>
      <c r="G48" s="30">
        <f>'2012'!G48/'2011'!G48-1</f>
        <v>0.35097585180284496</v>
      </c>
      <c r="H48" s="30">
        <f>'2012'!H48/'2011'!H48-1</f>
        <v>0.48137457044673537</v>
      </c>
      <c r="I48" s="30">
        <f>'2012'!I48/'2011'!I48-1</f>
        <v>0.42010751458309503</v>
      </c>
      <c r="J48" s="30">
        <f>'2012'!J48/'2011'!J48-1</f>
        <v>0.11463175923660396</v>
      </c>
      <c r="K48" s="30">
        <f>'2012'!K48/'2011'!K48-1</f>
        <v>0.42827686134641096</v>
      </c>
      <c r="L48" s="30">
        <f>'2012'!L48/'2011'!L48-1</f>
        <v>0.17394736842105263</v>
      </c>
      <c r="M48" s="30">
        <f>'2012'!M48/'2011'!M48-1</f>
        <v>-3.5655268844540511E-2</v>
      </c>
      <c r="N48" s="30">
        <f>'2012'!N48/'2011'!N48-1</f>
        <v>0.10539450950278373</v>
      </c>
      <c r="O48" s="30">
        <f>'2012'!O48/'2011'!O48-1</f>
        <v>7.1984721610107272E-2</v>
      </c>
    </row>
  </sheetData>
  <phoneticPr fontId="0" type="noConversion"/>
  <conditionalFormatting sqref="B1 C1:O6 B3:B65536 C8:O65536">
    <cfRule type="cellIs" dxfId="473" priority="1" stopIfTrue="1" operator="lessThan">
      <formula>0</formula>
    </cfRule>
  </conditionalFormatting>
  <pageMargins left="0.52" right="0.4" top="0.64" bottom="0.68" header="0.4921259845" footer="0.33"/>
  <pageSetup paperSize="9" scale="80" orientation="landscape" r:id="rId1"/>
  <headerFooter alignWithMargins="0">
    <oddFooter>&amp;LStatistics Finland&amp;C&amp;D&amp;RHelsinki City Tourist Office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Z60"/>
  <sheetViews>
    <sheetView workbookViewId="0">
      <selection activeCell="B1" sqref="B1"/>
    </sheetView>
  </sheetViews>
  <sheetFormatPr defaultRowHeight="12.75" x14ac:dyDescent="0.2"/>
  <cols>
    <col min="1" max="1" width="4.140625" customWidth="1"/>
    <col min="2" max="2" width="28.7109375" style="1" customWidth="1"/>
    <col min="3" max="11" width="10.140625" customWidth="1"/>
    <col min="12" max="12" width="11" customWidth="1"/>
    <col min="13" max="15" width="10.140625" customWidth="1"/>
  </cols>
  <sheetData>
    <row r="1" spans="2:78" x14ac:dyDescent="0.2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78" x14ac:dyDescent="0.2">
      <c r="B2" s="51" t="s">
        <v>72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78" x14ac:dyDescent="0.2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78" ht="15.75" x14ac:dyDescent="0.25">
      <c r="B4" s="3" t="s">
        <v>55</v>
      </c>
      <c r="C4" s="4"/>
      <c r="D4" s="4"/>
      <c r="E4" s="4"/>
      <c r="F4" s="2"/>
      <c r="G4" s="4"/>
      <c r="H4" s="2"/>
      <c r="I4" s="4"/>
      <c r="J4" s="2"/>
      <c r="K4" s="4"/>
      <c r="L4" s="4"/>
      <c r="M4" s="2"/>
      <c r="N4" s="2"/>
      <c r="O4" s="2"/>
    </row>
    <row r="5" spans="2:78" ht="15.75" thickBot="1" x14ac:dyDescent="0.3">
      <c r="B5" s="5" t="s">
        <v>0</v>
      </c>
    </row>
    <row r="6" spans="2:78" ht="13.5" thickBot="1" x14ac:dyDescent="0.25">
      <c r="B6" s="6" t="s">
        <v>180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  <c r="K6" s="7" t="s">
        <v>14</v>
      </c>
      <c r="L6" s="7" t="s">
        <v>15</v>
      </c>
      <c r="M6" s="7" t="s">
        <v>16</v>
      </c>
      <c r="N6" s="7" t="s">
        <v>17</v>
      </c>
      <c r="O6" s="7" t="s">
        <v>18</v>
      </c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</row>
    <row r="7" spans="2:78" ht="13.5" thickBot="1" x14ac:dyDescent="0.25">
      <c r="B7" s="39" t="s">
        <v>181</v>
      </c>
      <c r="C7" s="16" t="s">
        <v>56</v>
      </c>
      <c r="D7" s="16" t="s">
        <v>57</v>
      </c>
      <c r="E7" s="16" t="s">
        <v>58</v>
      </c>
      <c r="F7" s="16" t="s">
        <v>59</v>
      </c>
      <c r="G7" s="16" t="s">
        <v>60</v>
      </c>
      <c r="H7" s="16" t="s">
        <v>61</v>
      </c>
      <c r="I7" s="16" t="s">
        <v>62</v>
      </c>
      <c r="J7" s="16" t="s">
        <v>63</v>
      </c>
      <c r="K7" s="16" t="s">
        <v>64</v>
      </c>
      <c r="L7" s="16" t="s">
        <v>65</v>
      </c>
      <c r="M7" s="16" t="s">
        <v>66</v>
      </c>
      <c r="N7" s="16" t="s">
        <v>67</v>
      </c>
      <c r="O7" s="16" t="s">
        <v>68</v>
      </c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</row>
    <row r="8" spans="2:78" x14ac:dyDescent="0.2">
      <c r="B8" s="9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</row>
    <row r="9" spans="2:78" s="21" customFormat="1" x14ac:dyDescent="0.2">
      <c r="B9" s="18" t="s">
        <v>23</v>
      </c>
      <c r="C9" s="19">
        <f>SUM(D9:O9)</f>
        <v>176835</v>
      </c>
      <c r="D9" s="19">
        <f>'2011'!D9-'2010'!D9</f>
        <v>18209</v>
      </c>
      <c r="E9" s="19">
        <f>'2011'!E9-'2010'!E9</f>
        <v>12246</v>
      </c>
      <c r="F9" s="19">
        <f>'2011'!F9-'2010'!F9</f>
        <v>5320</v>
      </c>
      <c r="G9" s="19">
        <f>'2011'!G9-'2010'!G9</f>
        <v>32052</v>
      </c>
      <c r="H9" s="19">
        <f>'2011'!H9-'2010'!H9</f>
        <v>19003</v>
      </c>
      <c r="I9" s="19">
        <f>'2011'!I9-'2010'!I9</f>
        <v>22754</v>
      </c>
      <c r="J9" s="19">
        <f>'2011'!J9-'2010'!J9</f>
        <v>16506</v>
      </c>
      <c r="K9" s="19">
        <f>'2011'!K9-'2010'!K9</f>
        <v>12848</v>
      </c>
      <c r="L9" s="19">
        <f>'2011'!L9-'2010'!L9</f>
        <v>15933</v>
      </c>
      <c r="M9" s="19">
        <f>'2011'!M9-'2010'!M9</f>
        <v>12479</v>
      </c>
      <c r="N9" s="19">
        <f>'2011'!N9-'2010'!N9</f>
        <v>736</v>
      </c>
      <c r="O9" s="19">
        <f>'2011'!O9-'2010'!O9</f>
        <v>8749</v>
      </c>
      <c r="P9" s="19"/>
      <c r="Q9" s="19"/>
      <c r="R9" s="19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</row>
    <row r="10" spans="2:78" x14ac:dyDescent="0.2">
      <c r="B10" s="11" t="s">
        <v>24</v>
      </c>
      <c r="C10" s="49">
        <f>SUM(D10:O10)</f>
        <v>111457</v>
      </c>
      <c r="D10" s="7">
        <f>'2011'!D10-'2010'!D10</f>
        <v>10673</v>
      </c>
      <c r="E10" s="7">
        <f>'2011'!E10-'2010'!E10</f>
        <v>2984</v>
      </c>
      <c r="F10" s="7">
        <f>'2011'!F10-'2010'!F10</f>
        <v>3352</v>
      </c>
      <c r="G10" s="7">
        <f>'2011'!G10-'2010'!G10</f>
        <v>23095</v>
      </c>
      <c r="H10" s="7">
        <f>'2011'!H10-'2010'!H10</f>
        <v>9037</v>
      </c>
      <c r="I10" s="7">
        <f>'2011'!I10-'2010'!I10</f>
        <v>12576</v>
      </c>
      <c r="J10" s="7">
        <f>'2011'!J10-'2010'!J10</f>
        <v>2464</v>
      </c>
      <c r="K10" s="7">
        <f>'2011'!K10-'2010'!K10</f>
        <v>19309</v>
      </c>
      <c r="L10" s="7">
        <f>'2011'!L10-'2010'!L10</f>
        <v>10044</v>
      </c>
      <c r="M10" s="7">
        <f>'2011'!M10-'2010'!M10</f>
        <v>10357</v>
      </c>
      <c r="N10" s="7">
        <f>'2011'!N10-'2010'!N10</f>
        <v>-375</v>
      </c>
      <c r="O10" s="7">
        <f>'2011'!O10-'2010'!O10</f>
        <v>7941</v>
      </c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</row>
    <row r="11" spans="2:78" s="21" customFormat="1" x14ac:dyDescent="0.2">
      <c r="B11" s="22" t="s">
        <v>25</v>
      </c>
      <c r="C11" s="19">
        <f t="shared" ref="C11:C48" si="0">SUM(D11:O11)</f>
        <v>65378</v>
      </c>
      <c r="D11" s="19">
        <f>'2011'!D11-'2010'!D11</f>
        <v>7536</v>
      </c>
      <c r="E11" s="19">
        <f>'2011'!E11-'2010'!E11</f>
        <v>9262</v>
      </c>
      <c r="F11" s="19">
        <f>'2011'!F11-'2010'!F11</f>
        <v>1968</v>
      </c>
      <c r="G11" s="19">
        <f>'2011'!G11-'2010'!G11</f>
        <v>8957</v>
      </c>
      <c r="H11" s="19">
        <f>'2011'!H11-'2010'!H11</f>
        <v>9966</v>
      </c>
      <c r="I11" s="19">
        <f>'2011'!I11-'2010'!I11</f>
        <v>10178</v>
      </c>
      <c r="J11" s="19">
        <f>'2011'!J11-'2010'!J11</f>
        <v>14042</v>
      </c>
      <c r="K11" s="19">
        <f>'2011'!K11-'2010'!K11</f>
        <v>-6461</v>
      </c>
      <c r="L11" s="19">
        <f>'2011'!L11-'2010'!L11</f>
        <v>5889</v>
      </c>
      <c r="M11" s="19">
        <f>'2011'!M11-'2010'!M11</f>
        <v>2122</v>
      </c>
      <c r="N11" s="19">
        <f>'2011'!N11-'2010'!N11</f>
        <v>1111</v>
      </c>
      <c r="O11" s="19">
        <f>'2011'!O11-'2010'!O11</f>
        <v>808</v>
      </c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</row>
    <row r="12" spans="2:78" x14ac:dyDescent="0.2">
      <c r="B12" s="1" t="s">
        <v>26</v>
      </c>
      <c r="C12" s="43">
        <f t="shared" si="0"/>
        <v>-8797</v>
      </c>
      <c r="D12" s="12">
        <f>'2011'!D12-'2010'!D12</f>
        <v>556</v>
      </c>
      <c r="E12" s="12">
        <f>'2011'!E12-'2010'!E12</f>
        <v>78</v>
      </c>
      <c r="F12" s="12">
        <f>'2011'!F12-'2010'!F12</f>
        <v>872</v>
      </c>
      <c r="G12" s="12">
        <f>'2011'!G12-'2010'!G12</f>
        <v>2117</v>
      </c>
      <c r="H12" s="12">
        <f>'2011'!H12-'2010'!H12</f>
        <v>14</v>
      </c>
      <c r="I12" s="12">
        <f>'2011'!I12-'2010'!I12</f>
        <v>-1882</v>
      </c>
      <c r="J12" s="12">
        <f>'2011'!J12-'2010'!J12</f>
        <v>-2603</v>
      </c>
      <c r="K12" s="12">
        <f>'2011'!K12-'2010'!K12</f>
        <v>-2127</v>
      </c>
      <c r="L12" s="12">
        <f>'2011'!L12-'2010'!L12</f>
        <v>-1344</v>
      </c>
      <c r="M12" s="12">
        <f>'2011'!M12-'2010'!M12</f>
        <v>-1668</v>
      </c>
      <c r="N12" s="12">
        <f>'2011'!N12-'2010'!N12</f>
        <v>-2093</v>
      </c>
      <c r="O12" s="12">
        <f>'2011'!O12-'2010'!O12</f>
        <v>-717</v>
      </c>
    </row>
    <row r="13" spans="2:78" s="21" customFormat="1" x14ac:dyDescent="0.2">
      <c r="B13" s="24" t="s">
        <v>29</v>
      </c>
      <c r="C13" s="23">
        <f t="shared" si="0"/>
        <v>19336</v>
      </c>
      <c r="D13" s="23">
        <f>'2011'!D13-'2010'!D13</f>
        <v>352</v>
      </c>
      <c r="E13" s="23">
        <f>'2011'!E13-'2010'!E13</f>
        <v>367</v>
      </c>
      <c r="F13" s="23">
        <f>'2011'!F13-'2010'!F13</f>
        <v>-437</v>
      </c>
      <c r="G13" s="23">
        <f>'2011'!G13-'2010'!G13</f>
        <v>2524</v>
      </c>
      <c r="H13" s="23">
        <f>'2011'!H13-'2010'!H13</f>
        <v>28</v>
      </c>
      <c r="I13" s="23">
        <f>'2011'!I13-'2010'!I13</f>
        <v>4968</v>
      </c>
      <c r="J13" s="23">
        <f>'2011'!J13-'2010'!J13</f>
        <v>2198</v>
      </c>
      <c r="K13" s="23">
        <f>'2011'!K13-'2010'!K13</f>
        <v>5098</v>
      </c>
      <c r="L13" s="23">
        <f>'2011'!L13-'2010'!L13</f>
        <v>2042</v>
      </c>
      <c r="M13" s="23">
        <f>'2011'!M13-'2010'!M13</f>
        <v>1683</v>
      </c>
      <c r="N13" s="23">
        <f>'2011'!N13-'2010'!N13</f>
        <v>-81</v>
      </c>
      <c r="O13" s="23">
        <f>'2011'!O13-'2010'!O13</f>
        <v>594</v>
      </c>
    </row>
    <row r="14" spans="2:78" x14ac:dyDescent="0.2">
      <c r="B14" s="1" t="s">
        <v>28</v>
      </c>
      <c r="C14" s="43">
        <f t="shared" si="0"/>
        <v>5078</v>
      </c>
      <c r="D14" s="12">
        <f>'2011'!D14-'2010'!D14</f>
        <v>163</v>
      </c>
      <c r="E14" s="12">
        <f>'2011'!E14-'2010'!E14</f>
        <v>1120</v>
      </c>
      <c r="F14" s="12">
        <f>'2011'!F14-'2010'!F14</f>
        <v>1560</v>
      </c>
      <c r="G14" s="12">
        <f>'2011'!G14-'2010'!G14</f>
        <v>2562</v>
      </c>
      <c r="H14" s="12">
        <f>'2011'!H14-'2010'!H14</f>
        <v>-176</v>
      </c>
      <c r="I14" s="12">
        <f>'2011'!I14-'2010'!I14</f>
        <v>1029</v>
      </c>
      <c r="J14" s="12">
        <f>'2011'!J14-'2010'!J14</f>
        <v>-1170</v>
      </c>
      <c r="K14" s="12">
        <f>'2011'!K14-'2010'!K14</f>
        <v>-3695</v>
      </c>
      <c r="L14" s="12">
        <f>'2011'!L14-'2010'!L14</f>
        <v>2092</v>
      </c>
      <c r="M14" s="12">
        <f>'2011'!M14-'2010'!M14</f>
        <v>4499</v>
      </c>
      <c r="N14" s="12">
        <f>'2011'!N14-'2010'!N14</f>
        <v>-1067</v>
      </c>
      <c r="O14" s="12">
        <f>'2011'!O14-'2010'!O14</f>
        <v>-1839</v>
      </c>
    </row>
    <row r="15" spans="2:78" s="21" customFormat="1" x14ac:dyDescent="0.2">
      <c r="B15" s="24" t="s">
        <v>27</v>
      </c>
      <c r="C15" s="23">
        <f t="shared" si="0"/>
        <v>39657</v>
      </c>
      <c r="D15" s="23">
        <f>'2011'!D15-'2010'!D15</f>
        <v>7512</v>
      </c>
      <c r="E15" s="23">
        <f>'2011'!E15-'2010'!E15</f>
        <v>-951</v>
      </c>
      <c r="F15" s="23">
        <f>'2011'!F15-'2010'!F15</f>
        <v>4598</v>
      </c>
      <c r="G15" s="23">
        <f>'2011'!G15-'2010'!G15</f>
        <v>6666</v>
      </c>
      <c r="H15" s="23">
        <f>'2011'!H15-'2010'!H15</f>
        <v>2019</v>
      </c>
      <c r="I15" s="23">
        <f>'2011'!I15-'2010'!I15</f>
        <v>3922</v>
      </c>
      <c r="J15" s="23">
        <f>'2011'!J15-'2010'!J15</f>
        <v>3621</v>
      </c>
      <c r="K15" s="23">
        <f>'2011'!K15-'2010'!K15</f>
        <v>5688</v>
      </c>
      <c r="L15" s="23">
        <f>'2011'!L15-'2010'!L15</f>
        <v>918</v>
      </c>
      <c r="M15" s="23">
        <f>'2011'!M15-'2010'!M15</f>
        <v>573</v>
      </c>
      <c r="N15" s="23">
        <f>'2011'!N15-'2010'!N15</f>
        <v>716</v>
      </c>
      <c r="O15" s="23">
        <f>'2011'!O15-'2010'!O15</f>
        <v>4375</v>
      </c>
    </row>
    <row r="16" spans="2:78" x14ac:dyDescent="0.2">
      <c r="B16" s="42" t="s">
        <v>1</v>
      </c>
      <c r="C16" s="43">
        <f t="shared" si="0"/>
        <v>10558</v>
      </c>
      <c r="D16" s="12">
        <f>'2011'!D16-'2010'!D16</f>
        <v>-324</v>
      </c>
      <c r="E16" s="12">
        <f>'2011'!E16-'2010'!E16</f>
        <v>717</v>
      </c>
      <c r="F16" s="12">
        <f>'2011'!F16-'2010'!F16</f>
        <v>1404</v>
      </c>
      <c r="G16" s="12">
        <f>'2011'!G16-'2010'!G16</f>
        <v>2229</v>
      </c>
      <c r="H16" s="12">
        <f>'2011'!H16-'2010'!H16</f>
        <v>888</v>
      </c>
      <c r="I16" s="12">
        <f>'2011'!I16-'2010'!I16</f>
        <v>1447</v>
      </c>
      <c r="J16" s="12">
        <f>'2011'!J16-'2010'!J16</f>
        <v>1773</v>
      </c>
      <c r="K16" s="12">
        <f>'2011'!K16-'2010'!K16</f>
        <v>1310</v>
      </c>
      <c r="L16" s="12">
        <f>'2011'!L16-'2010'!L16</f>
        <v>699</v>
      </c>
      <c r="M16" s="12">
        <f>'2011'!M16-'2010'!M16</f>
        <v>-178</v>
      </c>
      <c r="N16" s="12">
        <f>'2011'!N16-'2010'!N16</f>
        <v>258</v>
      </c>
      <c r="O16" s="12">
        <f>'2011'!O16-'2010'!O16</f>
        <v>335</v>
      </c>
    </row>
    <row r="17" spans="2:15" s="21" customFormat="1" x14ac:dyDescent="0.2">
      <c r="B17" s="24" t="s">
        <v>30</v>
      </c>
      <c r="C17" s="23">
        <f t="shared" si="0"/>
        <v>1492</v>
      </c>
      <c r="D17" s="23">
        <f>'2011'!D17-'2010'!D17</f>
        <v>-232</v>
      </c>
      <c r="E17" s="23">
        <f>'2011'!E17-'2010'!E17</f>
        <v>-25</v>
      </c>
      <c r="F17" s="23">
        <f>'2011'!F17-'2010'!F17</f>
        <v>569</v>
      </c>
      <c r="G17" s="23">
        <f>'2011'!G17-'2010'!G17</f>
        <v>258</v>
      </c>
      <c r="H17" s="23">
        <f>'2011'!H17-'2010'!H17</f>
        <v>11</v>
      </c>
      <c r="I17" s="23">
        <f>'2011'!I17-'2010'!I17</f>
        <v>815</v>
      </c>
      <c r="J17" s="23">
        <f>'2011'!J17-'2010'!J17</f>
        <v>-179</v>
      </c>
      <c r="K17" s="23">
        <f>'2011'!K17-'2010'!K17</f>
        <v>1781</v>
      </c>
      <c r="L17" s="23">
        <f>'2011'!L17-'2010'!L17</f>
        <v>-2017</v>
      </c>
      <c r="M17" s="23">
        <f>'2011'!M17-'2010'!M17</f>
        <v>32</v>
      </c>
      <c r="N17" s="23">
        <f>'2011'!N17-'2010'!N17</f>
        <v>-105</v>
      </c>
      <c r="O17" s="23">
        <f>'2011'!O17-'2010'!O17</f>
        <v>584</v>
      </c>
    </row>
    <row r="18" spans="2:15" x14ac:dyDescent="0.2">
      <c r="B18" s="1" t="s">
        <v>31</v>
      </c>
      <c r="C18" s="43">
        <f t="shared" si="0"/>
        <v>2048</v>
      </c>
      <c r="D18" s="12">
        <f>'2011'!D18-'2010'!D18</f>
        <v>-206</v>
      </c>
      <c r="E18" s="12">
        <f>'2011'!E18-'2010'!E18</f>
        <v>-174</v>
      </c>
      <c r="F18" s="12">
        <f>'2011'!F18-'2010'!F18</f>
        <v>-625</v>
      </c>
      <c r="G18" s="12">
        <f>'2011'!G18-'2010'!G18</f>
        <v>1010</v>
      </c>
      <c r="H18" s="12">
        <f>'2011'!H18-'2010'!H18</f>
        <v>-548</v>
      </c>
      <c r="I18" s="12">
        <f>'2011'!I18-'2010'!I18</f>
        <v>47</v>
      </c>
      <c r="J18" s="12">
        <f>'2011'!J18-'2010'!J18</f>
        <v>513</v>
      </c>
      <c r="K18" s="12">
        <f>'2011'!K18-'2010'!K18</f>
        <v>3198</v>
      </c>
      <c r="L18" s="12">
        <f>'2011'!L18-'2010'!L18</f>
        <v>-260</v>
      </c>
      <c r="M18" s="12">
        <f>'2011'!M18-'2010'!M18</f>
        <v>-233</v>
      </c>
      <c r="N18" s="12">
        <f>'2011'!N18-'2010'!N18</f>
        <v>-495</v>
      </c>
      <c r="O18" s="12">
        <f>'2011'!O18-'2010'!O18</f>
        <v>-179</v>
      </c>
    </row>
    <row r="19" spans="2:15" s="21" customFormat="1" x14ac:dyDescent="0.2">
      <c r="B19" s="24" t="s">
        <v>34</v>
      </c>
      <c r="C19" s="23">
        <f t="shared" si="0"/>
        <v>3066</v>
      </c>
      <c r="D19" s="23">
        <f>'2011'!D19-'2010'!D19</f>
        <v>811</v>
      </c>
      <c r="E19" s="23">
        <f>'2011'!E19-'2010'!E19</f>
        <v>277</v>
      </c>
      <c r="F19" s="23">
        <f>'2011'!F19-'2010'!F19</f>
        <v>1064</v>
      </c>
      <c r="G19" s="23">
        <f>'2011'!G19-'2010'!G19</f>
        <v>778</v>
      </c>
      <c r="H19" s="23">
        <f>'2011'!H19-'2010'!H19</f>
        <v>-670</v>
      </c>
      <c r="I19" s="23">
        <f>'2011'!I19-'2010'!I19</f>
        <v>788</v>
      </c>
      <c r="J19" s="23">
        <f>'2011'!J19-'2010'!J19</f>
        <v>-1575</v>
      </c>
      <c r="K19" s="23">
        <f>'2011'!K19-'2010'!K19</f>
        <v>136</v>
      </c>
      <c r="L19" s="23">
        <f>'2011'!L19-'2010'!L19</f>
        <v>949</v>
      </c>
      <c r="M19" s="23">
        <f>'2011'!M19-'2010'!M19</f>
        <v>-550</v>
      </c>
      <c r="N19" s="23">
        <f>'2011'!N19-'2010'!N19</f>
        <v>646</v>
      </c>
      <c r="O19" s="23">
        <f>'2011'!O19-'2010'!O19</f>
        <v>412</v>
      </c>
    </row>
    <row r="20" spans="2:15" x14ac:dyDescent="0.2">
      <c r="B20" s="1" t="s">
        <v>33</v>
      </c>
      <c r="C20" s="43">
        <f t="shared" si="0"/>
        <v>245</v>
      </c>
      <c r="D20" s="12">
        <f>'2011'!D20-'2010'!D20</f>
        <v>-32</v>
      </c>
      <c r="E20" s="12">
        <f>'2011'!E20-'2010'!E20</f>
        <v>-104</v>
      </c>
      <c r="F20" s="12">
        <f>'2011'!F20-'2010'!F20</f>
        <v>60</v>
      </c>
      <c r="G20" s="12">
        <f>'2011'!G20-'2010'!G20</f>
        <v>315</v>
      </c>
      <c r="H20" s="12">
        <f>'2011'!H20-'2010'!H20</f>
        <v>-486</v>
      </c>
      <c r="I20" s="12">
        <f>'2011'!I20-'2010'!I20</f>
        <v>-841</v>
      </c>
      <c r="J20" s="12">
        <f>'2011'!J20-'2010'!J20</f>
        <v>265</v>
      </c>
      <c r="K20" s="12">
        <f>'2011'!K20-'2010'!K20</f>
        <v>385</v>
      </c>
      <c r="L20" s="12">
        <f>'2011'!L20-'2010'!L20</f>
        <v>405</v>
      </c>
      <c r="M20" s="12">
        <f>'2011'!M20-'2010'!M20</f>
        <v>298</v>
      </c>
      <c r="N20" s="12">
        <f>'2011'!N20-'2010'!N20</f>
        <v>158</v>
      </c>
      <c r="O20" s="12">
        <f>'2011'!O20-'2010'!O20</f>
        <v>-178</v>
      </c>
    </row>
    <row r="21" spans="2:15" s="21" customFormat="1" x14ac:dyDescent="0.2">
      <c r="B21" s="24" t="s">
        <v>40</v>
      </c>
      <c r="C21" s="23">
        <f t="shared" si="0"/>
        <v>7294</v>
      </c>
      <c r="D21" s="23">
        <f>'2011'!D21-'2010'!D21</f>
        <v>123</v>
      </c>
      <c r="E21" s="23">
        <f>'2011'!E21-'2010'!E21</f>
        <v>-164</v>
      </c>
      <c r="F21" s="23">
        <f>'2011'!F21-'2010'!F21</f>
        <v>-1063</v>
      </c>
      <c r="G21" s="23">
        <f>'2011'!G21-'2010'!G21</f>
        <v>541</v>
      </c>
      <c r="H21" s="23">
        <f>'2011'!H21-'2010'!H21</f>
        <v>1197</v>
      </c>
      <c r="I21" s="23">
        <f>'2011'!I21-'2010'!I21</f>
        <v>1198</v>
      </c>
      <c r="J21" s="23">
        <f>'2011'!J21-'2010'!J21</f>
        <v>1746</v>
      </c>
      <c r="K21" s="23">
        <f>'2011'!K21-'2010'!K21</f>
        <v>1369</v>
      </c>
      <c r="L21" s="23">
        <f>'2011'!L21-'2010'!L21</f>
        <v>171</v>
      </c>
      <c r="M21" s="23">
        <f>'2011'!M21-'2010'!M21</f>
        <v>1034</v>
      </c>
      <c r="N21" s="23">
        <f>'2011'!N21-'2010'!N21</f>
        <v>250</v>
      </c>
      <c r="O21" s="23">
        <f>'2011'!O21-'2010'!O21</f>
        <v>892</v>
      </c>
    </row>
    <row r="22" spans="2:15" x14ac:dyDescent="0.2">
      <c r="B22" s="42" t="s">
        <v>36</v>
      </c>
      <c r="C22" s="43">
        <f t="shared" si="0"/>
        <v>9267</v>
      </c>
      <c r="D22" s="12">
        <f>'2011'!D22-'2010'!D22</f>
        <v>1092</v>
      </c>
      <c r="E22" s="12">
        <f>'2011'!E22-'2010'!E22</f>
        <v>711</v>
      </c>
      <c r="F22" s="12">
        <f>'2011'!F22-'2010'!F22</f>
        <v>202</v>
      </c>
      <c r="G22" s="12">
        <f>'2011'!G22-'2010'!G22</f>
        <v>1703</v>
      </c>
      <c r="H22" s="12">
        <f>'2011'!H22-'2010'!H22</f>
        <v>1407</v>
      </c>
      <c r="I22" s="12">
        <f>'2011'!I22-'2010'!I22</f>
        <v>1140</v>
      </c>
      <c r="J22" s="12">
        <f>'2011'!J22-'2010'!J22</f>
        <v>1001</v>
      </c>
      <c r="K22" s="12">
        <f>'2011'!K22-'2010'!K22</f>
        <v>2407</v>
      </c>
      <c r="L22" s="12">
        <f>'2011'!L22-'2010'!L22</f>
        <v>-336</v>
      </c>
      <c r="M22" s="12">
        <f>'2011'!M22-'2010'!M22</f>
        <v>633</v>
      </c>
      <c r="N22" s="12">
        <f>'2011'!N22-'2010'!N22</f>
        <v>-371</v>
      </c>
      <c r="O22" s="12">
        <f>'2011'!O22-'2010'!O22</f>
        <v>-322</v>
      </c>
    </row>
    <row r="23" spans="2:15" s="21" customFormat="1" x14ac:dyDescent="0.2">
      <c r="B23" s="24" t="s">
        <v>32</v>
      </c>
      <c r="C23" s="23">
        <f t="shared" si="0"/>
        <v>-1869</v>
      </c>
      <c r="D23" s="23">
        <f>'2011'!D23-'2010'!D23</f>
        <v>69</v>
      </c>
      <c r="E23" s="23">
        <f>'2011'!E23-'2010'!E23</f>
        <v>-190</v>
      </c>
      <c r="F23" s="23">
        <f>'2011'!F23-'2010'!F23</f>
        <v>842</v>
      </c>
      <c r="G23" s="23">
        <f>'2011'!G23-'2010'!G23</f>
        <v>350</v>
      </c>
      <c r="H23" s="23">
        <f>'2011'!H23-'2010'!H23</f>
        <v>597</v>
      </c>
      <c r="I23" s="23">
        <f>'2011'!I23-'2010'!I23</f>
        <v>-517</v>
      </c>
      <c r="J23" s="23">
        <f>'2011'!J23-'2010'!J23</f>
        <v>-493</v>
      </c>
      <c r="K23" s="23">
        <f>'2011'!K23-'2010'!K23</f>
        <v>-122</v>
      </c>
      <c r="L23" s="23">
        <f>'2011'!L23-'2010'!L23</f>
        <v>-1574</v>
      </c>
      <c r="M23" s="23">
        <f>'2011'!M23-'2010'!M23</f>
        <v>-39</v>
      </c>
      <c r="N23" s="23">
        <f>'2011'!N23-'2010'!N23</f>
        <v>-665</v>
      </c>
      <c r="O23" s="23">
        <f>'2011'!O23-'2010'!O23</f>
        <v>-127</v>
      </c>
    </row>
    <row r="24" spans="2:15" x14ac:dyDescent="0.2">
      <c r="B24" s="1" t="s">
        <v>35</v>
      </c>
      <c r="C24" s="43">
        <f t="shared" si="0"/>
        <v>4099</v>
      </c>
      <c r="D24" s="12">
        <f>'2011'!D24-'2010'!D24</f>
        <v>600</v>
      </c>
      <c r="E24" s="12">
        <f>'2011'!E24-'2010'!E24</f>
        <v>713</v>
      </c>
      <c r="F24" s="12">
        <f>'2011'!F24-'2010'!F24</f>
        <v>410</v>
      </c>
      <c r="G24" s="12">
        <f>'2011'!G24-'2010'!G24</f>
        <v>512</v>
      </c>
      <c r="H24" s="12">
        <f>'2011'!H24-'2010'!H24</f>
        <v>712</v>
      </c>
      <c r="I24" s="12">
        <f>'2011'!I24-'2010'!I24</f>
        <v>164</v>
      </c>
      <c r="J24" s="12">
        <f>'2011'!J24-'2010'!J24</f>
        <v>-1235</v>
      </c>
      <c r="K24" s="12">
        <f>'2011'!K24-'2010'!K24</f>
        <v>921</v>
      </c>
      <c r="L24" s="12">
        <f>'2011'!L24-'2010'!L24</f>
        <v>857</v>
      </c>
      <c r="M24" s="12">
        <f>'2011'!M24-'2010'!M24</f>
        <v>-205</v>
      </c>
      <c r="N24" s="12">
        <f>'2011'!N24-'2010'!N24</f>
        <v>381</v>
      </c>
      <c r="O24" s="12">
        <f>'2011'!O24-'2010'!O24</f>
        <v>269</v>
      </c>
    </row>
    <row r="25" spans="2:15" s="21" customFormat="1" x14ac:dyDescent="0.2">
      <c r="B25" s="24" t="s">
        <v>38</v>
      </c>
      <c r="C25" s="23">
        <f t="shared" si="0"/>
        <v>4749</v>
      </c>
      <c r="D25" s="23">
        <f>'2011'!D25-'2010'!D25</f>
        <v>286</v>
      </c>
      <c r="E25" s="23">
        <f>'2011'!E25-'2010'!E25</f>
        <v>112</v>
      </c>
      <c r="F25" s="23">
        <f>'2011'!F25-'2010'!F25</f>
        <v>27</v>
      </c>
      <c r="G25" s="23">
        <f>'2011'!G25-'2010'!G25</f>
        <v>1180</v>
      </c>
      <c r="H25" s="23">
        <f>'2011'!H25-'2010'!H25</f>
        <v>167</v>
      </c>
      <c r="I25" s="23">
        <f>'2011'!I25-'2010'!I25</f>
        <v>1199</v>
      </c>
      <c r="J25" s="23">
        <f>'2011'!J25-'2010'!J25</f>
        <v>262</v>
      </c>
      <c r="K25" s="23">
        <f>'2011'!K25-'2010'!K25</f>
        <v>1328</v>
      </c>
      <c r="L25" s="23">
        <f>'2011'!L25-'2010'!L25</f>
        <v>86</v>
      </c>
      <c r="M25" s="23">
        <f>'2011'!M25-'2010'!M25</f>
        <v>461</v>
      </c>
      <c r="N25" s="23">
        <f>'2011'!N25-'2010'!N25</f>
        <v>473</v>
      </c>
      <c r="O25" s="23">
        <f>'2011'!O25-'2010'!O25</f>
        <v>-832</v>
      </c>
    </row>
    <row r="26" spans="2:15" x14ac:dyDescent="0.2">
      <c r="B26" s="1" t="s">
        <v>37</v>
      </c>
      <c r="C26" s="43">
        <f t="shared" si="0"/>
        <v>497</v>
      </c>
      <c r="D26" s="12">
        <f>'2011'!D26-'2010'!D26</f>
        <v>995</v>
      </c>
      <c r="E26" s="12">
        <f>'2011'!E26-'2010'!E26</f>
        <v>-1310</v>
      </c>
      <c r="F26" s="12">
        <f>'2011'!F26-'2010'!F26</f>
        <v>-1511</v>
      </c>
      <c r="G26" s="12">
        <f>'2011'!G26-'2010'!G26</f>
        <v>5</v>
      </c>
      <c r="H26" s="12">
        <f>'2011'!H26-'2010'!H26</f>
        <v>640</v>
      </c>
      <c r="I26" s="12">
        <f>'2011'!I26-'2010'!I26</f>
        <v>202</v>
      </c>
      <c r="J26" s="12">
        <f>'2011'!J26-'2010'!J26</f>
        <v>331</v>
      </c>
      <c r="K26" s="12">
        <f>'2011'!K26-'2010'!K26</f>
        <v>-830</v>
      </c>
      <c r="L26" s="12">
        <f>'2011'!L26-'2010'!L26</f>
        <v>514</v>
      </c>
      <c r="M26" s="12">
        <f>'2011'!M26-'2010'!M26</f>
        <v>839</v>
      </c>
      <c r="N26" s="12">
        <f>'2011'!N26-'2010'!N26</f>
        <v>317</v>
      </c>
      <c r="O26" s="12">
        <f>'2011'!O26-'2010'!O26</f>
        <v>305</v>
      </c>
    </row>
    <row r="27" spans="2:15" s="21" customFormat="1" x14ac:dyDescent="0.2">
      <c r="B27" s="24" t="s">
        <v>39</v>
      </c>
      <c r="C27" s="23">
        <f t="shared" si="0"/>
        <v>102</v>
      </c>
      <c r="D27" s="23">
        <f>'2011'!D27-'2010'!D27</f>
        <v>22</v>
      </c>
      <c r="E27" s="23">
        <f>'2011'!E27-'2010'!E27</f>
        <v>91</v>
      </c>
      <c r="F27" s="23">
        <f>'2011'!F27-'2010'!F27</f>
        <v>-98</v>
      </c>
      <c r="G27" s="23">
        <f>'2011'!G27-'2010'!G27</f>
        <v>286</v>
      </c>
      <c r="H27" s="23">
        <f>'2011'!H27-'2010'!H27</f>
        <v>-77</v>
      </c>
      <c r="I27" s="23">
        <f>'2011'!I27-'2010'!I27</f>
        <v>-669</v>
      </c>
      <c r="J27" s="23">
        <f>'2011'!J27-'2010'!J27</f>
        <v>-203</v>
      </c>
      <c r="K27" s="23">
        <f>'2011'!K27-'2010'!K27</f>
        <v>478</v>
      </c>
      <c r="L27" s="23">
        <f>'2011'!L27-'2010'!L27</f>
        <v>188</v>
      </c>
      <c r="M27" s="23">
        <f>'2011'!M27-'2010'!M27</f>
        <v>-23</v>
      </c>
      <c r="N27" s="23">
        <f>'2011'!N27-'2010'!N27</f>
        <v>148</v>
      </c>
      <c r="O27" s="23">
        <f>'2011'!O27-'2010'!O27</f>
        <v>-41</v>
      </c>
    </row>
    <row r="28" spans="2:15" x14ac:dyDescent="0.2">
      <c r="B28" s="42" t="s">
        <v>42</v>
      </c>
      <c r="C28" s="43">
        <f t="shared" si="0"/>
        <v>2577</v>
      </c>
      <c r="D28" s="12">
        <f>'2011'!D28-'2010'!D28</f>
        <v>-177</v>
      </c>
      <c r="E28" s="12">
        <f>'2011'!E28-'2010'!E28</f>
        <v>-22</v>
      </c>
      <c r="F28" s="12">
        <f>'2011'!F28-'2010'!F28</f>
        <v>-48</v>
      </c>
      <c r="G28" s="12">
        <f>'2011'!G28-'2010'!G28</f>
        <v>2451</v>
      </c>
      <c r="H28" s="12">
        <f>'2011'!H28-'2010'!H28</f>
        <v>269</v>
      </c>
      <c r="I28" s="12">
        <f>'2011'!I28-'2010'!I28</f>
        <v>16</v>
      </c>
      <c r="J28" s="12">
        <f>'2011'!J28-'2010'!J28</f>
        <v>-622</v>
      </c>
      <c r="K28" s="12">
        <f>'2011'!K28-'2010'!K28</f>
        <v>352</v>
      </c>
      <c r="L28" s="12">
        <f>'2011'!L28-'2010'!L28</f>
        <v>185</v>
      </c>
      <c r="M28" s="12">
        <f>'2011'!M28-'2010'!M28</f>
        <v>-81</v>
      </c>
      <c r="N28" s="12">
        <f>'2011'!N28-'2010'!N28</f>
        <v>-131</v>
      </c>
      <c r="O28" s="12">
        <f>'2011'!O28-'2010'!O28</f>
        <v>385</v>
      </c>
    </row>
    <row r="29" spans="2:15" s="21" customFormat="1" x14ac:dyDescent="0.2">
      <c r="B29" s="24" t="s">
        <v>43</v>
      </c>
      <c r="C29" s="23">
        <f t="shared" si="0"/>
        <v>1434</v>
      </c>
      <c r="D29" s="23">
        <f>'2011'!D29-'2010'!D29</f>
        <v>-213</v>
      </c>
      <c r="E29" s="23">
        <f>'2011'!E29-'2010'!E29</f>
        <v>660</v>
      </c>
      <c r="F29" s="23">
        <f>'2011'!F29-'2010'!F29</f>
        <v>-195</v>
      </c>
      <c r="G29" s="23">
        <f>'2011'!G29-'2010'!G29</f>
        <v>513</v>
      </c>
      <c r="H29" s="23">
        <f>'2011'!H29-'2010'!H29</f>
        <v>-130</v>
      </c>
      <c r="I29" s="23">
        <f>'2011'!I29-'2010'!I29</f>
        <v>-282</v>
      </c>
      <c r="J29" s="23">
        <f>'2011'!J29-'2010'!J29</f>
        <v>364</v>
      </c>
      <c r="K29" s="23">
        <f>'2011'!K29-'2010'!K29</f>
        <v>924</v>
      </c>
      <c r="L29" s="23">
        <f>'2011'!L29-'2010'!L29</f>
        <v>-528</v>
      </c>
      <c r="M29" s="23">
        <f>'2011'!M29-'2010'!M29</f>
        <v>362</v>
      </c>
      <c r="N29" s="23">
        <f>'2011'!N29-'2010'!N29</f>
        <v>92</v>
      </c>
      <c r="O29" s="23">
        <f>'2011'!O29-'2010'!O29</f>
        <v>-133</v>
      </c>
    </row>
    <row r="30" spans="2:15" x14ac:dyDescent="0.2">
      <c r="B30" s="1" t="s">
        <v>44</v>
      </c>
      <c r="C30" s="43">
        <f t="shared" si="0"/>
        <v>-1360</v>
      </c>
      <c r="D30" s="12">
        <f>'2011'!D30-'2010'!D30</f>
        <v>-158</v>
      </c>
      <c r="E30" s="12">
        <f>'2011'!E30-'2010'!E30</f>
        <v>-171</v>
      </c>
      <c r="F30" s="12">
        <f>'2011'!F30-'2010'!F30</f>
        <v>-410</v>
      </c>
      <c r="G30" s="12">
        <f>'2011'!G30-'2010'!G30</f>
        <v>-312</v>
      </c>
      <c r="H30" s="12">
        <f>'2011'!H30-'2010'!H30</f>
        <v>223</v>
      </c>
      <c r="I30" s="12">
        <f>'2011'!I30-'2010'!I30</f>
        <v>497</v>
      </c>
      <c r="J30" s="12">
        <f>'2011'!J30-'2010'!J30</f>
        <v>-136</v>
      </c>
      <c r="K30" s="12">
        <f>'2011'!K30-'2010'!K30</f>
        <v>-37</v>
      </c>
      <c r="L30" s="12">
        <f>'2011'!L30-'2010'!L30</f>
        <v>-688</v>
      </c>
      <c r="M30" s="12">
        <f>'2011'!M30-'2010'!M30</f>
        <v>14</v>
      </c>
      <c r="N30" s="12">
        <f>'2011'!N30-'2010'!N30</f>
        <v>-48</v>
      </c>
      <c r="O30" s="12">
        <f>'2011'!O30-'2010'!O30</f>
        <v>-134</v>
      </c>
    </row>
    <row r="31" spans="2:15" s="21" customFormat="1" x14ac:dyDescent="0.2">
      <c r="B31" s="24" t="s">
        <v>2</v>
      </c>
      <c r="C31" s="23">
        <f t="shared" si="0"/>
        <v>106</v>
      </c>
      <c r="D31" s="23">
        <f>'2011'!D31-'2010'!D31</f>
        <v>-71</v>
      </c>
      <c r="E31" s="23">
        <f>'2011'!E31-'2010'!E31</f>
        <v>-42</v>
      </c>
      <c r="F31" s="23">
        <f>'2011'!F31-'2010'!F31</f>
        <v>8</v>
      </c>
      <c r="G31" s="23">
        <f>'2011'!G31-'2010'!G31</f>
        <v>-72</v>
      </c>
      <c r="H31" s="23">
        <f>'2011'!H31-'2010'!H31</f>
        <v>28</v>
      </c>
      <c r="I31" s="23">
        <f>'2011'!I31-'2010'!I31</f>
        <v>72</v>
      </c>
      <c r="J31" s="23">
        <f>'2011'!J31-'2010'!J31</f>
        <v>-252</v>
      </c>
      <c r="K31" s="23">
        <f>'2011'!K31-'2010'!K31</f>
        <v>271</v>
      </c>
      <c r="L31" s="23">
        <f>'2011'!L31-'2010'!L31</f>
        <v>203</v>
      </c>
      <c r="M31" s="23">
        <f>'2011'!M31-'2010'!M31</f>
        <v>160</v>
      </c>
      <c r="N31" s="23">
        <f>'2011'!N31-'2010'!N31</f>
        <v>36</v>
      </c>
      <c r="O31" s="23">
        <f>'2011'!O31-'2010'!O31</f>
        <v>-235</v>
      </c>
    </row>
    <row r="32" spans="2:15" x14ac:dyDescent="0.2">
      <c r="B32" s="1" t="s">
        <v>48</v>
      </c>
      <c r="C32" s="43">
        <f t="shared" si="0"/>
        <v>3343</v>
      </c>
      <c r="D32" s="12">
        <f>'2011'!D32-'2010'!D32</f>
        <v>334</v>
      </c>
      <c r="E32" s="12">
        <f>'2011'!E32-'2010'!E32</f>
        <v>318</v>
      </c>
      <c r="F32" s="12">
        <f>'2011'!F32-'2010'!F32</f>
        <v>-9</v>
      </c>
      <c r="G32" s="12">
        <f>'2011'!G32-'2010'!G32</f>
        <v>300</v>
      </c>
      <c r="H32" s="12">
        <f>'2011'!H32-'2010'!H32</f>
        <v>292</v>
      </c>
      <c r="I32" s="12">
        <f>'2011'!I32-'2010'!I32</f>
        <v>-158</v>
      </c>
      <c r="J32" s="12">
        <f>'2011'!J32-'2010'!J32</f>
        <v>957</v>
      </c>
      <c r="K32" s="12">
        <f>'2011'!K32-'2010'!K32</f>
        <v>683</v>
      </c>
      <c r="L32" s="12">
        <f>'2011'!L32-'2010'!L32</f>
        <v>179</v>
      </c>
      <c r="M32" s="12">
        <f>'2011'!M32-'2010'!M32</f>
        <v>183</v>
      </c>
      <c r="N32" s="12">
        <f>'2011'!N32-'2010'!N32</f>
        <v>173</v>
      </c>
      <c r="O32" s="12">
        <f>'2011'!O32-'2010'!O32</f>
        <v>91</v>
      </c>
    </row>
    <row r="33" spans="2:18" s="21" customFormat="1" x14ac:dyDescent="0.2">
      <c r="B33" s="24" t="s">
        <v>41</v>
      </c>
      <c r="C33" s="23">
        <f t="shared" si="0"/>
        <v>-531</v>
      </c>
      <c r="D33" s="23">
        <f>'2011'!D33-'2010'!D33</f>
        <v>-386</v>
      </c>
      <c r="E33" s="23">
        <f>'2011'!E33-'2010'!E33</f>
        <v>6</v>
      </c>
      <c r="F33" s="23">
        <f>'2011'!F33-'2010'!F33</f>
        <v>-89</v>
      </c>
      <c r="G33" s="23">
        <f>'2011'!G33-'2010'!G33</f>
        <v>-265</v>
      </c>
      <c r="H33" s="23">
        <f>'2011'!H33-'2010'!H33</f>
        <v>96</v>
      </c>
      <c r="I33" s="23">
        <f>'2011'!I33-'2010'!I33</f>
        <v>-201</v>
      </c>
      <c r="J33" s="23">
        <f>'2011'!J33-'2010'!J33</f>
        <v>-480</v>
      </c>
      <c r="K33" s="23">
        <f>'2011'!K33-'2010'!K33</f>
        <v>1027</v>
      </c>
      <c r="L33" s="23">
        <f>'2011'!L33-'2010'!L33</f>
        <v>-203</v>
      </c>
      <c r="M33" s="23">
        <f>'2011'!M33-'2010'!M33</f>
        <v>113</v>
      </c>
      <c r="N33" s="23">
        <f>'2011'!N33-'2010'!N33</f>
        <v>-95</v>
      </c>
      <c r="O33" s="23">
        <f>'2011'!O33-'2010'!O33</f>
        <v>-54</v>
      </c>
    </row>
    <row r="34" spans="2:18" x14ac:dyDescent="0.2">
      <c r="B34" s="1" t="s">
        <v>47</v>
      </c>
      <c r="C34" s="43">
        <f t="shared" si="0"/>
        <v>-500</v>
      </c>
      <c r="D34" s="12">
        <f>'2011'!D34-'2010'!D34</f>
        <v>26</v>
      </c>
      <c r="E34" s="12">
        <f>'2011'!E34-'2010'!E34</f>
        <v>-24</v>
      </c>
      <c r="F34" s="12">
        <f>'2011'!F34-'2010'!F34</f>
        <v>-8</v>
      </c>
      <c r="G34" s="12">
        <f>'2011'!G34-'2010'!G34</f>
        <v>329</v>
      </c>
      <c r="H34" s="12">
        <f>'2011'!H34-'2010'!H34</f>
        <v>35</v>
      </c>
      <c r="I34" s="12">
        <f>'2011'!I34-'2010'!I34</f>
        <v>-357</v>
      </c>
      <c r="J34" s="12">
        <f>'2011'!J34-'2010'!J34</f>
        <v>-189</v>
      </c>
      <c r="K34" s="12">
        <f>'2011'!K34-'2010'!K34</f>
        <v>-191</v>
      </c>
      <c r="L34" s="12">
        <f>'2011'!L34-'2010'!L34</f>
        <v>40</v>
      </c>
      <c r="M34" s="12">
        <f>'2011'!M34-'2010'!M34</f>
        <v>-134</v>
      </c>
      <c r="N34" s="12">
        <f>'2011'!N34-'2010'!N34</f>
        <v>16</v>
      </c>
      <c r="O34" s="12">
        <f>'2011'!O34-'2010'!O34</f>
        <v>-43</v>
      </c>
    </row>
    <row r="35" spans="2:18" s="21" customFormat="1" x14ac:dyDescent="0.2">
      <c r="B35" s="24" t="s">
        <v>49</v>
      </c>
      <c r="C35" s="23">
        <f t="shared" si="0"/>
        <v>2241</v>
      </c>
      <c r="D35" s="23">
        <f>'2011'!D35-'2010'!D35</f>
        <v>109</v>
      </c>
      <c r="E35" s="23">
        <f>'2011'!E35-'2010'!E35</f>
        <v>100</v>
      </c>
      <c r="F35" s="23">
        <f>'2011'!F35-'2010'!F35</f>
        <v>309</v>
      </c>
      <c r="G35" s="23">
        <f>'2011'!G35-'2010'!G35</f>
        <v>590</v>
      </c>
      <c r="H35" s="23">
        <f>'2011'!H35-'2010'!H35</f>
        <v>226</v>
      </c>
      <c r="I35" s="23">
        <f>'2011'!I35-'2010'!I35</f>
        <v>6</v>
      </c>
      <c r="J35" s="23">
        <f>'2011'!J35-'2010'!J35</f>
        <v>77</v>
      </c>
      <c r="K35" s="23">
        <f>'2011'!K35-'2010'!K35</f>
        <v>643</v>
      </c>
      <c r="L35" s="23">
        <f>'2011'!L35-'2010'!L35</f>
        <v>235</v>
      </c>
      <c r="M35" s="23">
        <f>'2011'!M35-'2010'!M35</f>
        <v>205</v>
      </c>
      <c r="N35" s="23">
        <f>'2011'!N35-'2010'!N35</f>
        <v>222</v>
      </c>
      <c r="O35" s="23">
        <f>'2011'!O35-'2010'!O35</f>
        <v>-481</v>
      </c>
    </row>
    <row r="36" spans="2:18" x14ac:dyDescent="0.2">
      <c r="B36" s="42" t="s">
        <v>45</v>
      </c>
      <c r="C36" s="43">
        <f t="shared" si="0"/>
        <v>-788</v>
      </c>
      <c r="D36" s="12">
        <f>'2011'!D36-'2010'!D36</f>
        <v>77</v>
      </c>
      <c r="E36" s="12">
        <f>'2011'!E36-'2010'!E36</f>
        <v>93</v>
      </c>
      <c r="F36" s="12">
        <f>'2011'!F36-'2010'!F36</f>
        <v>-83</v>
      </c>
      <c r="G36" s="12">
        <f>'2011'!G36-'2010'!G36</f>
        <v>156</v>
      </c>
      <c r="H36" s="12">
        <f>'2011'!H36-'2010'!H36</f>
        <v>61</v>
      </c>
      <c r="I36" s="12">
        <f>'2011'!I36-'2010'!I36</f>
        <v>-355</v>
      </c>
      <c r="J36" s="12">
        <f>'2011'!J36-'2010'!J36</f>
        <v>-98</v>
      </c>
      <c r="K36" s="12">
        <f>'2011'!K36-'2010'!K36</f>
        <v>294</v>
      </c>
      <c r="L36" s="12">
        <f>'2011'!L36-'2010'!L36</f>
        <v>-284</v>
      </c>
      <c r="M36" s="12">
        <f>'2011'!M36-'2010'!M36</f>
        <v>-269</v>
      </c>
      <c r="N36" s="12">
        <f>'2011'!N36-'2010'!N36</f>
        <v>-322</v>
      </c>
      <c r="O36" s="12">
        <f>'2011'!O36-'2010'!O36</f>
        <v>-58</v>
      </c>
    </row>
    <row r="37" spans="2:18" s="21" customFormat="1" x14ac:dyDescent="0.2">
      <c r="B37" s="24" t="s">
        <v>51</v>
      </c>
      <c r="C37" s="23">
        <f t="shared" si="0"/>
        <v>-4148</v>
      </c>
      <c r="D37" s="23">
        <f>'2011'!D37-'2010'!D37</f>
        <v>-529</v>
      </c>
      <c r="E37" s="23">
        <f>'2011'!E37-'2010'!E37</f>
        <v>-820</v>
      </c>
      <c r="F37" s="23">
        <f>'2011'!F37-'2010'!F37</f>
        <v>-1711</v>
      </c>
      <c r="G37" s="23">
        <f>'2011'!G37-'2010'!G37</f>
        <v>-530</v>
      </c>
      <c r="H37" s="23">
        <f>'2011'!H37-'2010'!H37</f>
        <v>-240</v>
      </c>
      <c r="I37" s="23">
        <f>'2011'!I37-'2010'!I37</f>
        <v>-14</v>
      </c>
      <c r="J37" s="23">
        <f>'2011'!J37-'2010'!J37</f>
        <v>749</v>
      </c>
      <c r="K37" s="23">
        <f>'2011'!K37-'2010'!K37</f>
        <v>414</v>
      </c>
      <c r="L37" s="23">
        <f>'2011'!L37-'2010'!L37</f>
        <v>-233</v>
      </c>
      <c r="M37" s="23">
        <f>'2011'!M37-'2010'!M37</f>
        <v>-945</v>
      </c>
      <c r="N37" s="23">
        <f>'2011'!N37-'2010'!N37</f>
        <v>-41</v>
      </c>
      <c r="O37" s="23">
        <f>'2011'!O37-'2010'!O37</f>
        <v>-248</v>
      </c>
      <c r="P37" s="23"/>
      <c r="Q37" s="23"/>
      <c r="R37" s="23"/>
    </row>
    <row r="38" spans="2:18" x14ac:dyDescent="0.2">
      <c r="B38" s="1" t="s">
        <v>3</v>
      </c>
      <c r="C38" s="43">
        <f t="shared" si="0"/>
        <v>-252</v>
      </c>
      <c r="D38" s="12">
        <f>'2011'!D38-'2010'!D38</f>
        <v>130</v>
      </c>
      <c r="E38" s="12">
        <f>'2011'!E38-'2010'!E38</f>
        <v>-35</v>
      </c>
      <c r="F38" s="12">
        <f>'2011'!F38-'2010'!F38</f>
        <v>-120</v>
      </c>
      <c r="G38" s="12">
        <f>'2011'!G38-'2010'!G38</f>
        <v>145</v>
      </c>
      <c r="H38" s="12">
        <f>'2011'!H38-'2010'!H38</f>
        <v>-313</v>
      </c>
      <c r="I38" s="12">
        <f>'2011'!I38-'2010'!I38</f>
        <v>-39</v>
      </c>
      <c r="J38" s="12">
        <f>'2011'!J38-'2010'!J38</f>
        <v>224</v>
      </c>
      <c r="K38" s="12">
        <f>'2011'!K38-'2010'!K38</f>
        <v>-99</v>
      </c>
      <c r="L38" s="12">
        <f>'2011'!L38-'2010'!L38</f>
        <v>134</v>
      </c>
      <c r="M38" s="12">
        <f>'2011'!M38-'2010'!M38</f>
        <v>-3</v>
      </c>
      <c r="N38" s="12">
        <f>'2011'!N38-'2010'!N38</f>
        <v>75</v>
      </c>
      <c r="O38" s="12">
        <f>'2011'!O38-'2010'!O38</f>
        <v>-351</v>
      </c>
    </row>
    <row r="39" spans="2:18" s="21" customFormat="1" x14ac:dyDescent="0.2">
      <c r="B39" s="24" t="s">
        <v>46</v>
      </c>
      <c r="C39" s="23">
        <f t="shared" si="0"/>
        <v>-2097</v>
      </c>
      <c r="D39" s="23">
        <f>'2011'!D39-'2010'!D39</f>
        <v>-199</v>
      </c>
      <c r="E39" s="23">
        <f>'2011'!E39-'2010'!E39</f>
        <v>-191</v>
      </c>
      <c r="F39" s="23">
        <f>'2011'!F39-'2010'!F39</f>
        <v>-247</v>
      </c>
      <c r="G39" s="23">
        <f>'2011'!G39-'2010'!G39</f>
        <v>120</v>
      </c>
      <c r="H39" s="23">
        <f>'2011'!H39-'2010'!H39</f>
        <v>198</v>
      </c>
      <c r="I39" s="23">
        <f>'2011'!I39-'2010'!I39</f>
        <v>-575</v>
      </c>
      <c r="J39" s="23">
        <f>'2011'!J39-'2010'!J39</f>
        <v>-615</v>
      </c>
      <c r="K39" s="23">
        <f>'2011'!K39-'2010'!K39</f>
        <v>-245</v>
      </c>
      <c r="L39" s="23">
        <f>'2011'!L39-'2010'!L39</f>
        <v>-121</v>
      </c>
      <c r="M39" s="23">
        <f>'2011'!M39-'2010'!M39</f>
        <v>-77</v>
      </c>
      <c r="N39" s="23">
        <f>'2011'!N39-'2010'!N39</f>
        <v>-98</v>
      </c>
      <c r="O39" s="23">
        <f>'2011'!O39-'2010'!O39</f>
        <v>-47</v>
      </c>
    </row>
    <row r="40" spans="2:18" x14ac:dyDescent="0.2">
      <c r="B40" s="1" t="s">
        <v>50</v>
      </c>
      <c r="C40" s="43">
        <f t="shared" si="0"/>
        <v>156</v>
      </c>
      <c r="D40" s="12">
        <f>'2011'!D40-'2010'!D40</f>
        <v>-58</v>
      </c>
      <c r="E40" s="12">
        <f>'2011'!E40-'2010'!E40</f>
        <v>-53</v>
      </c>
      <c r="F40" s="12">
        <f>'2011'!F40-'2010'!F40</f>
        <v>102</v>
      </c>
      <c r="G40" s="12">
        <f>'2011'!G40-'2010'!G40</f>
        <v>-57</v>
      </c>
      <c r="H40" s="12">
        <f>'2011'!H40-'2010'!H40</f>
        <v>50</v>
      </c>
      <c r="I40" s="12">
        <f>'2011'!I40-'2010'!I40</f>
        <v>93</v>
      </c>
      <c r="J40" s="12">
        <f>'2011'!J40-'2010'!J40</f>
        <v>-317</v>
      </c>
      <c r="K40" s="12">
        <f>'2011'!K40-'2010'!K40</f>
        <v>25</v>
      </c>
      <c r="L40" s="12">
        <f>'2011'!L40-'2010'!L40</f>
        <v>112</v>
      </c>
      <c r="M40" s="12">
        <f>'2011'!M40-'2010'!M40</f>
        <v>234</v>
      </c>
      <c r="N40" s="12">
        <f>'2011'!N40-'2010'!N40</f>
        <v>-17</v>
      </c>
      <c r="O40" s="12">
        <f>'2011'!O40-'2010'!O40</f>
        <v>42</v>
      </c>
    </row>
    <row r="41" spans="2:18" s="21" customFormat="1" x14ac:dyDescent="0.2">
      <c r="B41" s="24" t="s">
        <v>52</v>
      </c>
      <c r="C41" s="23">
        <f t="shared" si="0"/>
        <v>1457</v>
      </c>
      <c r="D41" s="23">
        <f>'2011'!D41-'2010'!D41</f>
        <v>46</v>
      </c>
      <c r="E41" s="23">
        <f>'2011'!E41-'2010'!E41</f>
        <v>85</v>
      </c>
      <c r="F41" s="23">
        <f>'2011'!F41-'2010'!F41</f>
        <v>-133</v>
      </c>
      <c r="G41" s="23">
        <f>'2011'!G41-'2010'!G41</f>
        <v>-15</v>
      </c>
      <c r="H41" s="23">
        <f>'2011'!H41-'2010'!H41</f>
        <v>263</v>
      </c>
      <c r="I41" s="23">
        <f>'2011'!I41-'2010'!I41</f>
        <v>1165</v>
      </c>
      <c r="J41" s="23">
        <f>'2011'!J41-'2010'!J41</f>
        <v>-216</v>
      </c>
      <c r="K41" s="23">
        <f>'2011'!K41-'2010'!K41</f>
        <v>49</v>
      </c>
      <c r="L41" s="23">
        <f>'2011'!L41-'2010'!L41</f>
        <v>79</v>
      </c>
      <c r="M41" s="23">
        <f>'2011'!M41-'2010'!M41</f>
        <v>159</v>
      </c>
      <c r="N41" s="23">
        <f>'2011'!N41-'2010'!N41</f>
        <v>41</v>
      </c>
      <c r="O41" s="23">
        <f>'2011'!O41-'2010'!O41</f>
        <v>-66</v>
      </c>
    </row>
    <row r="42" spans="2:18" x14ac:dyDescent="0.2">
      <c r="B42" s="42" t="s">
        <v>71</v>
      </c>
      <c r="C42" s="43">
        <f t="shared" si="0"/>
        <v>-614</v>
      </c>
      <c r="D42" s="12">
        <f>'2011'!D42-'2010'!D42</f>
        <v>40</v>
      </c>
      <c r="E42" s="12">
        <f>'2011'!E42-'2010'!E42</f>
        <v>229</v>
      </c>
      <c r="F42" s="12">
        <f>'2011'!F42-'2010'!F42</f>
        <v>-265</v>
      </c>
      <c r="G42" s="12">
        <f>'2011'!G42-'2010'!G42</f>
        <v>151</v>
      </c>
      <c r="H42" s="12">
        <f>'2011'!H42-'2010'!H42</f>
        <v>102</v>
      </c>
      <c r="I42" s="12">
        <f>'2011'!I42-'2010'!I42</f>
        <v>316</v>
      </c>
      <c r="J42" s="12">
        <f>'2011'!J42-'2010'!J42</f>
        <v>-89</v>
      </c>
      <c r="K42" s="12">
        <f>'2011'!K42-'2010'!K42</f>
        <v>-632</v>
      </c>
      <c r="L42" s="12">
        <f>'2011'!L42-'2010'!L42</f>
        <v>-200</v>
      </c>
      <c r="M42" s="12">
        <f>'2011'!M42-'2010'!M42</f>
        <v>39</v>
      </c>
      <c r="N42" s="12">
        <f>'2011'!N42-'2010'!N42</f>
        <v>-330</v>
      </c>
      <c r="O42" s="12">
        <f>'2011'!O42-'2010'!O42</f>
        <v>25</v>
      </c>
      <c r="P42" s="12"/>
      <c r="Q42" s="12"/>
      <c r="R42" s="12"/>
    </row>
    <row r="43" spans="2:18" s="21" customFormat="1" x14ac:dyDescent="0.2">
      <c r="B43" s="24" t="s">
        <v>4</v>
      </c>
      <c r="C43" s="23">
        <f t="shared" si="0"/>
        <v>-447</v>
      </c>
      <c r="D43" s="23">
        <f>'2011'!D43-'2010'!D43</f>
        <v>1</v>
      </c>
      <c r="E43" s="23">
        <f>'2011'!E43-'2010'!E43</f>
        <v>-123</v>
      </c>
      <c r="F43" s="23">
        <f>'2011'!F43-'2010'!F43</f>
        <v>7</v>
      </c>
      <c r="G43" s="23">
        <f>'2011'!G43-'2010'!G43</f>
        <v>-67</v>
      </c>
      <c r="H43" s="23">
        <f>'2011'!H43-'2010'!H43</f>
        <v>-73</v>
      </c>
      <c r="I43" s="23">
        <f>'2011'!I43-'2010'!I43</f>
        <v>59</v>
      </c>
      <c r="J43" s="23">
        <f>'2011'!J43-'2010'!J43</f>
        <v>-268</v>
      </c>
      <c r="K43" s="23">
        <f>'2011'!K43-'2010'!K43</f>
        <v>-129</v>
      </c>
      <c r="L43" s="23">
        <f>'2011'!L43-'2010'!L43</f>
        <v>-33</v>
      </c>
      <c r="M43" s="23">
        <f>'2011'!M43-'2010'!M43</f>
        <v>29</v>
      </c>
      <c r="N43" s="23">
        <f>'2011'!N43-'2010'!N43</f>
        <v>124</v>
      </c>
      <c r="O43" s="23">
        <f>'2011'!O43-'2010'!O43</f>
        <v>26</v>
      </c>
    </row>
    <row r="44" spans="2:18" x14ac:dyDescent="0.2">
      <c r="B44" s="1" t="s">
        <v>103</v>
      </c>
      <c r="C44" s="43">
        <f t="shared" si="0"/>
        <v>951</v>
      </c>
      <c r="D44" s="12">
        <f>'2011'!D44-'2010'!D44</f>
        <v>123</v>
      </c>
      <c r="E44" s="12">
        <f>'2011'!E44-'2010'!E44</f>
        <v>44</v>
      </c>
      <c r="F44" s="12">
        <f>'2011'!F44-'2010'!F44</f>
        <v>327</v>
      </c>
      <c r="G44" s="12">
        <f>'2011'!G44-'2010'!G44</f>
        <v>82</v>
      </c>
      <c r="H44" s="12">
        <f>'2011'!H44-'2010'!H44</f>
        <v>240</v>
      </c>
      <c r="I44" s="12">
        <f>'2011'!I44-'2010'!I44</f>
        <v>30</v>
      </c>
      <c r="J44" s="12">
        <f>'2011'!J44-'2010'!J44</f>
        <v>-402</v>
      </c>
      <c r="K44" s="12">
        <f>'2011'!K44-'2010'!K44</f>
        <v>-18</v>
      </c>
      <c r="L44" s="12">
        <f>'2011'!L44-'2010'!L44</f>
        <v>70</v>
      </c>
      <c r="M44" s="12">
        <f>'2011'!M44-'2010'!M44</f>
        <v>137</v>
      </c>
      <c r="N44" s="12">
        <f>'2011'!N44-'2010'!N44</f>
        <v>205</v>
      </c>
      <c r="O44" s="12">
        <f>'2011'!O44-'2010'!O44</f>
        <v>113</v>
      </c>
    </row>
    <row r="45" spans="2:18" s="21" customFormat="1" x14ac:dyDescent="0.2">
      <c r="B45" s="24" t="s">
        <v>53</v>
      </c>
      <c r="C45" s="23">
        <f t="shared" si="0"/>
        <v>159</v>
      </c>
      <c r="D45" s="23">
        <f>'2011'!D45-'2010'!D45</f>
        <v>16</v>
      </c>
      <c r="E45" s="23">
        <f>'2011'!E45-'2010'!E45</f>
        <v>16</v>
      </c>
      <c r="F45" s="23">
        <f>'2011'!F45-'2010'!F45</f>
        <v>19</v>
      </c>
      <c r="G45" s="23">
        <f>'2011'!G45-'2010'!G45</f>
        <v>-16</v>
      </c>
      <c r="H45" s="23">
        <f>'2011'!H45-'2010'!H45</f>
        <v>7</v>
      </c>
      <c r="I45" s="23">
        <f>'2011'!I45-'2010'!I45</f>
        <v>25</v>
      </c>
      <c r="J45" s="23">
        <f>'2011'!J45-'2010'!J45</f>
        <v>25</v>
      </c>
      <c r="K45" s="23">
        <f>'2011'!K45-'2010'!K45</f>
        <v>74</v>
      </c>
      <c r="L45" s="23">
        <f>'2011'!L45-'2010'!L45</f>
        <v>21</v>
      </c>
      <c r="M45" s="23">
        <f>'2011'!M45-'2010'!M45</f>
        <v>9</v>
      </c>
      <c r="N45" s="23">
        <f>'2011'!N45-'2010'!N45</f>
        <v>-85</v>
      </c>
      <c r="O45" s="23">
        <f>'2011'!O45-'2010'!O45</f>
        <v>48</v>
      </c>
    </row>
    <row r="46" spans="2:18" x14ac:dyDescent="0.2">
      <c r="B46" s="42" t="s">
        <v>5</v>
      </c>
      <c r="C46" s="43">
        <f t="shared" si="0"/>
        <v>522</v>
      </c>
      <c r="D46" s="12">
        <f>'2011'!D46-'2010'!D46</f>
        <v>-130</v>
      </c>
      <c r="E46" s="12">
        <f>'2011'!E46-'2010'!E46</f>
        <v>-123</v>
      </c>
      <c r="F46" s="12">
        <f>'2011'!F46-'2010'!F46</f>
        <v>-15</v>
      </c>
      <c r="G46" s="12">
        <f>'2011'!G46-'2010'!G46</f>
        <v>-39</v>
      </c>
      <c r="H46" s="12">
        <f>'2011'!H46-'2010'!H46</f>
        <v>-149</v>
      </c>
      <c r="I46" s="12">
        <f>'2011'!I46-'2010'!I46</f>
        <v>408</v>
      </c>
      <c r="J46" s="12">
        <f>'2011'!J46-'2010'!J46</f>
        <v>331</v>
      </c>
      <c r="K46" s="12">
        <f>'2011'!K46-'2010'!K46</f>
        <v>103</v>
      </c>
      <c r="L46" s="12">
        <f>'2011'!L46-'2010'!L46</f>
        <v>-28</v>
      </c>
      <c r="M46" s="12">
        <f>'2011'!M46-'2010'!M46</f>
        <v>77</v>
      </c>
      <c r="N46" s="12">
        <f>'2011'!N46-'2010'!N46</f>
        <v>-62</v>
      </c>
      <c r="O46" s="12">
        <f>'2011'!O46-'2010'!O46</f>
        <v>149</v>
      </c>
    </row>
    <row r="47" spans="2:18" s="21" customFormat="1" x14ac:dyDescent="0.2">
      <c r="B47" s="25"/>
      <c r="C47" s="23">
        <f t="shared" si="0"/>
        <v>0</v>
      </c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2:18" x14ac:dyDescent="0.2">
      <c r="B48" s="1" t="s">
        <v>54</v>
      </c>
      <c r="C48" s="43">
        <f t="shared" si="0"/>
        <v>12426</v>
      </c>
      <c r="D48" s="12">
        <f>'2011'!D48-'2010'!D48</f>
        <v>-95</v>
      </c>
      <c r="E48" s="12">
        <f>'2011'!E48-'2010'!E48</f>
        <v>1769</v>
      </c>
      <c r="F48" s="12">
        <f>'2011'!F48-'2010'!F48</f>
        <v>-1961</v>
      </c>
      <c r="G48" s="12">
        <f>'2011'!G48-'2010'!G48</f>
        <v>-3405</v>
      </c>
      <c r="H48" s="12">
        <f>'2011'!H48-'2010'!H48</f>
        <v>2129</v>
      </c>
      <c r="I48" s="12">
        <f>'2011'!I48-'2010'!I48</f>
        <v>-1140</v>
      </c>
      <c r="J48" s="12">
        <f>'2011'!J48-'2010'!J48</f>
        <v>-831</v>
      </c>
      <c r="K48" s="12">
        <f>'2011'!K48-'2010'!K48</f>
        <v>-1524</v>
      </c>
      <c r="L48" s="12">
        <f>'2011'!L48-'2010'!L48</f>
        <v>7714</v>
      </c>
      <c r="M48" s="12">
        <f>'2011'!M48-'2010'!M48</f>
        <v>2989</v>
      </c>
      <c r="N48" s="12">
        <f>'2011'!N48-'2010'!N48</f>
        <v>1400</v>
      </c>
      <c r="O48" s="12">
        <f>'2011'!O48-'2010'!O48</f>
        <v>5381</v>
      </c>
    </row>
    <row r="49" spans="2:15" x14ac:dyDescent="0.2"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2:15" x14ac:dyDescent="0.2"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2:15" x14ac:dyDescent="0.2"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2:15" x14ac:dyDescent="0.2"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</row>
    <row r="53" spans="2:15" x14ac:dyDescent="0.2"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</row>
    <row r="54" spans="2:15" x14ac:dyDescent="0.2"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2:15" x14ac:dyDescent="0.2"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</row>
    <row r="56" spans="2:15" x14ac:dyDescent="0.2"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2:15" x14ac:dyDescent="0.2">
      <c r="B57" s="13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2:15" x14ac:dyDescent="0.2"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2:15" x14ac:dyDescent="0.2"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2:15" x14ac:dyDescent="0.2"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</row>
  </sheetData>
  <conditionalFormatting sqref="P1:IV1048576 A1:B1048576 C1:O6 C8:O65536">
    <cfRule type="cellIs" dxfId="472" priority="1" stopIfTrue="1" operator="lessThan">
      <formula>0</formula>
    </cfRule>
  </conditionalFormatting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Z60"/>
  <sheetViews>
    <sheetView workbookViewId="0">
      <selection activeCell="B1" sqref="B1"/>
    </sheetView>
  </sheetViews>
  <sheetFormatPr defaultRowHeight="12.75" x14ac:dyDescent="0.2"/>
  <cols>
    <col min="1" max="1" width="4.140625" customWidth="1"/>
    <col min="2" max="2" width="28.7109375" style="1" customWidth="1"/>
    <col min="3" max="15" width="10.140625" customWidth="1"/>
  </cols>
  <sheetData>
    <row r="1" spans="2:78" x14ac:dyDescent="0.2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78" x14ac:dyDescent="0.2">
      <c r="B2" s="51" t="s">
        <v>72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78" x14ac:dyDescent="0.2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78" ht="15.75" x14ac:dyDescent="0.25">
      <c r="B4" s="3" t="s">
        <v>55</v>
      </c>
      <c r="C4" s="4"/>
      <c r="D4" s="4"/>
      <c r="E4" s="4"/>
      <c r="F4" s="2"/>
      <c r="G4" s="4"/>
      <c r="H4" s="2"/>
      <c r="I4" s="4"/>
      <c r="J4" s="2"/>
      <c r="K4" s="4"/>
      <c r="L4" s="4"/>
      <c r="M4" s="2"/>
      <c r="N4" s="2"/>
      <c r="O4" s="2"/>
    </row>
    <row r="5" spans="2:78" ht="15.75" thickBot="1" x14ac:dyDescent="0.3">
      <c r="B5" s="5" t="s">
        <v>0</v>
      </c>
    </row>
    <row r="6" spans="2:78" ht="13.5" thickBot="1" x14ac:dyDescent="0.25">
      <c r="B6" s="6" t="s">
        <v>182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  <c r="K6" s="7" t="s">
        <v>14</v>
      </c>
      <c r="L6" s="7" t="s">
        <v>15</v>
      </c>
      <c r="M6" s="7" t="s">
        <v>16</v>
      </c>
      <c r="N6" s="7" t="s">
        <v>17</v>
      </c>
      <c r="O6" s="7" t="s">
        <v>18</v>
      </c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</row>
    <row r="7" spans="2:78" ht="13.5" thickBot="1" x14ac:dyDescent="0.25">
      <c r="B7" s="39" t="s">
        <v>183</v>
      </c>
      <c r="C7" s="16" t="s">
        <v>56</v>
      </c>
      <c r="D7" s="16" t="s">
        <v>57</v>
      </c>
      <c r="E7" s="16" t="s">
        <v>58</v>
      </c>
      <c r="F7" s="16" t="s">
        <v>59</v>
      </c>
      <c r="G7" s="16" t="s">
        <v>60</v>
      </c>
      <c r="H7" s="16" t="s">
        <v>61</v>
      </c>
      <c r="I7" s="16" t="s">
        <v>62</v>
      </c>
      <c r="J7" s="16" t="s">
        <v>63</v>
      </c>
      <c r="K7" s="16" t="s">
        <v>64</v>
      </c>
      <c r="L7" s="16" t="s">
        <v>65</v>
      </c>
      <c r="M7" s="16" t="s">
        <v>66</v>
      </c>
      <c r="N7" s="16" t="s">
        <v>67</v>
      </c>
      <c r="O7" s="16" t="s">
        <v>68</v>
      </c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</row>
    <row r="8" spans="2:78" x14ac:dyDescent="0.2">
      <c r="B8" s="9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</row>
    <row r="9" spans="2:78" s="21" customFormat="1" x14ac:dyDescent="0.2">
      <c r="B9" s="18" t="s">
        <v>23</v>
      </c>
      <c r="C9" s="26">
        <f>'2011'!C9/SUM('2010'!D9:O9)-1</f>
        <v>5.548398311211078E-2</v>
      </c>
      <c r="D9" s="26">
        <f>'2011'!D9/'2010'!D9-1</f>
        <v>8.5128166768738911E-2</v>
      </c>
      <c r="E9" s="26">
        <f>'2011'!E9/'2010'!E9-1</f>
        <v>6.4420421368263314E-2</v>
      </c>
      <c r="F9" s="26">
        <f>'2011'!F9/'2010'!F9-1</f>
        <v>2.3322899404652375E-2</v>
      </c>
      <c r="G9" s="26">
        <f>'2011'!G9/'2010'!G9-1</f>
        <v>0.1567258324776295</v>
      </c>
      <c r="H9" s="26">
        <f>'2011'!H9/'2010'!H9-1</f>
        <v>7.2261072261072368E-2</v>
      </c>
      <c r="I9" s="26">
        <f>'2011'!I9/'2010'!I9-1</f>
        <v>7.5290769816190428E-2</v>
      </c>
      <c r="J9" s="26">
        <f>'2011'!J9/'2010'!J9-1</f>
        <v>4.3092217763726515E-2</v>
      </c>
      <c r="K9" s="26">
        <f>'2011'!K9/'2010'!K9-1</f>
        <v>3.4146600754797252E-2</v>
      </c>
      <c r="L9" s="26">
        <f>'2011'!L9/'2010'!L9-1</f>
        <v>5.7029239431175105E-2</v>
      </c>
      <c r="M9" s="26">
        <f>'2011'!M9/'2010'!M9-1</f>
        <v>4.5119116057256603E-2</v>
      </c>
      <c r="N9" s="26">
        <f>'2011'!N9/'2010'!N9-1</f>
        <v>2.893184114217906E-3</v>
      </c>
      <c r="O9" s="26">
        <f>'2011'!O9/'2010'!O9-1</f>
        <v>4.0563973220081317E-2</v>
      </c>
      <c r="P9" s="19"/>
      <c r="Q9" s="19"/>
      <c r="R9" s="19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</row>
    <row r="10" spans="2:78" s="27" customFormat="1" x14ac:dyDescent="0.2">
      <c r="B10" s="11" t="s">
        <v>24</v>
      </c>
      <c r="C10" s="56">
        <f>'2011'!C10/SUM('2010'!D10:O10)-1</f>
        <v>6.5196231549367711E-2</v>
      </c>
      <c r="D10" s="28">
        <f>'2011'!D10/'2010'!D10-1</f>
        <v>8.8860951302566882E-2</v>
      </c>
      <c r="E10" s="28">
        <f>'2011'!E10/'2010'!E10-1</f>
        <v>3.1520682807284484E-2</v>
      </c>
      <c r="F10" s="28">
        <f>'2011'!F10/'2010'!F10-1</f>
        <v>2.8782661709271018E-2</v>
      </c>
      <c r="G10" s="28">
        <f>'2011'!G10/'2010'!G10-1</f>
        <v>0.22126734115122249</v>
      </c>
      <c r="H10" s="28">
        <f>'2011'!H10/'2010'!H10-1</f>
        <v>6.2431778929188164E-2</v>
      </c>
      <c r="I10" s="28">
        <f>'2011'!I10/'2010'!I10-1</f>
        <v>6.9609112948756158E-2</v>
      </c>
      <c r="J10" s="28">
        <f>'2011'!J10/'2010'!J10-1</f>
        <v>1.1972905470412742E-2</v>
      </c>
      <c r="K10" s="28">
        <f>'2011'!K10/'2010'!K10-1</f>
        <v>8.6093660128679028E-2</v>
      </c>
      <c r="L10" s="28">
        <f>'2011'!L10/'2010'!L10-1</f>
        <v>6.3749571575459907E-2</v>
      </c>
      <c r="M10" s="28">
        <f>'2011'!M10/'2010'!M10-1</f>
        <v>7.783121665288939E-2</v>
      </c>
      <c r="N10" s="28">
        <f>'2011'!N10/'2010'!N10-1</f>
        <v>-3.1655988046699335E-3</v>
      </c>
      <c r="O10" s="28">
        <f>'2011'!O10/'2010'!O10-1</f>
        <v>7.2605420034377977E-2</v>
      </c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</row>
    <row r="11" spans="2:78" s="21" customFormat="1" x14ac:dyDescent="0.2">
      <c r="B11" s="22" t="s">
        <v>25</v>
      </c>
      <c r="C11" s="26">
        <f>'2011'!C11/SUM('2010'!D11:O11)-1</f>
        <v>4.4246853287889465E-2</v>
      </c>
      <c r="D11" s="26">
        <f>'2011'!D11/'2010'!D11-1</f>
        <v>8.0348004094165759E-2</v>
      </c>
      <c r="E11" s="26">
        <f>'2011'!E11/'2010'!E11-1</f>
        <v>9.7058484496002073E-2</v>
      </c>
      <c r="F11" s="26">
        <f>'2011'!F11/'2010'!F11-1</f>
        <v>1.762761659933898E-2</v>
      </c>
      <c r="G11" s="26">
        <f>'2011'!G11/'2010'!G11-1</f>
        <v>8.9450136816665582E-2</v>
      </c>
      <c r="H11" s="26">
        <f>'2011'!H11/'2010'!H11-1</f>
        <v>8.4295465502803868E-2</v>
      </c>
      <c r="I11" s="26">
        <f>'2011'!I11/'2010'!I11-1</f>
        <v>8.3735777340825601E-2</v>
      </c>
      <c r="J11" s="26">
        <f>'2011'!J11/'2010'!J11-1</f>
        <v>7.9225461377446571E-2</v>
      </c>
      <c r="K11" s="26">
        <f>'2011'!K11/'2010'!K11-1</f>
        <v>-4.2511892933985163E-2</v>
      </c>
      <c r="L11" s="26">
        <f>'2011'!L11/'2010'!L11-1</f>
        <v>4.833824458872682E-2</v>
      </c>
      <c r="M11" s="26">
        <f>'2011'!M11/'2010'!M11-1</f>
        <v>1.4786529067863263E-2</v>
      </c>
      <c r="N11" s="26">
        <f>'2011'!N11/'2010'!N11-1</f>
        <v>8.1733245052599823E-3</v>
      </c>
      <c r="O11" s="26">
        <f>'2011'!O11/'2010'!O11-1</f>
        <v>7.6002709007449987E-3</v>
      </c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</row>
    <row r="12" spans="2:78" s="31" customFormat="1" x14ac:dyDescent="0.2">
      <c r="B12" s="1" t="s">
        <v>26</v>
      </c>
      <c r="C12" s="55">
        <f>'2011'!C12/SUM('2010'!D12:O12)-1</f>
        <v>-5.907872910552503E-2</v>
      </c>
      <c r="D12" s="30">
        <f>'2011'!D12/'2010'!D12-1</f>
        <v>6.4741499767116961E-2</v>
      </c>
      <c r="E12" s="30">
        <f>'2011'!E12/'2010'!E12-1</f>
        <v>8.3610247614964717E-3</v>
      </c>
      <c r="F12" s="30">
        <f>'2011'!F12/'2010'!F12-1</f>
        <v>8.0361257027002031E-2</v>
      </c>
      <c r="G12" s="30">
        <f>'2011'!G12/'2010'!G12-1</f>
        <v>0.23025886447683264</v>
      </c>
      <c r="H12" s="30">
        <f>'2011'!H12/'2010'!H12-1</f>
        <v>1.059963658388785E-3</v>
      </c>
      <c r="I12" s="30">
        <f>'2011'!I12/'2010'!I12-1</f>
        <v>-0.10507509351794986</v>
      </c>
      <c r="J12" s="30">
        <f>'2011'!J12/'2010'!J12-1</f>
        <v>-0.16176744764153872</v>
      </c>
      <c r="K12" s="30">
        <f>'2011'!K12/'2010'!K12-1</f>
        <v>-0.11555386537730217</v>
      </c>
      <c r="L12" s="30">
        <f>'2011'!L12/'2010'!L12-1</f>
        <v>-9.5876729918676018E-2</v>
      </c>
      <c r="M12" s="30">
        <f>'2011'!M12/'2010'!M12-1</f>
        <v>-0.13906953476738371</v>
      </c>
      <c r="N12" s="30">
        <f>'2011'!N12/'2010'!N12-1</f>
        <v>-0.19013444767441856</v>
      </c>
      <c r="O12" s="30">
        <f>'2011'!O12/'2010'!O12-1</f>
        <v>-8.6343930635838118E-2</v>
      </c>
    </row>
    <row r="13" spans="2:78" s="33" customFormat="1" x14ac:dyDescent="0.2">
      <c r="B13" s="24" t="s">
        <v>29</v>
      </c>
      <c r="C13" s="32">
        <f>'2011'!C13/SUM('2010'!D13:O13)-1</f>
        <v>0.12355429462357348</v>
      </c>
      <c r="D13" s="32">
        <f>'2011'!D13/'2010'!D13-1</f>
        <v>4.3392504930966469E-2</v>
      </c>
      <c r="E13" s="32">
        <f>'2011'!E13/'2010'!E13-1</f>
        <v>4.3643715067190003E-2</v>
      </c>
      <c r="F13" s="32">
        <f>'2011'!F13/'2010'!F13-1</f>
        <v>-3.8437857331339642E-2</v>
      </c>
      <c r="G13" s="32">
        <f>'2011'!G13/'2010'!G13-1</f>
        <v>0.25671277461350694</v>
      </c>
      <c r="H13" s="32">
        <f>'2011'!H13/'2010'!H13-1</f>
        <v>1.9535338031118066E-3</v>
      </c>
      <c r="I13" s="32">
        <f>'2011'!I13/'2010'!I13-1</f>
        <v>0.26456491639152202</v>
      </c>
      <c r="J13" s="32">
        <f>'2011'!J13/'2010'!J13-1</f>
        <v>0.10838264299802769</v>
      </c>
      <c r="K13" s="32">
        <f>'2011'!K13/'2010'!K13-1</f>
        <v>0.23651125028995601</v>
      </c>
      <c r="L13" s="32">
        <f>'2011'!L13/'2010'!L13-1</f>
        <v>0.14741553566272025</v>
      </c>
      <c r="M13" s="32">
        <f>'2011'!M13/'2010'!M13-1</f>
        <v>0.14782608695652177</v>
      </c>
      <c r="N13" s="32">
        <f>'2011'!N13/'2010'!N13-1</f>
        <v>-8.4692597239648393E-3</v>
      </c>
      <c r="O13" s="32">
        <f>'2011'!O13/'2010'!O13-1</f>
        <v>6.5788016391626902E-2</v>
      </c>
    </row>
    <row r="14" spans="2:78" s="31" customFormat="1" x14ac:dyDescent="0.2">
      <c r="B14" s="1" t="s">
        <v>28</v>
      </c>
      <c r="C14" s="55">
        <f>'2011'!C14/SUM('2010'!D14:O14)-1</f>
        <v>3.9860902875354265E-2</v>
      </c>
      <c r="D14" s="30">
        <f>'2011'!D14/'2010'!D14-1</f>
        <v>2.0975421438682362E-2</v>
      </c>
      <c r="E14" s="30">
        <f>'2011'!E14/'2010'!E14-1</f>
        <v>0.15246392594609315</v>
      </c>
      <c r="F14" s="30">
        <f>'2011'!F14/'2010'!F14-1</f>
        <v>0.17337186041342512</v>
      </c>
      <c r="G14" s="30">
        <f>'2011'!G14/'2010'!G14-1</f>
        <v>0.31262965222696759</v>
      </c>
      <c r="H14" s="30">
        <f>'2011'!H14/'2010'!H14-1</f>
        <v>-1.3798510388083107E-2</v>
      </c>
      <c r="I14" s="30">
        <f>'2011'!I14/'2010'!I14-1</f>
        <v>0.10164970858441169</v>
      </c>
      <c r="J14" s="30">
        <f>'2011'!J14/'2010'!J14-1</f>
        <v>-8.9401696339879266E-2</v>
      </c>
      <c r="K14" s="30">
        <f>'2011'!K14/'2010'!K14-1</f>
        <v>-0.23049092383506953</v>
      </c>
      <c r="L14" s="30">
        <f>'2011'!L14/'2010'!L14-1</f>
        <v>0.17554753713182847</v>
      </c>
      <c r="M14" s="30">
        <f>'2011'!M14/'2010'!M14-1</f>
        <v>0.41792847189967497</v>
      </c>
      <c r="N14" s="30">
        <f>'2011'!N14/'2010'!N14-1</f>
        <v>-9.2062122519413259E-2</v>
      </c>
      <c r="O14" s="30">
        <f>'2011'!O14/'2010'!O14-1</f>
        <v>-0.20862166761202494</v>
      </c>
    </row>
    <row r="15" spans="2:78" s="33" customFormat="1" x14ac:dyDescent="0.2">
      <c r="B15" s="24" t="s">
        <v>27</v>
      </c>
      <c r="C15" s="32">
        <f>'2011'!C15/SUM('2010'!D15:O15)-1</f>
        <v>0.14903211986606379</v>
      </c>
      <c r="D15" s="32">
        <f>'2011'!D15/'2010'!D15-1</f>
        <v>0.16783966753803869</v>
      </c>
      <c r="E15" s="32">
        <f>'2011'!E15/'2010'!E15-1</f>
        <v>-5.4321128691380616E-2</v>
      </c>
      <c r="F15" s="32">
        <f>'2011'!F15/'2010'!F15-1</f>
        <v>0.26217356597103425</v>
      </c>
      <c r="G15" s="32">
        <f>'2011'!G15/'2010'!G15-1</f>
        <v>0.42224615189713055</v>
      </c>
      <c r="H15" s="32">
        <f>'2011'!H15/'2010'!H15-1</f>
        <v>0.10624079141233422</v>
      </c>
      <c r="I15" s="32">
        <f>'2011'!I15/'2010'!I15-1</f>
        <v>0.26047685461911407</v>
      </c>
      <c r="J15" s="32">
        <f>'2011'!J15/'2010'!J15-1</f>
        <v>0.14257028112449799</v>
      </c>
      <c r="K15" s="32">
        <f>'2011'!K15/'2010'!K15-1</f>
        <v>0.25296864576384248</v>
      </c>
      <c r="L15" s="32">
        <f>'2011'!L15/'2010'!L15-1</f>
        <v>5.5201443174984988E-2</v>
      </c>
      <c r="M15" s="32">
        <f>'2011'!M15/'2010'!M15-1</f>
        <v>3.0094537815126055E-2</v>
      </c>
      <c r="N15" s="32">
        <f>'2011'!N15/'2010'!N15-1</f>
        <v>2.7039274924471224E-2</v>
      </c>
      <c r="O15" s="32">
        <f>'2011'!O15/'2010'!O15-1</f>
        <v>0.16563186189142121</v>
      </c>
    </row>
    <row r="16" spans="2:78" s="31" customFormat="1" x14ac:dyDescent="0.2">
      <c r="B16" s="42" t="s">
        <v>1</v>
      </c>
      <c r="C16" s="55">
        <f>'2011'!C16/SUM('2010'!D16:O16)-1</f>
        <v>9.7687802440807214E-2</v>
      </c>
      <c r="D16" s="30">
        <f>'2011'!D16/'2010'!D16-1</f>
        <v>-6.1690784463061643E-2</v>
      </c>
      <c r="E16" s="30">
        <f>'2011'!E16/'2010'!E16-1</f>
        <v>0.17356572258533043</v>
      </c>
      <c r="F16" s="30">
        <f>'2011'!F16/'2010'!F16-1</f>
        <v>0.23636363636363633</v>
      </c>
      <c r="G16" s="30">
        <f>'2011'!G16/'2010'!G16-1</f>
        <v>0.40542015278283006</v>
      </c>
      <c r="H16" s="30">
        <f>'2011'!H16/'2010'!H16-1</f>
        <v>7.9619833228727677E-2</v>
      </c>
      <c r="I16" s="30">
        <f>'2011'!I16/'2010'!I16-1</f>
        <v>9.5278856917100141E-2</v>
      </c>
      <c r="J16" s="30">
        <f>'2011'!J16/'2010'!J16-1</f>
        <v>0.12393401370054513</v>
      </c>
      <c r="K16" s="30">
        <f>'2011'!K16/'2010'!K16-1</f>
        <v>8.6588670764756515E-2</v>
      </c>
      <c r="L16" s="30">
        <f>'2011'!L16/'2010'!L16-1</f>
        <v>5.6316467934257153E-2</v>
      </c>
      <c r="M16" s="30">
        <f>'2011'!M16/'2010'!M16-1</f>
        <v>-1.8592020054313818E-2</v>
      </c>
      <c r="N16" s="30">
        <f>'2011'!N16/'2010'!N16-1</f>
        <v>4.6875E-2</v>
      </c>
      <c r="O16" s="30">
        <f>'2011'!O16/'2010'!O16-1</f>
        <v>8.3896819434009506E-2</v>
      </c>
    </row>
    <row r="17" spans="2:15" s="33" customFormat="1" x14ac:dyDescent="0.2">
      <c r="B17" s="24" t="s">
        <v>30</v>
      </c>
      <c r="C17" s="32">
        <f>'2011'!C17/SUM('2010'!D17:O17)-1</f>
        <v>1.8978083620591057E-2</v>
      </c>
      <c r="D17" s="32">
        <f>'2011'!D17/'2010'!D17-1</f>
        <v>-7.4911204391346464E-2</v>
      </c>
      <c r="E17" s="32">
        <f>'2011'!E17/'2010'!E17-1</f>
        <v>-5.4860653938995085E-3</v>
      </c>
      <c r="F17" s="32">
        <f>'2011'!F17/'2010'!F17-1</f>
        <v>0.12763571108120231</v>
      </c>
      <c r="G17" s="32">
        <f>'2011'!G17/'2010'!G17-1</f>
        <v>8.3306425573135279E-2</v>
      </c>
      <c r="H17" s="32">
        <f>'2011'!H17/'2010'!H17-1</f>
        <v>2.0083987584444962E-3</v>
      </c>
      <c r="I17" s="32">
        <f>'2011'!I17/'2010'!I17-1</f>
        <v>9.8955803788246754E-2</v>
      </c>
      <c r="J17" s="32">
        <f>'2011'!J17/'2010'!J17-1</f>
        <v>-1.693151721528563E-2</v>
      </c>
      <c r="K17" s="32">
        <f>'2011'!K17/'2010'!K17-1</f>
        <v>0.13336827916729077</v>
      </c>
      <c r="L17" s="32">
        <f>'2011'!L17/'2010'!L17-1</f>
        <v>-0.16894212245581708</v>
      </c>
      <c r="M17" s="32">
        <f>'2011'!M17/'2010'!M17-1</f>
        <v>5.7224606580830173E-3</v>
      </c>
      <c r="N17" s="32">
        <f>'2011'!N17/'2010'!N17-1</f>
        <v>-2.6731160896130368E-2</v>
      </c>
      <c r="O17" s="32">
        <f>'2011'!O17/'2010'!O17-1</f>
        <v>0.13549883990719258</v>
      </c>
    </row>
    <row r="18" spans="2:15" s="31" customFormat="1" x14ac:dyDescent="0.2">
      <c r="B18" s="1" t="s">
        <v>31</v>
      </c>
      <c r="C18" s="55">
        <f>'2011'!C18/SUM('2010'!D18:O18)-1</f>
        <v>3.3833903289223644E-2</v>
      </c>
      <c r="D18" s="30">
        <f>'2011'!D18/'2010'!D18-1</f>
        <v>-6.5856777493606189E-2</v>
      </c>
      <c r="E18" s="30">
        <f>'2011'!E18/'2010'!E18-1</f>
        <v>-6.7233384853168432E-2</v>
      </c>
      <c r="F18" s="30">
        <f>'2011'!F18/'2010'!F18-1</f>
        <v>-0.16896458502297917</v>
      </c>
      <c r="G18" s="30">
        <f>'2011'!G18/'2010'!G18-1</f>
        <v>0.35930273923870515</v>
      </c>
      <c r="H18" s="30">
        <f>'2011'!H18/'2010'!H18-1</f>
        <v>-0.132335184737986</v>
      </c>
      <c r="I18" s="30">
        <f>'2011'!I18/'2010'!I18-1</f>
        <v>7.4015748031495132E-3</v>
      </c>
      <c r="J18" s="30">
        <f>'2011'!J18/'2010'!J18-1</f>
        <v>6.8463899639663595E-2</v>
      </c>
      <c r="K18" s="30">
        <f>'2011'!K18/'2010'!K18-1</f>
        <v>0.21430007371172022</v>
      </c>
      <c r="L18" s="30">
        <f>'2011'!L18/'2010'!L18-1</f>
        <v>-5.6448111159357328E-2</v>
      </c>
      <c r="M18" s="30">
        <f>'2011'!M18/'2010'!M18-1</f>
        <v>-6.0930962343096251E-2</v>
      </c>
      <c r="N18" s="30">
        <f>'2011'!N18/'2010'!N18-1</f>
        <v>-0.15517241379310343</v>
      </c>
      <c r="O18" s="30">
        <f>'2011'!O18/'2010'!O18-1</f>
        <v>-4.7379565907887722E-2</v>
      </c>
    </row>
    <row r="19" spans="2:15" s="33" customFormat="1" x14ac:dyDescent="0.2">
      <c r="B19" s="24" t="s">
        <v>34</v>
      </c>
      <c r="C19" s="32">
        <f>'2011'!C19/SUM('2010'!D19:O19)-1</f>
        <v>6.8416119962511734E-2</v>
      </c>
      <c r="D19" s="32">
        <f>'2011'!D19/'2010'!D19-1</f>
        <v>0.42955508474576276</v>
      </c>
      <c r="E19" s="32">
        <f>'2011'!E19/'2010'!E19-1</f>
        <v>0.12835959221501381</v>
      </c>
      <c r="F19" s="32">
        <f>'2011'!F19/'2010'!F19-1</f>
        <v>0.49168207024029575</v>
      </c>
      <c r="G19" s="32">
        <f>'2011'!G19/'2010'!G19-1</f>
        <v>0.31207380665864415</v>
      </c>
      <c r="H19" s="32">
        <f>'2011'!H19/'2010'!H19-1</f>
        <v>-0.13549039433771481</v>
      </c>
      <c r="I19" s="32">
        <f>'2011'!I19/'2010'!I19-1</f>
        <v>0.18428437792329277</v>
      </c>
      <c r="J19" s="32">
        <f>'2011'!J19/'2010'!J19-1</f>
        <v>-0.19040135396518376</v>
      </c>
      <c r="K19" s="32">
        <f>'2011'!K19/'2010'!K19-1</f>
        <v>2.79375513557929E-2</v>
      </c>
      <c r="L19" s="32">
        <f>'2011'!L19/'2010'!L19-1</f>
        <v>0.21766055045871568</v>
      </c>
      <c r="M19" s="32">
        <f>'2011'!M19/'2010'!M19-1</f>
        <v>-0.12415349887133187</v>
      </c>
      <c r="N19" s="32">
        <f>'2011'!N19/'2010'!N19-1</f>
        <v>0.24095486758672147</v>
      </c>
      <c r="O19" s="32">
        <f>'2011'!O19/'2010'!O19-1</f>
        <v>0.18078104431768316</v>
      </c>
    </row>
    <row r="20" spans="2:15" s="31" customFormat="1" x14ac:dyDescent="0.2">
      <c r="B20" s="1" t="s">
        <v>33</v>
      </c>
      <c r="C20" s="55">
        <f>'2011'!C20/SUM('2010'!D20:O20)-1</f>
        <v>5.4362296973462509E-3</v>
      </c>
      <c r="D20" s="30">
        <f>'2011'!D20/'2010'!D20-1</f>
        <v>-1.3894919669995676E-2</v>
      </c>
      <c r="E20" s="30">
        <f>'2011'!E20/'2010'!E20-1</f>
        <v>-3.7356321839080442E-2</v>
      </c>
      <c r="F20" s="30">
        <f>'2011'!F20/'2010'!F20-1</f>
        <v>1.9524894240156243E-2</v>
      </c>
      <c r="G20" s="30">
        <f>'2011'!G20/'2010'!G20-1</f>
        <v>0.10710642638558321</v>
      </c>
      <c r="H20" s="30">
        <f>'2011'!H20/'2010'!H20-1</f>
        <v>-0.10292249047013979</v>
      </c>
      <c r="I20" s="30">
        <f>'2011'!I20/'2010'!I20-1</f>
        <v>-0.14866537033763483</v>
      </c>
      <c r="J20" s="30">
        <f>'2011'!J20/'2010'!J20-1</f>
        <v>5.056286968135848E-2</v>
      </c>
      <c r="K20" s="30">
        <f>'2011'!K20/'2010'!K20-1</f>
        <v>7.3027314112291242E-2</v>
      </c>
      <c r="L20" s="30">
        <f>'2011'!L20/'2010'!L20-1</f>
        <v>9.2465753424657571E-2</v>
      </c>
      <c r="M20" s="30">
        <f>'2011'!M20/'2010'!M20-1</f>
        <v>8.5780080598733432E-2</v>
      </c>
      <c r="N20" s="30">
        <f>'2011'!N20/'2010'!N20-1</f>
        <v>5.7475445616587795E-2</v>
      </c>
      <c r="O20" s="30">
        <f>'2011'!O20/'2010'!O20-1</f>
        <v>-7.200647249190939E-2</v>
      </c>
    </row>
    <row r="21" spans="2:15" s="33" customFormat="1" x14ac:dyDescent="0.2">
      <c r="B21" s="24" t="s">
        <v>40</v>
      </c>
      <c r="C21" s="32">
        <f>'2011'!C21/SUM('2010'!D21:O21)-1</f>
        <v>0.1869824912199749</v>
      </c>
      <c r="D21" s="32">
        <f>'2011'!D21/'2010'!D21-1</f>
        <v>8.2494969818913466E-2</v>
      </c>
      <c r="E21" s="32">
        <f>'2011'!E21/'2010'!E21-1</f>
        <v>-0.1151685393258427</v>
      </c>
      <c r="F21" s="32">
        <f>'2011'!F21/'2010'!F21-1</f>
        <v>-0.28218741704273953</v>
      </c>
      <c r="G21" s="32">
        <f>'2011'!G21/'2010'!G21-1</f>
        <v>0.31618936294564581</v>
      </c>
      <c r="H21" s="32">
        <f>'2011'!H21/'2010'!H21-1</f>
        <v>0.41649269311064718</v>
      </c>
      <c r="I21" s="32">
        <f>'2011'!I21/'2010'!I21-1</f>
        <v>0.23647848401105409</v>
      </c>
      <c r="J21" s="32">
        <f>'2011'!J21/'2010'!J21-1</f>
        <v>0.51764008301215525</v>
      </c>
      <c r="K21" s="32">
        <f>'2011'!K21/'2010'!K21-1</f>
        <v>0.25105446543187226</v>
      </c>
      <c r="L21" s="32">
        <f>'2011'!L21/'2010'!L21-1</f>
        <v>2.8199208443271839E-2</v>
      </c>
      <c r="M21" s="32">
        <f>'2011'!M21/'2010'!M21-1</f>
        <v>0.3338714885372942</v>
      </c>
      <c r="N21" s="32">
        <f>'2011'!N21/'2010'!N21-1</f>
        <v>0.10874293170943883</v>
      </c>
      <c r="O21" s="32">
        <f>'2011'!O21/'2010'!O21-1</f>
        <v>0.37322175732217566</v>
      </c>
    </row>
    <row r="22" spans="2:15" s="31" customFormat="1" x14ac:dyDescent="0.2">
      <c r="B22" s="42" t="s">
        <v>36</v>
      </c>
      <c r="C22" s="55">
        <f>'2011'!C22/SUM('2010'!D22:O22)-1</f>
        <v>0.17488865403487575</v>
      </c>
      <c r="D22" s="30">
        <f>'2011'!D22/'2010'!D22-1</f>
        <v>0.71559633027522929</v>
      </c>
      <c r="E22" s="30">
        <f>'2011'!E22/'2010'!E22-1</f>
        <v>0.36668385765858691</v>
      </c>
      <c r="F22" s="30">
        <f>'2011'!F22/'2010'!F22-1</f>
        <v>6.5883887801696073E-2</v>
      </c>
      <c r="G22" s="30">
        <f>'2011'!G22/'2010'!G22-1</f>
        <v>0.54461144867284927</v>
      </c>
      <c r="H22" s="30">
        <f>'2011'!H22/'2010'!H22-1</f>
        <v>0.45416397675919939</v>
      </c>
      <c r="I22" s="30">
        <f>'2011'!I22/'2010'!I22-1</f>
        <v>0.22105875509016881</v>
      </c>
      <c r="J22" s="30">
        <f>'2011'!J22/'2010'!J22-1</f>
        <v>0.11092641843971629</v>
      </c>
      <c r="K22" s="30">
        <f>'2011'!K22/'2010'!K22-1</f>
        <v>0.20303669337832142</v>
      </c>
      <c r="L22" s="30">
        <f>'2011'!L22/'2010'!L22-1</f>
        <v>-5.8875065708778651E-2</v>
      </c>
      <c r="M22" s="30">
        <f>'2011'!M22/'2010'!M22-1</f>
        <v>0.19228432563791009</v>
      </c>
      <c r="N22" s="30">
        <f>'2011'!N22/'2010'!N22-1</f>
        <v>-0.14583333333333337</v>
      </c>
      <c r="O22" s="30">
        <f>'2011'!O22/'2010'!O22-1</f>
        <v>-0.12137203166226918</v>
      </c>
    </row>
    <row r="23" spans="2:15" s="33" customFormat="1" x14ac:dyDescent="0.2">
      <c r="B23" s="24" t="s">
        <v>32</v>
      </c>
      <c r="C23" s="32">
        <f>'2011'!C23/SUM('2010'!D23:O23)-1</f>
        <v>-2.9489728296885342E-2</v>
      </c>
      <c r="D23" s="32">
        <f>'2011'!D23/'2010'!D23-1</f>
        <v>2.2200772200772212E-2</v>
      </c>
      <c r="E23" s="32">
        <f>'2011'!E23/'2010'!E23-1</f>
        <v>-4.3738489871086528E-2</v>
      </c>
      <c r="F23" s="32">
        <f>'2011'!F23/'2010'!F23-1</f>
        <v>0.21007984031936133</v>
      </c>
      <c r="G23" s="32">
        <f>'2011'!G23/'2010'!G23-1</f>
        <v>8.2781456953642474E-2</v>
      </c>
      <c r="H23" s="32">
        <f>'2011'!H23/'2010'!H23-1</f>
        <v>0.10749009722722369</v>
      </c>
      <c r="I23" s="32">
        <f>'2011'!I23/'2010'!I23-1</f>
        <v>-7.4786633878200504E-2</v>
      </c>
      <c r="J23" s="32">
        <f>'2011'!J23/'2010'!J23-1</f>
        <v>-5.8886765408504571E-2</v>
      </c>
      <c r="K23" s="32">
        <f>'2011'!K23/'2010'!K23-1</f>
        <v>-1.336986301369858E-2</v>
      </c>
      <c r="L23" s="32">
        <f>'2011'!L23/'2010'!L23-1</f>
        <v>-0.287436084733382</v>
      </c>
      <c r="M23" s="32">
        <f>'2011'!M23/'2010'!M23-1</f>
        <v>-8.9142857142857634E-3</v>
      </c>
      <c r="N23" s="32">
        <f>'2011'!N23/'2010'!N23-1</f>
        <v>-0.17268242015061019</v>
      </c>
      <c r="O23" s="32">
        <f>'2011'!O23/'2010'!O23-1</f>
        <v>-3.1560636182902613E-2</v>
      </c>
    </row>
    <row r="24" spans="2:15" s="31" customFormat="1" x14ac:dyDescent="0.2">
      <c r="B24" s="1" t="s">
        <v>35</v>
      </c>
      <c r="C24" s="55">
        <f>'2011'!C24/SUM('2010'!D24:O24)-1</f>
        <v>0.10696205834768535</v>
      </c>
      <c r="D24" s="30">
        <f>'2011'!D24/'2010'!D24-1</f>
        <v>0.30753459764223479</v>
      </c>
      <c r="E24" s="30">
        <f>'2011'!E24/'2010'!E24-1</f>
        <v>0.36639260020554976</v>
      </c>
      <c r="F24" s="30">
        <f>'2011'!F24/'2010'!F24-1</f>
        <v>0.14335664335664333</v>
      </c>
      <c r="G24" s="30">
        <f>'2011'!G24/'2010'!G24-1</f>
        <v>0.24060150375939848</v>
      </c>
      <c r="H24" s="30">
        <f>'2011'!H24/'2010'!H24-1</f>
        <v>0.20625724217844721</v>
      </c>
      <c r="I24" s="30">
        <f>'2011'!I24/'2010'!I24-1</f>
        <v>4.1185334003013496E-2</v>
      </c>
      <c r="J24" s="30">
        <f>'2011'!J24/'2010'!J24-1</f>
        <v>-0.22216225939917256</v>
      </c>
      <c r="K24" s="30">
        <f>'2011'!K24/'2010'!K24-1</f>
        <v>0.23990622557957808</v>
      </c>
      <c r="L24" s="30">
        <f>'2011'!L24/'2010'!L24-1</f>
        <v>0.22042181069958855</v>
      </c>
      <c r="M24" s="30">
        <f>'2011'!M24/'2010'!M24-1</f>
        <v>-5.183312262958284E-2</v>
      </c>
      <c r="N24" s="30">
        <f>'2011'!N24/'2010'!N24-1</f>
        <v>0.13092783505154637</v>
      </c>
      <c r="O24" s="30">
        <f>'2011'!O24/'2010'!O24-1</f>
        <v>0.14524838012958963</v>
      </c>
    </row>
    <row r="25" spans="2:15" s="33" customFormat="1" x14ac:dyDescent="0.2">
      <c r="B25" s="24" t="s">
        <v>38</v>
      </c>
      <c r="C25" s="32">
        <f>'2011'!C25/SUM('2010'!D25:O25)-1</f>
        <v>0.12976473481432915</v>
      </c>
      <c r="D25" s="32">
        <f>'2011'!D25/'2010'!D25-1</f>
        <v>0.19656357388316148</v>
      </c>
      <c r="E25" s="32">
        <f>'2011'!E25/'2010'!E25-1</f>
        <v>8.1395348837209225E-2</v>
      </c>
      <c r="F25" s="32">
        <f>'2011'!F25/'2010'!F25-1</f>
        <v>1.7002518891687579E-2</v>
      </c>
      <c r="G25" s="32">
        <f>'2011'!G25/'2010'!G25-1</f>
        <v>0.65774804905239681</v>
      </c>
      <c r="H25" s="32">
        <f>'2011'!H25/'2010'!H25-1</f>
        <v>6.2734785875281807E-2</v>
      </c>
      <c r="I25" s="32">
        <f>'2011'!I25/'2010'!I25-1</f>
        <v>0.28331758034026455</v>
      </c>
      <c r="J25" s="32">
        <f>'2011'!J25/'2010'!J25-1</f>
        <v>3.2964267740312136E-2</v>
      </c>
      <c r="K25" s="32">
        <f>'2011'!K25/'2010'!K25-1</f>
        <v>0.24697786870001859</v>
      </c>
      <c r="L25" s="32">
        <f>'2011'!L25/'2010'!L25-1</f>
        <v>2.9281579843377648E-2</v>
      </c>
      <c r="M25" s="32">
        <f>'2011'!M25/'2010'!M25-1</f>
        <v>0.21521942110177394</v>
      </c>
      <c r="N25" s="32">
        <f>'2011'!N25/'2010'!N25-1</f>
        <v>0.28649303452453068</v>
      </c>
      <c r="O25" s="32">
        <f>'2011'!O25/'2010'!O25-1</f>
        <v>-0.24221251819505096</v>
      </c>
    </row>
    <row r="26" spans="2:15" s="31" customFormat="1" x14ac:dyDescent="0.2">
      <c r="B26" s="1" t="s">
        <v>37</v>
      </c>
      <c r="C26" s="55">
        <f>'2011'!C26/SUM('2010'!D26:O26)-1</f>
        <v>1.0047914602834496E-2</v>
      </c>
      <c r="D26" s="30">
        <f>'2011'!D26/'2010'!D26-1</f>
        <v>0.29897836538461542</v>
      </c>
      <c r="E26" s="30">
        <f>'2011'!E26/'2010'!E26-1</f>
        <v>-0.2817204301075269</v>
      </c>
      <c r="F26" s="30">
        <f>'2011'!F26/'2010'!F26-1</f>
        <v>-0.28137802607076345</v>
      </c>
      <c r="G26" s="30">
        <f>'2011'!G26/'2010'!G26-1</f>
        <v>1.5042117930204046E-3</v>
      </c>
      <c r="H26" s="30">
        <f>'2011'!H26/'2010'!H26-1</f>
        <v>0.19076005961251874</v>
      </c>
      <c r="I26" s="30">
        <f>'2011'!I26/'2010'!I26-1</f>
        <v>5.6111111111111001E-2</v>
      </c>
      <c r="J26" s="30">
        <f>'2011'!J26/'2010'!J26-1</f>
        <v>8.2297364495276026E-2</v>
      </c>
      <c r="K26" s="30">
        <f>'2011'!K26/'2010'!K26-1</f>
        <v>-0.15821578345406029</v>
      </c>
      <c r="L26" s="30">
        <f>'2011'!L26/'2010'!L26-1</f>
        <v>0.13565584586962265</v>
      </c>
      <c r="M26" s="30">
        <f>'2011'!M26/'2010'!M26-1</f>
        <v>0.18549635197877512</v>
      </c>
      <c r="N26" s="30">
        <f>'2011'!N26/'2010'!N26-1</f>
        <v>6.6082968521992802E-2</v>
      </c>
      <c r="O26" s="30">
        <f>'2011'!O26/'2010'!O26-1</f>
        <v>8.8175773344897346E-2</v>
      </c>
    </row>
    <row r="27" spans="2:15" s="33" customFormat="1" x14ac:dyDescent="0.2">
      <c r="B27" s="24" t="s">
        <v>39</v>
      </c>
      <c r="C27" s="32">
        <f>'2011'!C27/SUM('2010'!D27:O27)-1</f>
        <v>5.020179151491222E-3</v>
      </c>
      <c r="D27" s="32">
        <f>'2011'!D27/'2010'!D27-1</f>
        <v>2.6284348864993978E-2</v>
      </c>
      <c r="E27" s="32">
        <f>'2011'!E27/'2010'!E27-1</f>
        <v>7.4529074529074535E-2</v>
      </c>
      <c r="F27" s="32">
        <f>'2011'!F27/'2010'!F27-1</f>
        <v>-6.6802999318336775E-2</v>
      </c>
      <c r="G27" s="32">
        <f>'2011'!G27/'2010'!G27-1</f>
        <v>0.17513778322106544</v>
      </c>
      <c r="H27" s="32">
        <f>'2011'!H27/'2010'!H27-1</f>
        <v>-4.2424242424242475E-2</v>
      </c>
      <c r="I27" s="32">
        <f>'2011'!I27/'2010'!I27-1</f>
        <v>-0.24099423631123917</v>
      </c>
      <c r="J27" s="32">
        <f>'2011'!J27/'2010'!J27-1</f>
        <v>-7.4006562158220879E-2</v>
      </c>
      <c r="K27" s="32">
        <f>'2011'!K27/'2010'!K27-1</f>
        <v>0.22794468288030512</v>
      </c>
      <c r="L27" s="32">
        <f>'2011'!L27/'2010'!L27-1</f>
        <v>0.11032863849765251</v>
      </c>
      <c r="M27" s="32">
        <f>'2011'!M27/'2010'!M27-1</f>
        <v>-1.4696485623003186E-2</v>
      </c>
      <c r="N27" s="32">
        <f>'2011'!N27/'2010'!N27-1</f>
        <v>0.11481768813033355</v>
      </c>
      <c r="O27" s="32">
        <f>'2011'!O27/'2010'!O27-1</f>
        <v>-3.5012809564474834E-2</v>
      </c>
    </row>
    <row r="28" spans="2:15" s="31" customFormat="1" x14ac:dyDescent="0.2">
      <c r="B28" s="42" t="s">
        <v>42</v>
      </c>
      <c r="C28" s="55">
        <f>'2011'!C28/SUM('2010'!D28:O28)-1</f>
        <v>0.15714372827611434</v>
      </c>
      <c r="D28" s="30">
        <f>'2011'!D28/'2010'!D28-1</f>
        <v>-0.2243346007604563</v>
      </c>
      <c r="E28" s="30">
        <f>'2011'!E28/'2010'!E28-1</f>
        <v>-3.6484245439469265E-2</v>
      </c>
      <c r="F28" s="30">
        <f>'2011'!F28/'2010'!F28-1</f>
        <v>-5.8394160583941646E-2</v>
      </c>
      <c r="G28" s="30">
        <f>'2011'!G28/'2010'!G28-1</f>
        <v>3.0791457286432165</v>
      </c>
      <c r="H28" s="30">
        <f>'2011'!H28/'2010'!H28-1</f>
        <v>0.16078900179318589</v>
      </c>
      <c r="I28" s="30">
        <f>'2011'!I28/'2010'!I28-1</f>
        <v>7.0733863837311173E-3</v>
      </c>
      <c r="J28" s="30">
        <f>'2011'!J28/'2010'!J28-1</f>
        <v>-0.24183514774494552</v>
      </c>
      <c r="K28" s="30">
        <f>'2011'!K28/'2010'!K28-1</f>
        <v>0.12593917710196778</v>
      </c>
      <c r="L28" s="30">
        <f>'2011'!L28/'2010'!L28-1</f>
        <v>0.12662559890485969</v>
      </c>
      <c r="M28" s="30">
        <f>'2011'!M28/'2010'!M28-1</f>
        <v>-6.9230769230769207E-2</v>
      </c>
      <c r="N28" s="30">
        <f>'2011'!N28/'2010'!N28-1</f>
        <v>-0.16816431322207959</v>
      </c>
      <c r="O28" s="30">
        <f>'2011'!O28/'2010'!O28-1</f>
        <v>0.56868537666174301</v>
      </c>
    </row>
    <row r="29" spans="2:15" s="33" customFormat="1" x14ac:dyDescent="0.2">
      <c r="B29" s="24" t="s">
        <v>43</v>
      </c>
      <c r="C29" s="32">
        <f>'2011'!C29/SUM('2010'!D29:O29)-1</f>
        <v>6.7059483726150448E-2</v>
      </c>
      <c r="D29" s="32">
        <f>'2011'!D29/'2010'!D29-1</f>
        <v>-0.1977715877437326</v>
      </c>
      <c r="E29" s="32">
        <f>'2011'!E29/'2010'!E29-1</f>
        <v>0.68393782383419688</v>
      </c>
      <c r="F29" s="32">
        <f>'2011'!F29/'2010'!F29-1</f>
        <v>-0.12066831683168322</v>
      </c>
      <c r="G29" s="32">
        <f>'2011'!G29/'2010'!G29-1</f>
        <v>0.46341463414634143</v>
      </c>
      <c r="H29" s="32">
        <f>'2011'!H29/'2010'!H29-1</f>
        <v>-6.9892473118279619E-2</v>
      </c>
      <c r="I29" s="32">
        <f>'2011'!I29/'2010'!I29-1</f>
        <v>-9.5658073270013522E-2</v>
      </c>
      <c r="J29" s="32">
        <f>'2011'!J29/'2010'!J29-1</f>
        <v>0.12406271301976823</v>
      </c>
      <c r="K29" s="32">
        <f>'2011'!K29/'2010'!K29-1</f>
        <v>0.30748752079866892</v>
      </c>
      <c r="L29" s="32">
        <f>'2011'!L29/'2010'!L29-1</f>
        <v>-0.20902612826603328</v>
      </c>
      <c r="M29" s="32">
        <f>'2011'!M29/'2010'!M29-1</f>
        <v>0.27697016067329772</v>
      </c>
      <c r="N29" s="32">
        <f>'2011'!N29/'2010'!N29-1</f>
        <v>8.5740913327120305E-2</v>
      </c>
      <c r="O29" s="32">
        <f>'2011'!O29/'2010'!O29-1</f>
        <v>-0.1376811594202898</v>
      </c>
    </row>
    <row r="30" spans="2:15" s="31" customFormat="1" x14ac:dyDescent="0.2">
      <c r="B30" s="1" t="s">
        <v>44</v>
      </c>
      <c r="C30" s="55">
        <f>'2011'!C30/SUM('2010'!D30:O30)-1</f>
        <v>-6.209762111319117E-2</v>
      </c>
      <c r="D30" s="30">
        <f>'2011'!D30/'2010'!D30-1</f>
        <v>-0.10568561872909699</v>
      </c>
      <c r="E30" s="30">
        <f>'2011'!E30/'2010'!E30-1</f>
        <v>-0.11309523809523814</v>
      </c>
      <c r="F30" s="30">
        <f>'2011'!F30/'2010'!F30-1</f>
        <v>-0.20428500249128057</v>
      </c>
      <c r="G30" s="30">
        <f>'2011'!G30/'2010'!G30-1</f>
        <v>-0.19463505926388025</v>
      </c>
      <c r="H30" s="30">
        <f>'2011'!H30/'2010'!H30-1</f>
        <v>0.14452365521710964</v>
      </c>
      <c r="I30" s="30">
        <f>'2011'!I30/'2010'!I30-1</f>
        <v>0.24949799196787148</v>
      </c>
      <c r="J30" s="30">
        <f>'2011'!J30/'2010'!J30-1</f>
        <v>-6.4363464268812121E-2</v>
      </c>
      <c r="K30" s="30">
        <f>'2011'!K30/'2010'!K30-1</f>
        <v>-1.5257731958762899E-2</v>
      </c>
      <c r="L30" s="30">
        <f>'2011'!L30/'2010'!L30-1</f>
        <v>-0.29604130808950091</v>
      </c>
      <c r="M30" s="30">
        <f>'2011'!M30/'2010'!M30-1</f>
        <v>7.8125E-3</v>
      </c>
      <c r="N30" s="30">
        <f>'2011'!N30/'2010'!N30-1</f>
        <v>-2.8152492668621742E-2</v>
      </c>
      <c r="O30" s="30">
        <f>'2011'!O30/'2010'!O30-1</f>
        <v>-9.6402877697841727E-2</v>
      </c>
    </row>
    <row r="31" spans="2:15" s="33" customFormat="1" x14ac:dyDescent="0.2">
      <c r="B31" s="24" t="s">
        <v>2</v>
      </c>
      <c r="C31" s="32">
        <f>'2011'!C31/SUM('2010'!D31:O31)-1</f>
        <v>4.3414154652687831E-3</v>
      </c>
      <c r="D31" s="32">
        <f>'2011'!D31/'2010'!D31-1</f>
        <v>-6.859903381642507E-2</v>
      </c>
      <c r="E31" s="32">
        <f>'2011'!E31/'2010'!E31-1</f>
        <v>-6.7741935483870974E-2</v>
      </c>
      <c r="F31" s="32">
        <f>'2011'!F31/'2010'!F31-1</f>
        <v>1.1611030478954953E-2</v>
      </c>
      <c r="G31" s="32">
        <f>'2011'!G31/'2010'!G31-1</f>
        <v>-5.3531598513011147E-2</v>
      </c>
      <c r="H31" s="32">
        <f>'2011'!H31/'2010'!H31-1</f>
        <v>1.325130146710829E-2</v>
      </c>
      <c r="I31" s="32">
        <f>'2011'!I31/'2010'!I31-1</f>
        <v>1.8081366147664424E-2</v>
      </c>
      <c r="J31" s="32">
        <f>'2011'!J31/'2010'!J31-1</f>
        <v>-5.5950266429840134E-2</v>
      </c>
      <c r="K31" s="32">
        <f>'2011'!K31/'2010'!K31-1</f>
        <v>8.207147183525132E-2</v>
      </c>
      <c r="L31" s="32">
        <f>'2011'!L31/'2010'!L31-1</f>
        <v>6.8627450980392135E-2</v>
      </c>
      <c r="M31" s="32">
        <f>'2011'!M31/'2010'!M31-1</f>
        <v>0.12628255722178383</v>
      </c>
      <c r="N31" s="32">
        <f>'2011'!N31/'2010'!N31-1</f>
        <v>4.2806183115338792E-2</v>
      </c>
      <c r="O31" s="32">
        <f>'2011'!O31/'2010'!O31-1</f>
        <v>-0.13352272727272729</v>
      </c>
    </row>
    <row r="32" spans="2:15" s="31" customFormat="1" x14ac:dyDescent="0.2">
      <c r="B32" s="1" t="s">
        <v>48</v>
      </c>
      <c r="C32" s="55">
        <f>'2011'!C32/SUM('2010'!D32:O32)-1</f>
        <v>0.25108907916478884</v>
      </c>
      <c r="D32" s="30">
        <f>'2011'!D32/'2010'!D32-1</f>
        <v>0.51305683563748072</v>
      </c>
      <c r="E32" s="30">
        <f>'2011'!E32/'2010'!E32-1</f>
        <v>0.72935779816513757</v>
      </c>
      <c r="F32" s="30">
        <f>'2011'!F32/'2010'!F32-1</f>
        <v>-1.4446227929374E-2</v>
      </c>
      <c r="G32" s="30">
        <f>'2011'!G32/'2010'!G32-1</f>
        <v>0.51457975986277882</v>
      </c>
      <c r="H32" s="30">
        <f>'2011'!H32/'2010'!H32-1</f>
        <v>0.25085910652920962</v>
      </c>
      <c r="I32" s="30">
        <f>'2011'!I32/'2010'!I32-1</f>
        <v>-8.5129310344827624E-2</v>
      </c>
      <c r="J32" s="30">
        <f>'2011'!J32/'2010'!J32-1</f>
        <v>0.55349913244650084</v>
      </c>
      <c r="K32" s="30">
        <f>'2011'!K32/'2010'!K32-1</f>
        <v>0.25064220183486241</v>
      </c>
      <c r="L32" s="30">
        <f>'2011'!L32/'2010'!L32-1</f>
        <v>0.1159326424870466</v>
      </c>
      <c r="M32" s="30">
        <f>'2011'!M32/'2010'!M32-1</f>
        <v>0.22932330827067671</v>
      </c>
      <c r="N32" s="30">
        <f>'2011'!N32/'2010'!N32-1</f>
        <v>0.22643979057591612</v>
      </c>
      <c r="O32" s="30">
        <f>'2011'!O32/'2010'!O32-1</f>
        <v>0.20634920634920628</v>
      </c>
    </row>
    <row r="33" spans="2:18" s="33" customFormat="1" x14ac:dyDescent="0.2">
      <c r="B33" s="24" t="s">
        <v>41</v>
      </c>
      <c r="C33" s="32">
        <f>'2011'!C33/SUM('2010'!D33:O33)-1</f>
        <v>-5.1018447348193718E-2</v>
      </c>
      <c r="D33" s="32">
        <f>'2011'!D33/'2010'!D33-1</f>
        <v>-0.39589743589743587</v>
      </c>
      <c r="E33" s="32">
        <f>'2011'!E33/'2010'!E33-1</f>
        <v>1.8348623853210899E-2</v>
      </c>
      <c r="F33" s="32">
        <f>'2011'!F33/'2010'!F33-1</f>
        <v>-0.12861271676300579</v>
      </c>
      <c r="G33" s="32">
        <f>'2011'!G33/'2010'!G33-1</f>
        <v>-0.3585926928281461</v>
      </c>
      <c r="H33" s="32">
        <f>'2011'!H33/'2010'!H33-1</f>
        <v>0.11895910780669139</v>
      </c>
      <c r="I33" s="32">
        <f>'2011'!I33/'2010'!I33-1</f>
        <v>-0.11816578483245155</v>
      </c>
      <c r="J33" s="32">
        <f>'2011'!J33/'2010'!J33-1</f>
        <v>-0.30907920154539603</v>
      </c>
      <c r="K33" s="32">
        <f>'2011'!K33/'2010'!K33-1</f>
        <v>0.90404929577464799</v>
      </c>
      <c r="L33" s="32">
        <f>'2011'!L33/'2010'!L33-1</f>
        <v>-0.22307692307692306</v>
      </c>
      <c r="M33" s="32">
        <f>'2011'!M33/'2010'!M33-1</f>
        <v>0.26588235294117646</v>
      </c>
      <c r="N33" s="32">
        <f>'2011'!N33/'2010'!N33-1</f>
        <v>-0.22727272727272729</v>
      </c>
      <c r="O33" s="32">
        <f>'2011'!O33/'2010'!O33-1</f>
        <v>-7.4482758620689649E-2</v>
      </c>
    </row>
    <row r="34" spans="2:18" s="31" customFormat="1" x14ac:dyDescent="0.2">
      <c r="B34" s="1" t="s">
        <v>47</v>
      </c>
      <c r="C34" s="55">
        <f>'2011'!C34/SUM('2010'!D34:O34)-1</f>
        <v>-5.8844297987524996E-2</v>
      </c>
      <c r="D34" s="30">
        <f>'2011'!D34/'2010'!D34-1</f>
        <v>7.3863636363636465E-2</v>
      </c>
      <c r="E34" s="30">
        <f>'2011'!E34/'2010'!E34-1</f>
        <v>-5.7831325301204828E-2</v>
      </c>
      <c r="F34" s="30">
        <f>'2011'!F34/'2010'!F34-1</f>
        <v>-1.244167962674958E-2</v>
      </c>
      <c r="G34" s="30">
        <f>'2011'!G34/'2010'!G34-1</f>
        <v>0.51729559748427678</v>
      </c>
      <c r="H34" s="30">
        <f>'2011'!H34/'2010'!H34-1</f>
        <v>5.0432276657060626E-2</v>
      </c>
      <c r="I34" s="30">
        <f>'2011'!I34/'2010'!I34-1</f>
        <v>-0.28400954653937949</v>
      </c>
      <c r="J34" s="30">
        <f>'2011'!J34/'2010'!J34-1</f>
        <v>-0.19894736842105265</v>
      </c>
      <c r="K34" s="30">
        <f>'2011'!K34/'2010'!K34-1</f>
        <v>-0.14910226385636227</v>
      </c>
      <c r="L34" s="30">
        <f>'2011'!L34/'2010'!L34-1</f>
        <v>5.555555555555558E-2</v>
      </c>
      <c r="M34" s="30">
        <f>'2011'!M34/'2010'!M34-1</f>
        <v>-0.17380025940337229</v>
      </c>
      <c r="N34" s="30">
        <f>'2011'!N34/'2010'!N34-1</f>
        <v>3.4334763948497882E-2</v>
      </c>
      <c r="O34" s="30">
        <f>'2011'!O34/'2010'!O34-1</f>
        <v>-0.13782051282051277</v>
      </c>
    </row>
    <row r="35" spans="2:18" s="33" customFormat="1" x14ac:dyDescent="0.2">
      <c r="B35" s="24" t="s">
        <v>49</v>
      </c>
      <c r="C35" s="32">
        <f>'2011'!C35/SUM('2010'!D35:O35)-1</f>
        <v>0.22256430628662227</v>
      </c>
      <c r="D35" s="32">
        <f>'2011'!D35/'2010'!D35-1</f>
        <v>0.25290023201856138</v>
      </c>
      <c r="E35" s="32">
        <f>'2011'!E35/'2010'!E35-1</f>
        <v>0.21645021645021645</v>
      </c>
      <c r="F35" s="32">
        <f>'2011'!F35/'2010'!F35-1</f>
        <v>0.57011070110701101</v>
      </c>
      <c r="G35" s="32">
        <f>'2011'!G35/'2010'!G35-1</f>
        <v>0.921875</v>
      </c>
      <c r="H35" s="32">
        <f>'2011'!H35/'2010'!H35-1</f>
        <v>0.21606118546845132</v>
      </c>
      <c r="I35" s="32">
        <f>'2011'!I35/'2010'!I35-1</f>
        <v>4.9180327868851847E-3</v>
      </c>
      <c r="J35" s="32">
        <f>'2011'!J35/'2010'!J35-1</f>
        <v>6.0629921259842456E-2</v>
      </c>
      <c r="K35" s="32">
        <f>'2011'!K35/'2010'!K35-1</f>
        <v>0.67827004219409281</v>
      </c>
      <c r="L35" s="32">
        <f>'2011'!L35/'2010'!L35-1</f>
        <v>0.28347406513872131</v>
      </c>
      <c r="M35" s="32">
        <f>'2011'!M35/'2010'!M35-1</f>
        <v>0.23059617547806521</v>
      </c>
      <c r="N35" s="32">
        <f>'2011'!N35/'2010'!N35-1</f>
        <v>0.27959697732997491</v>
      </c>
      <c r="O35" s="32">
        <f>'2011'!O35/'2010'!O35-1</f>
        <v>-0.4819639278557114</v>
      </c>
    </row>
    <row r="36" spans="2:18" s="31" customFormat="1" x14ac:dyDescent="0.2">
      <c r="B36" s="42" t="s">
        <v>45</v>
      </c>
      <c r="C36" s="55">
        <f>'2011'!C36/SUM('2010'!D36:O36)-1</f>
        <v>-8.6082586847279874E-2</v>
      </c>
      <c r="D36" s="30">
        <f>'2011'!D36/'2010'!D36-1</f>
        <v>0.14076782449725767</v>
      </c>
      <c r="E36" s="30">
        <f>'2011'!E36/'2010'!E36-1</f>
        <v>0.22195704057279242</v>
      </c>
      <c r="F36" s="30">
        <f>'2011'!F36/'2010'!F36-1</f>
        <v>-0.12671755725190836</v>
      </c>
      <c r="G36" s="30">
        <f>'2011'!G36/'2010'!G36-1</f>
        <v>0.33986928104575154</v>
      </c>
      <c r="H36" s="30">
        <f>'2011'!H36/'2010'!H36-1</f>
        <v>8.4022038567493018E-2</v>
      </c>
      <c r="I36" s="30">
        <f>'2011'!I36/'2010'!I36-1</f>
        <v>-0.35148514851485146</v>
      </c>
      <c r="J36" s="30">
        <f>'2011'!J36/'2010'!J36-1</f>
        <v>-0.10594594594594597</v>
      </c>
      <c r="K36" s="30">
        <f>'2011'!K36/'2010'!K36-1</f>
        <v>0.33409090909090899</v>
      </c>
      <c r="L36" s="30">
        <f>'2011'!L36/'2010'!L36-1</f>
        <v>-0.28542713567839195</v>
      </c>
      <c r="M36" s="30">
        <f>'2011'!M36/'2010'!M36-1</f>
        <v>-0.26243902439024391</v>
      </c>
      <c r="N36" s="30">
        <f>'2011'!N36/'2010'!N36-1</f>
        <v>-0.3282364933741081</v>
      </c>
      <c r="O36" s="30">
        <f>'2011'!O36/'2010'!O36-1</f>
        <v>-0.10902255639097747</v>
      </c>
    </row>
    <row r="37" spans="2:18" s="33" customFormat="1" x14ac:dyDescent="0.2">
      <c r="B37" s="24" t="s">
        <v>51</v>
      </c>
      <c r="C37" s="32">
        <f>'2011'!C37/SUM('2010'!D37:O37)-1</f>
        <v>-0.13712396694214879</v>
      </c>
      <c r="D37" s="32">
        <f>'2011'!D37/'2010'!D37-1</f>
        <v>-0.25530888030888033</v>
      </c>
      <c r="E37" s="32">
        <f>'2011'!E37/'2010'!E37-1</f>
        <v>-0.34657650042265431</v>
      </c>
      <c r="F37" s="32">
        <f>'2011'!F37/'2010'!F37-1</f>
        <v>-0.48183610250633624</v>
      </c>
      <c r="G37" s="32">
        <f>'2011'!G37/'2010'!G37-1</f>
        <v>-0.20923805763916303</v>
      </c>
      <c r="H37" s="32">
        <f>'2011'!H37/'2010'!H37-1</f>
        <v>-7.1216617210682509E-2</v>
      </c>
      <c r="I37" s="32">
        <f>'2011'!I37/'2010'!I37-1</f>
        <v>-3.8759689922480689E-3</v>
      </c>
      <c r="J37" s="32">
        <f>'2011'!J37/'2010'!J37-1</f>
        <v>0.54275362318840581</v>
      </c>
      <c r="K37" s="32">
        <f>'2011'!K37/'2010'!K37-1</f>
        <v>0.21652719665271958</v>
      </c>
      <c r="L37" s="32">
        <f>'2011'!L37/'2010'!L37-1</f>
        <v>-7.8451178451178438E-2</v>
      </c>
      <c r="M37" s="32">
        <f>'2011'!M37/'2010'!M37-1</f>
        <v>-0.31700771553170082</v>
      </c>
      <c r="N37" s="32">
        <f>'2011'!N37/'2010'!N37-1</f>
        <v>-2.1925133689839615E-2</v>
      </c>
      <c r="O37" s="32">
        <f>'2011'!O37/'2010'!O37-1</f>
        <v>-0.15186772810777704</v>
      </c>
      <c r="P37" s="23"/>
      <c r="Q37" s="23"/>
      <c r="R37" s="23"/>
    </row>
    <row r="38" spans="2:18" s="31" customFormat="1" x14ac:dyDescent="0.2">
      <c r="B38" s="1" t="s">
        <v>3</v>
      </c>
      <c r="C38" s="55">
        <f>'2011'!C38/SUM('2010'!D38:O38)-1</f>
        <v>-2.7894620323223429E-2</v>
      </c>
      <c r="D38" s="30">
        <f>'2011'!D38/'2010'!D38-1</f>
        <v>0.2407407407407407</v>
      </c>
      <c r="E38" s="30">
        <f>'2011'!E38/'2010'!E38-1</f>
        <v>-6.944444444444442E-2</v>
      </c>
      <c r="F38" s="30">
        <f>'2011'!F38/'2010'!F38-1</f>
        <v>-0.1783060921248143</v>
      </c>
      <c r="G38" s="30">
        <f>'2011'!G38/'2010'!G38-1</f>
        <v>0.22036474164133746</v>
      </c>
      <c r="H38" s="30">
        <f>'2011'!H38/'2010'!H38-1</f>
        <v>-0.32982086406743938</v>
      </c>
      <c r="I38" s="30">
        <f>'2011'!I38/'2010'!I38-1</f>
        <v>-4.6208530805687209E-2</v>
      </c>
      <c r="J38" s="30">
        <f>'2011'!J38/'2010'!J38-1</f>
        <v>0.42424242424242431</v>
      </c>
      <c r="K38" s="30">
        <f>'2011'!K38/'2010'!K38-1</f>
        <v>-6.5217391304347783E-2</v>
      </c>
      <c r="L38" s="30">
        <f>'2011'!L38/'2010'!L38-1</f>
        <v>0.23508771929824568</v>
      </c>
      <c r="M38" s="30">
        <f>'2011'!M38/'2010'!M38-1</f>
        <v>-4.5871559633027248E-3</v>
      </c>
      <c r="N38" s="30">
        <f>'2011'!N38/'2010'!N38-1</f>
        <v>0.13786764705882359</v>
      </c>
      <c r="O38" s="30">
        <f>'2011'!O38/'2010'!O38-1</f>
        <v>-0.33365019011406849</v>
      </c>
    </row>
    <row r="39" spans="2:18" s="33" customFormat="1" x14ac:dyDescent="0.2">
      <c r="B39" s="24" t="s">
        <v>46</v>
      </c>
      <c r="C39" s="32">
        <f>'2011'!C39/SUM('2010'!D39:O39)-1</f>
        <v>-0.16257074191797816</v>
      </c>
      <c r="D39" s="32">
        <f>'2011'!D39/'2010'!D39-1</f>
        <v>-0.23634204275534443</v>
      </c>
      <c r="E39" s="32">
        <f>'2011'!E39/'2010'!E39-1</f>
        <v>-0.245186136071887</v>
      </c>
      <c r="F39" s="32">
        <f>'2011'!F39/'2010'!F39-1</f>
        <v>-0.20949957591178969</v>
      </c>
      <c r="G39" s="32">
        <f>'2011'!G39/'2010'!G39-1</f>
        <v>0.1426872770511296</v>
      </c>
      <c r="H39" s="32">
        <f>'2011'!H39/'2010'!H39-1</f>
        <v>0.23884197828709297</v>
      </c>
      <c r="I39" s="32">
        <f>'2011'!I39/'2010'!I39-1</f>
        <v>-0.32651902328222604</v>
      </c>
      <c r="J39" s="32">
        <f>'2011'!J39/'2010'!J39-1</f>
        <v>-0.46032934131736525</v>
      </c>
      <c r="K39" s="32">
        <f>'2011'!K39/'2010'!K39-1</f>
        <v>-0.11448598130841126</v>
      </c>
      <c r="L39" s="32">
        <f>'2011'!L39/'2010'!L39-1</f>
        <v>-0.11172668513388739</v>
      </c>
      <c r="M39" s="32">
        <f>'2011'!M39/'2010'!M39-1</f>
        <v>-9.4944512946979032E-2</v>
      </c>
      <c r="N39" s="32">
        <f>'2011'!N39/'2010'!N39-1</f>
        <v>-0.15629984051036683</v>
      </c>
      <c r="O39" s="32">
        <f>'2011'!O39/'2010'!O39-1</f>
        <v>-7.0044709388971671E-2</v>
      </c>
    </row>
    <row r="40" spans="2:18" s="31" customFormat="1" x14ac:dyDescent="0.2">
      <c r="B40" s="1" t="s">
        <v>50</v>
      </c>
      <c r="C40" s="55">
        <f>'2011'!C40/SUM('2010'!D40:O40)-1</f>
        <v>2.1916268614779355E-2</v>
      </c>
      <c r="D40" s="30">
        <f>'2011'!D40/'2010'!D40-1</f>
        <v>-0.11328125</v>
      </c>
      <c r="E40" s="30">
        <f>'2011'!E40/'2010'!E40-1</f>
        <v>-0.11725663716814161</v>
      </c>
      <c r="F40" s="30">
        <f>'2011'!F40/'2010'!F40-1</f>
        <v>0.15044247787610621</v>
      </c>
      <c r="G40" s="30">
        <f>'2011'!G40/'2010'!G40-1</f>
        <v>-0.12391304347826082</v>
      </c>
      <c r="H40" s="30">
        <f>'2011'!H40/'2010'!H40-1</f>
        <v>0.10822510822510822</v>
      </c>
      <c r="I40" s="30">
        <f>'2011'!I40/'2010'!I40-1</f>
        <v>0.14880000000000004</v>
      </c>
      <c r="J40" s="30">
        <f>'2011'!J40/'2010'!J40-1</f>
        <v>-0.40641025641025641</v>
      </c>
      <c r="K40" s="30">
        <f>'2011'!K40/'2010'!K40-1</f>
        <v>3.2010243277848849E-2</v>
      </c>
      <c r="L40" s="30">
        <f>'2011'!L40/'2010'!L40-1</f>
        <v>0.17151607963246551</v>
      </c>
      <c r="M40" s="30">
        <f>'2011'!M40/'2010'!M40-1</f>
        <v>0.35029940119760483</v>
      </c>
      <c r="N40" s="30">
        <f>'2011'!N40/'2010'!N40-1</f>
        <v>-2.9982363315696703E-2</v>
      </c>
      <c r="O40" s="30">
        <f>'2011'!O40/'2010'!O40-1</f>
        <v>8.7499999999999911E-2</v>
      </c>
    </row>
    <row r="41" spans="2:18" s="33" customFormat="1" x14ac:dyDescent="0.2">
      <c r="B41" s="24" t="s">
        <v>52</v>
      </c>
      <c r="C41" s="32">
        <f>'2011'!C41/SUM('2010'!D41:O41)-1</f>
        <v>0.31509515570934266</v>
      </c>
      <c r="D41" s="32">
        <f>'2011'!D41/'2010'!D41-1</f>
        <v>0.29487179487179493</v>
      </c>
      <c r="E41" s="32">
        <f>'2011'!E41/'2010'!E41-1</f>
        <v>1.2318840579710146</v>
      </c>
      <c r="F41" s="32">
        <f>'2011'!F41/'2010'!F41-1</f>
        <v>-0.41823899371069184</v>
      </c>
      <c r="G41" s="32">
        <f>'2011'!G41/'2010'!G41-1</f>
        <v>-4.6875E-2</v>
      </c>
      <c r="H41" s="32">
        <f>'2011'!H41/'2010'!H41-1</f>
        <v>0.62470308788598583</v>
      </c>
      <c r="I41" s="32">
        <f>'2011'!I41/'2010'!I41-1</f>
        <v>2.5717439293598234</v>
      </c>
      <c r="J41" s="32">
        <f>'2011'!J41/'2010'!J41-1</f>
        <v>-0.53598014888337464</v>
      </c>
      <c r="K41" s="32">
        <f>'2011'!K41/'2010'!K41-1</f>
        <v>6.079404466501237E-2</v>
      </c>
      <c r="L41" s="32">
        <f>'2011'!L41/'2010'!L41-1</f>
        <v>0.17954545454545445</v>
      </c>
      <c r="M41" s="32">
        <f>'2011'!M41/'2010'!M41-1</f>
        <v>0.21342281879194624</v>
      </c>
      <c r="N41" s="32">
        <f>'2011'!N41/'2010'!N41-1</f>
        <v>0.1404109589041096</v>
      </c>
      <c r="O41" s="32">
        <f>'2011'!O41/'2010'!O41-1</f>
        <v>-0.32835820895522383</v>
      </c>
    </row>
    <row r="42" spans="2:18" s="31" customFormat="1" x14ac:dyDescent="0.2">
      <c r="B42" s="42" t="s">
        <v>71</v>
      </c>
      <c r="C42" s="55">
        <f>'2011'!C42/SUM('2010'!D42:O42)-1</f>
        <v>-5.8750358817338033E-2</v>
      </c>
      <c r="D42" s="30">
        <f>'2011'!D42/'2010'!D42-1</f>
        <v>7.5046904315196894E-2</v>
      </c>
      <c r="E42" s="30">
        <f>'2011'!E42/'2010'!E42-1</f>
        <v>0.58418367346938771</v>
      </c>
      <c r="F42" s="30">
        <f>'2011'!F42/'2010'!F42-1</f>
        <v>-0.30182232346241455</v>
      </c>
      <c r="G42" s="30">
        <f>'2011'!G42/'2010'!G42-1</f>
        <v>0.37939698492462304</v>
      </c>
      <c r="H42" s="30">
        <f>'2011'!H42/'2010'!H42-1</f>
        <v>0.1356382978723405</v>
      </c>
      <c r="I42" s="30">
        <f>'2011'!I42/'2010'!I42-1</f>
        <v>0.23957543593631536</v>
      </c>
      <c r="J42" s="30">
        <f>'2011'!J42/'2010'!J42-1</f>
        <v>-6.8992248062015538E-2</v>
      </c>
      <c r="K42" s="30">
        <f>'2011'!K42/'2010'!K42-1</f>
        <v>-0.36915887850467288</v>
      </c>
      <c r="L42" s="30">
        <f>'2011'!L42/'2010'!L42-1</f>
        <v>-0.18034265103697023</v>
      </c>
      <c r="M42" s="30">
        <f>'2011'!M42/'2010'!M42-1</f>
        <v>4.6594982078853153E-2</v>
      </c>
      <c r="N42" s="30">
        <f>'2011'!N42/'2010'!N42-1</f>
        <v>-0.36423841059602646</v>
      </c>
      <c r="O42" s="30">
        <f>'2011'!O42/'2010'!O42-1</f>
        <v>7.6923076923076872E-2</v>
      </c>
      <c r="P42" s="12"/>
      <c r="Q42" s="12"/>
      <c r="R42" s="12"/>
    </row>
    <row r="43" spans="2:18" s="33" customFormat="1" x14ac:dyDescent="0.2">
      <c r="B43" s="24" t="s">
        <v>4</v>
      </c>
      <c r="C43" s="32">
        <f>'2011'!C43/SUM('2010'!D43:O43)-1</f>
        <v>-7.7429412783648011E-2</v>
      </c>
      <c r="D43" s="32">
        <f>'2011'!D43/'2010'!D43-1</f>
        <v>4.115226337448652E-3</v>
      </c>
      <c r="E43" s="32">
        <f>'2011'!E43/'2010'!E43-1</f>
        <v>-0.36498516320474772</v>
      </c>
      <c r="F43" s="32">
        <f>'2011'!F43/'2010'!F43-1</f>
        <v>2.2222222222222143E-2</v>
      </c>
      <c r="G43" s="32">
        <f>'2011'!G43/'2010'!G43-1</f>
        <v>-0.19308357348703165</v>
      </c>
      <c r="H43" s="32">
        <f>'2011'!H43/'2010'!H43-1</f>
        <v>-0.18527918781725883</v>
      </c>
      <c r="I43" s="32">
        <f>'2011'!I43/'2010'!I43-1</f>
        <v>9.3354430379746889E-2</v>
      </c>
      <c r="J43" s="32">
        <f>'2011'!J43/'2010'!J43-1</f>
        <v>-0.30840046029919443</v>
      </c>
      <c r="K43" s="32">
        <f>'2011'!K43/'2010'!K43-1</f>
        <v>-0.10462287104622869</v>
      </c>
      <c r="L43" s="32">
        <f>'2011'!L43/'2010'!L43-1</f>
        <v>-6.0218978102189791E-2</v>
      </c>
      <c r="M43" s="32">
        <f>'2011'!M43/'2010'!M43-1</f>
        <v>7.8804347826086918E-2</v>
      </c>
      <c r="N43" s="32">
        <f>'2011'!N43/'2010'!N43-1</f>
        <v>0.47692307692307701</v>
      </c>
      <c r="O43" s="32">
        <f>'2011'!O43/'2010'!O43-1</f>
        <v>0.11453744493392071</v>
      </c>
    </row>
    <row r="44" spans="2:18" s="31" customFormat="1" x14ac:dyDescent="0.2">
      <c r="B44" s="1" t="s">
        <v>103</v>
      </c>
      <c r="C44" s="55">
        <f>'2011'!C44/SUM('2010'!D44:O44)-1</f>
        <v>0.25427807486631027</v>
      </c>
      <c r="D44" s="30">
        <f>'2011'!D44/'2010'!D44-1</f>
        <v>0.58571428571428563</v>
      </c>
      <c r="E44" s="30">
        <f>'2011'!E44/'2010'!E44-1</f>
        <v>0.26829268292682928</v>
      </c>
      <c r="F44" s="30">
        <f>'2011'!F44/'2010'!F44-1</f>
        <v>1.7393617021276597</v>
      </c>
      <c r="G44" s="30">
        <f>'2011'!G44/'2010'!G44-1</f>
        <v>0.35964912280701755</v>
      </c>
      <c r="H44" s="30">
        <f>'2011'!H44/'2010'!H44-1</f>
        <v>0.77170418006430874</v>
      </c>
      <c r="I44" s="30">
        <f>'2011'!I44/'2010'!I44-1</f>
        <v>7.6726342710997431E-2</v>
      </c>
      <c r="J44" s="30">
        <f>'2011'!J44/'2010'!J44-1</f>
        <v>-0.50693568726355609</v>
      </c>
      <c r="K44" s="30">
        <f>'2011'!K44/'2010'!K44-1</f>
        <v>-4.2553191489361653E-2</v>
      </c>
      <c r="L44" s="30">
        <f>'2011'!L44/'2010'!L44-1</f>
        <v>0.25</v>
      </c>
      <c r="M44" s="30">
        <f>'2011'!M44/'2010'!M44-1</f>
        <v>0.41265060240963858</v>
      </c>
      <c r="N44" s="30">
        <f>'2011'!N44/'2010'!N44-1</f>
        <v>1.0406091370558377</v>
      </c>
      <c r="O44" s="30">
        <f>'2011'!O44/'2010'!O44-1</f>
        <v>0.50672645739910305</v>
      </c>
    </row>
    <row r="45" spans="2:18" s="33" customFormat="1" x14ac:dyDescent="0.2">
      <c r="B45" s="24" t="s">
        <v>53</v>
      </c>
      <c r="C45" s="32">
        <f>'2011'!C45/SUM('2010'!D45:O45)-1</f>
        <v>7.8557312252964362E-2</v>
      </c>
      <c r="D45" s="32">
        <f>'2011'!D45/'2010'!D45-1</f>
        <v>0.36363636363636354</v>
      </c>
      <c r="E45" s="32">
        <f>'2011'!E45/'2010'!E45-1</f>
        <v>0.17204301075268824</v>
      </c>
      <c r="F45" s="32">
        <f>'2011'!F45/'2010'!F45-1</f>
        <v>0.24675324675324672</v>
      </c>
      <c r="G45" s="32">
        <f>'2011'!G45/'2010'!G45-1</f>
        <v>-0.12903225806451613</v>
      </c>
      <c r="H45" s="32">
        <f>'2011'!H45/'2010'!H45-1</f>
        <v>3.4653465346534684E-2</v>
      </c>
      <c r="I45" s="32">
        <f>'2011'!I45/'2010'!I45-1</f>
        <v>6.9832402234636826E-2</v>
      </c>
      <c r="J45" s="32">
        <f>'2011'!J45/'2010'!J45-1</f>
        <v>9.4339622641509413E-2</v>
      </c>
      <c r="K45" s="32">
        <f>'2011'!K45/'2010'!K45-1</f>
        <v>0.26334519572953741</v>
      </c>
      <c r="L45" s="32">
        <f>'2011'!L45/'2010'!L45-1</f>
        <v>8.1395348837209225E-2</v>
      </c>
      <c r="M45" s="32">
        <f>'2011'!M45/'2010'!M45-1</f>
        <v>7.2580645161290258E-2</v>
      </c>
      <c r="N45" s="32">
        <f>'2011'!N45/'2010'!N45-1</f>
        <v>-0.625</v>
      </c>
      <c r="O45" s="32">
        <f>'2011'!O45/'2010'!O45-1</f>
        <v>0.77419354838709675</v>
      </c>
    </row>
    <row r="46" spans="2:18" s="31" customFormat="1" x14ac:dyDescent="0.2">
      <c r="B46" s="42" t="s">
        <v>5</v>
      </c>
      <c r="C46" s="55">
        <f>'2011'!C46/SUM('2010'!D46:O46)-1</f>
        <v>0.13118874088967081</v>
      </c>
      <c r="D46" s="30">
        <f>'2011'!D46/'2010'!D46-1</f>
        <v>-0.60747663551401865</v>
      </c>
      <c r="E46" s="30">
        <f>'2011'!E46/'2010'!E46-1</f>
        <v>-0.63076923076923075</v>
      </c>
      <c r="F46" s="30">
        <f>'2011'!F46/'2010'!F46-1</f>
        <v>-0.10563380281690138</v>
      </c>
      <c r="G46" s="30">
        <f>'2011'!G46/'2010'!G46-1</f>
        <v>-0.13356164383561642</v>
      </c>
      <c r="H46" s="30">
        <f>'2011'!H46/'2010'!H46-1</f>
        <v>-0.32043010752688172</v>
      </c>
      <c r="I46" s="30">
        <f>'2011'!I46/'2010'!I46-1</f>
        <v>0.79069767441860472</v>
      </c>
      <c r="J46" s="30">
        <f>'2011'!J46/'2010'!J46-1</f>
        <v>0.5139751552795031</v>
      </c>
      <c r="K46" s="30">
        <f>'2011'!K46/'2010'!K46-1</f>
        <v>0.20934959349593485</v>
      </c>
      <c r="L46" s="30">
        <f>'2011'!L46/'2010'!L46-1</f>
        <v>-6.8126520681265235E-2</v>
      </c>
      <c r="M46" s="30">
        <f>'2011'!M46/'2010'!M46-1</f>
        <v>0.23053892215568861</v>
      </c>
      <c r="N46" s="30">
        <f>'2011'!N46/'2010'!N46-1</f>
        <v>-0.32978723404255317</v>
      </c>
      <c r="O46" s="30">
        <f>'2011'!O46/'2010'!O46-1</f>
        <v>1.7325581395348837</v>
      </c>
    </row>
    <row r="47" spans="2:18" s="33" customFormat="1" x14ac:dyDescent="0.2">
      <c r="B47" s="25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</row>
    <row r="48" spans="2:18" s="34" customFormat="1" x14ac:dyDescent="0.2">
      <c r="B48" s="1" t="s">
        <v>54</v>
      </c>
      <c r="C48" s="55">
        <f>'2011'!C48/SUM('2010'!D48:O48)-1</f>
        <v>8.3929403659500412E-2</v>
      </c>
      <c r="D48" s="30">
        <f>'2011'!D48/'2010'!D48-1</f>
        <v>-1.079668144107282E-2</v>
      </c>
      <c r="E48" s="30">
        <f>'2011'!E48/'2010'!E48-1</f>
        <v>0.22537902917569119</v>
      </c>
      <c r="F48" s="30">
        <f>'2011'!F48/'2010'!F48-1</f>
        <v>-0.19698643897538926</v>
      </c>
      <c r="G48" s="30">
        <f>'2011'!G48/'2010'!G48-1</f>
        <v>-0.27296777296777297</v>
      </c>
      <c r="H48" s="30">
        <f>'2011'!H48/'2010'!H48-1</f>
        <v>0.17140326865791811</v>
      </c>
      <c r="I48" s="30">
        <f>'2011'!I48/'2010'!I48-1</f>
        <v>-6.1204767529260184E-2</v>
      </c>
      <c r="J48" s="30">
        <f>'2011'!J48/'2010'!J48-1</f>
        <v>-4.8373013563071221E-2</v>
      </c>
      <c r="K48" s="30">
        <f>'2011'!K48/'2010'!K48-1</f>
        <v>-7.8282309430860897E-2</v>
      </c>
      <c r="L48" s="30">
        <f>'2011'!L48/'2010'!L48-1</f>
        <v>0.68350168350168361</v>
      </c>
      <c r="M48" s="30">
        <f>'2011'!M48/'2010'!M48-1</f>
        <v>0.23452334248724993</v>
      </c>
      <c r="N48" s="30">
        <f>'2011'!N48/'2010'!N48-1</f>
        <v>0.15524506542470617</v>
      </c>
      <c r="O48" s="30">
        <f>'2011'!O48/'2010'!O48-1</f>
        <v>0.65358921413822424</v>
      </c>
    </row>
    <row r="49" spans="2:15" x14ac:dyDescent="0.2"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</row>
    <row r="50" spans="2:15" x14ac:dyDescent="0.2"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2:15" x14ac:dyDescent="0.2"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2:15" x14ac:dyDescent="0.2"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</row>
    <row r="53" spans="2:15" x14ac:dyDescent="0.2"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</row>
    <row r="54" spans="2:15" x14ac:dyDescent="0.2"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2:15" x14ac:dyDescent="0.2"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</row>
    <row r="56" spans="2:15" x14ac:dyDescent="0.2"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2:15" x14ac:dyDescent="0.2">
      <c r="B57" s="13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2:15" x14ac:dyDescent="0.2"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2:15" x14ac:dyDescent="0.2"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2:15" x14ac:dyDescent="0.2"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</row>
  </sheetData>
  <conditionalFormatting sqref="P1:IV1048576 A1:B1048576 C1:O6 C8:O65536">
    <cfRule type="cellIs" dxfId="471" priority="1" stopIfTrue="1" operator="lessThan">
      <formula>0</formula>
    </cfRule>
  </conditionalFormatting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Z60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B1" sqref="B1"/>
    </sheetView>
  </sheetViews>
  <sheetFormatPr defaultRowHeight="12.75" x14ac:dyDescent="0.2"/>
  <cols>
    <col min="1" max="1" width="4.140625" customWidth="1"/>
    <col min="2" max="2" width="28.7109375" style="1" customWidth="1"/>
    <col min="3" max="11" width="10.140625" customWidth="1"/>
    <col min="12" max="12" width="11" customWidth="1"/>
    <col min="13" max="15" width="10.140625" customWidth="1"/>
  </cols>
  <sheetData>
    <row r="1" spans="2:78" x14ac:dyDescent="0.2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78" x14ac:dyDescent="0.2">
      <c r="B2" s="51" t="s">
        <v>72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78" x14ac:dyDescent="0.2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78" ht="15.75" x14ac:dyDescent="0.25">
      <c r="B4" s="3" t="s">
        <v>55</v>
      </c>
      <c r="C4" s="4"/>
      <c r="D4" s="4"/>
      <c r="E4" s="4"/>
      <c r="F4" s="2"/>
      <c r="G4" s="4"/>
      <c r="H4" s="2"/>
      <c r="I4" s="4"/>
      <c r="J4" s="2"/>
      <c r="K4" s="4"/>
      <c r="L4" s="4"/>
      <c r="M4" s="2"/>
      <c r="N4" s="2"/>
      <c r="O4" s="2"/>
    </row>
    <row r="5" spans="2:78" ht="15.75" thickBot="1" x14ac:dyDescent="0.3">
      <c r="B5" s="5" t="s">
        <v>0</v>
      </c>
    </row>
    <row r="6" spans="2:78" ht="13.5" thickBot="1" x14ac:dyDescent="0.25">
      <c r="B6" s="6" t="s">
        <v>164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  <c r="K6" s="7" t="s">
        <v>14</v>
      </c>
      <c r="L6" s="7" t="s">
        <v>15</v>
      </c>
      <c r="M6" s="7" t="s">
        <v>16</v>
      </c>
      <c r="N6" s="7" t="s">
        <v>17</v>
      </c>
      <c r="O6" s="7" t="s">
        <v>18</v>
      </c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</row>
    <row r="7" spans="2:78" ht="13.5" thickBot="1" x14ac:dyDescent="0.25">
      <c r="B7" s="39" t="s">
        <v>165</v>
      </c>
      <c r="C7" s="16" t="s">
        <v>56</v>
      </c>
      <c r="D7" s="16" t="s">
        <v>57</v>
      </c>
      <c r="E7" s="16" t="s">
        <v>58</v>
      </c>
      <c r="F7" s="16" t="s">
        <v>59</v>
      </c>
      <c r="G7" s="16" t="s">
        <v>60</v>
      </c>
      <c r="H7" s="16" t="s">
        <v>61</v>
      </c>
      <c r="I7" s="16" t="s">
        <v>62</v>
      </c>
      <c r="J7" s="16" t="s">
        <v>63</v>
      </c>
      <c r="K7" s="16" t="s">
        <v>64</v>
      </c>
      <c r="L7" s="16" t="s">
        <v>65</v>
      </c>
      <c r="M7" s="16" t="s">
        <v>66</v>
      </c>
      <c r="N7" s="16" t="s">
        <v>67</v>
      </c>
      <c r="O7" s="16" t="s">
        <v>68</v>
      </c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</row>
    <row r="8" spans="2:78" x14ac:dyDescent="0.2">
      <c r="B8" s="9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</row>
    <row r="9" spans="2:78" s="21" customFormat="1" x14ac:dyDescent="0.2">
      <c r="B9" s="18" t="s">
        <v>23</v>
      </c>
      <c r="C9" s="19">
        <f>SUM(D9:O9)</f>
        <v>278695</v>
      </c>
      <c r="D9" s="19">
        <f>'2010'!D9-'2009'!D9</f>
        <v>-5842</v>
      </c>
      <c r="E9" s="19">
        <f>'2010'!E9-'2009'!E9</f>
        <v>30616</v>
      </c>
      <c r="F9" s="19">
        <f>'2010'!F9-'2009'!F9</f>
        <v>39110</v>
      </c>
      <c r="G9" s="19">
        <f>'2010'!G9-'2009'!G9</f>
        <v>13493</v>
      </c>
      <c r="H9" s="19">
        <f>'2010'!H9-'2009'!H9</f>
        <v>9992</v>
      </c>
      <c r="I9" s="19">
        <f>'2010'!I9-'2009'!I9</f>
        <v>5747</v>
      </c>
      <c r="J9" s="19">
        <f>'2010'!J9-'2009'!J9</f>
        <v>58108</v>
      </c>
      <c r="K9" s="19">
        <f>'2010'!K9-'2009'!K9</f>
        <v>28620</v>
      </c>
      <c r="L9" s="19">
        <f>'2010'!L9-'2009'!L9</f>
        <v>30253</v>
      </c>
      <c r="M9" s="19">
        <f>'2010'!M9-'2009'!M9</f>
        <v>15024</v>
      </c>
      <c r="N9" s="19">
        <f>'2010'!N9-'2009'!N9</f>
        <v>31401</v>
      </c>
      <c r="O9" s="19">
        <f>'2010'!O9-'2009'!O9</f>
        <v>22173</v>
      </c>
      <c r="P9" s="19"/>
      <c r="Q9" s="19"/>
      <c r="R9" s="19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</row>
    <row r="10" spans="2:78" x14ac:dyDescent="0.2">
      <c r="B10" s="11" t="s">
        <v>24</v>
      </c>
      <c r="C10" s="49">
        <f>SUM(D10:O10)</f>
        <v>88013</v>
      </c>
      <c r="D10" s="7">
        <f>'2010'!D10-'2009'!D10</f>
        <v>-8385</v>
      </c>
      <c r="E10" s="7">
        <f>'2010'!E10-'2009'!E10</f>
        <v>11674</v>
      </c>
      <c r="F10" s="7">
        <f>'2010'!F10-'2009'!F10</f>
        <v>19147</v>
      </c>
      <c r="G10" s="7">
        <f>'2010'!G10-'2009'!G10</f>
        <v>3262</v>
      </c>
      <c r="H10" s="7">
        <f>'2010'!H10-'2009'!H10</f>
        <v>-6601</v>
      </c>
      <c r="I10" s="7">
        <f>'2010'!I10-'2009'!I10</f>
        <v>8916</v>
      </c>
      <c r="J10" s="7">
        <f>'2010'!J10-'2009'!J10</f>
        <v>33031</v>
      </c>
      <c r="K10" s="7">
        <f>'2010'!K10-'2009'!K10</f>
        <v>-3837</v>
      </c>
      <c r="L10" s="7">
        <f>'2010'!L10-'2009'!L10</f>
        <v>7370</v>
      </c>
      <c r="M10" s="7">
        <f>'2010'!M10-'2009'!M10</f>
        <v>4406</v>
      </c>
      <c r="N10" s="7">
        <f>'2010'!N10-'2009'!N10</f>
        <v>14019</v>
      </c>
      <c r="O10" s="7">
        <f>'2010'!O10-'2009'!O10</f>
        <v>5011</v>
      </c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</row>
    <row r="11" spans="2:78" s="21" customFormat="1" x14ac:dyDescent="0.2">
      <c r="B11" s="22" t="s">
        <v>25</v>
      </c>
      <c r="C11" s="19">
        <f t="shared" ref="C11:C48" si="0">SUM(D11:O11)</f>
        <v>190682</v>
      </c>
      <c r="D11" s="19">
        <f>'2010'!D11-'2009'!D11</f>
        <v>2543</v>
      </c>
      <c r="E11" s="19">
        <f>'2010'!E11-'2009'!E11</f>
        <v>18942</v>
      </c>
      <c r="F11" s="19">
        <f>'2010'!F11-'2009'!F11</f>
        <v>19963</v>
      </c>
      <c r="G11" s="19">
        <f>'2010'!G11-'2009'!G11</f>
        <v>10231</v>
      </c>
      <c r="H11" s="19">
        <f>'2010'!H11-'2009'!H11</f>
        <v>16593</v>
      </c>
      <c r="I11" s="19">
        <f>'2010'!I11-'2009'!I11</f>
        <v>-3169</v>
      </c>
      <c r="J11" s="19">
        <f>'2010'!J11-'2009'!J11</f>
        <v>25077</v>
      </c>
      <c r="K11" s="19">
        <f>'2010'!K11-'2009'!K11</f>
        <v>32457</v>
      </c>
      <c r="L11" s="19">
        <f>'2010'!L11-'2009'!L11</f>
        <v>22883</v>
      </c>
      <c r="M11" s="19">
        <f>'2010'!M11-'2009'!M11</f>
        <v>10618</v>
      </c>
      <c r="N11" s="19">
        <f>'2010'!N11-'2009'!N11</f>
        <v>17382</v>
      </c>
      <c r="O11" s="19">
        <f>'2010'!O11-'2009'!O11</f>
        <v>17162</v>
      </c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</row>
    <row r="12" spans="2:78" x14ac:dyDescent="0.2">
      <c r="B12" s="1" t="s">
        <v>26</v>
      </c>
      <c r="C12" s="43">
        <f t="shared" si="0"/>
        <v>5416</v>
      </c>
      <c r="D12" s="12">
        <f>'2010'!D12-'2009'!D12</f>
        <v>-800</v>
      </c>
      <c r="E12" s="12">
        <f>'2010'!E12-'2009'!E12</f>
        <v>1257</v>
      </c>
      <c r="F12" s="12">
        <f>'2010'!F12-'2009'!F12</f>
        <v>1710</v>
      </c>
      <c r="G12" s="12">
        <f>'2010'!G12-'2009'!G12</f>
        <v>-1124</v>
      </c>
      <c r="H12" s="12">
        <f>'2010'!H12-'2009'!H12</f>
        <v>-2289</v>
      </c>
      <c r="I12" s="12">
        <f>'2010'!I12-'2009'!I12</f>
        <v>2372</v>
      </c>
      <c r="J12" s="12">
        <f>'2010'!J12-'2009'!J12</f>
        <v>3293</v>
      </c>
      <c r="K12" s="12">
        <f>'2010'!K12-'2009'!K12</f>
        <v>-81</v>
      </c>
      <c r="L12" s="12">
        <f>'2010'!L12-'2009'!L12</f>
        <v>-298</v>
      </c>
      <c r="M12" s="12">
        <f>'2010'!M12-'2009'!M12</f>
        <v>-234</v>
      </c>
      <c r="N12" s="12">
        <f>'2010'!N12-'2009'!N12</f>
        <v>1819</v>
      </c>
      <c r="O12" s="12">
        <f>'2010'!O12-'2009'!O12</f>
        <v>-209</v>
      </c>
    </row>
    <row r="13" spans="2:78" s="21" customFormat="1" x14ac:dyDescent="0.2">
      <c r="B13" s="24" t="s">
        <v>29</v>
      </c>
      <c r="C13" s="23">
        <f t="shared" si="0"/>
        <v>-12980</v>
      </c>
      <c r="D13" s="23">
        <f>'2010'!D13-'2009'!D13</f>
        <v>-1696</v>
      </c>
      <c r="E13" s="23">
        <f>'2010'!E13-'2009'!E13</f>
        <v>-979</v>
      </c>
      <c r="F13" s="23">
        <f>'2010'!F13-'2009'!F13</f>
        <v>551</v>
      </c>
      <c r="G13" s="23">
        <f>'2010'!G13-'2009'!G13</f>
        <v>-605</v>
      </c>
      <c r="H13" s="23">
        <f>'2010'!H13-'2009'!H13</f>
        <v>-1245</v>
      </c>
      <c r="I13" s="23">
        <f>'2010'!I13-'2009'!I13</f>
        <v>-1411</v>
      </c>
      <c r="J13" s="23">
        <f>'2010'!J13-'2009'!J13</f>
        <v>731</v>
      </c>
      <c r="K13" s="23">
        <f>'2010'!K13-'2009'!K13</f>
        <v>-2003</v>
      </c>
      <c r="L13" s="23">
        <f>'2010'!L13-'2009'!L13</f>
        <v>-1223</v>
      </c>
      <c r="M13" s="23">
        <f>'2010'!M13-'2009'!M13</f>
        <v>-5106</v>
      </c>
      <c r="N13" s="23">
        <f>'2010'!N13-'2009'!N13</f>
        <v>434</v>
      </c>
      <c r="O13" s="23">
        <f>'2010'!O13-'2009'!O13</f>
        <v>-428</v>
      </c>
    </row>
    <row r="14" spans="2:78" x14ac:dyDescent="0.2">
      <c r="B14" s="1" t="s">
        <v>28</v>
      </c>
      <c r="C14" s="43">
        <f t="shared" si="0"/>
        <v>16911</v>
      </c>
      <c r="D14" s="12">
        <f>'2010'!D14-'2009'!D14</f>
        <v>-260</v>
      </c>
      <c r="E14" s="12">
        <f>'2010'!E14-'2009'!E14</f>
        <v>354</v>
      </c>
      <c r="F14" s="12">
        <f>'2010'!F14-'2009'!F14</f>
        <v>720</v>
      </c>
      <c r="G14" s="12">
        <f>'2010'!G14-'2009'!G14</f>
        <v>546</v>
      </c>
      <c r="H14" s="12">
        <f>'2010'!H14-'2009'!H14</f>
        <v>2194</v>
      </c>
      <c r="I14" s="12">
        <f>'2010'!I14-'2009'!I14</f>
        <v>406</v>
      </c>
      <c r="J14" s="12">
        <f>'2010'!J14-'2009'!J14</f>
        <v>3917</v>
      </c>
      <c r="K14" s="12">
        <f>'2010'!K14-'2009'!K14</f>
        <v>5066</v>
      </c>
      <c r="L14" s="12">
        <f>'2010'!L14-'2009'!L14</f>
        <v>-367</v>
      </c>
      <c r="M14" s="12">
        <f>'2010'!M14-'2009'!M14</f>
        <v>813</v>
      </c>
      <c r="N14" s="12">
        <f>'2010'!N14-'2009'!N14</f>
        <v>2036</v>
      </c>
      <c r="O14" s="12">
        <f>'2010'!O14-'2009'!O14</f>
        <v>1486</v>
      </c>
    </row>
    <row r="15" spans="2:78" s="21" customFormat="1" x14ac:dyDescent="0.2">
      <c r="B15" s="24" t="s">
        <v>27</v>
      </c>
      <c r="C15" s="23">
        <f t="shared" si="0"/>
        <v>26846</v>
      </c>
      <c r="D15" s="23">
        <f>'2010'!D15-'2009'!D15</f>
        <v>670</v>
      </c>
      <c r="E15" s="23">
        <f>'2010'!E15-'2009'!E15</f>
        <v>4991</v>
      </c>
      <c r="F15" s="23">
        <f>'2010'!F15-'2009'!F15</f>
        <v>3069</v>
      </c>
      <c r="G15" s="23">
        <f>'2010'!G15-'2009'!G15</f>
        <v>2251</v>
      </c>
      <c r="H15" s="23">
        <f>'2010'!H15-'2009'!H15</f>
        <v>1874</v>
      </c>
      <c r="I15" s="23">
        <f>'2010'!I15-'2009'!I15</f>
        <v>-6833</v>
      </c>
      <c r="J15" s="23">
        <f>'2010'!J15-'2009'!J15</f>
        <v>4976</v>
      </c>
      <c r="K15" s="23">
        <f>'2010'!K15-'2009'!K15</f>
        <v>-399</v>
      </c>
      <c r="L15" s="23">
        <f>'2010'!L15-'2009'!L15</f>
        <v>3580</v>
      </c>
      <c r="M15" s="23">
        <f>'2010'!M15-'2009'!M15</f>
        <v>2798</v>
      </c>
      <c r="N15" s="23">
        <f>'2010'!N15-'2009'!N15</f>
        <v>7394</v>
      </c>
      <c r="O15" s="23">
        <f>'2010'!O15-'2009'!O15</f>
        <v>2475</v>
      </c>
    </row>
    <row r="16" spans="2:78" x14ac:dyDescent="0.2">
      <c r="B16" s="42" t="s">
        <v>1</v>
      </c>
      <c r="C16" s="43">
        <f t="shared" si="0"/>
        <v>9245</v>
      </c>
      <c r="D16" s="12">
        <f>'2010'!D16-'2009'!D16</f>
        <v>-294</v>
      </c>
      <c r="E16" s="12">
        <f>'2010'!E16-'2009'!E16</f>
        <v>-99</v>
      </c>
      <c r="F16" s="12">
        <f>'2010'!F16-'2009'!F16</f>
        <v>968</v>
      </c>
      <c r="G16" s="12">
        <f>'2010'!G16-'2009'!G16</f>
        <v>-823</v>
      </c>
      <c r="H16" s="12">
        <f>'2010'!H16-'2009'!H16</f>
        <v>199</v>
      </c>
      <c r="I16" s="12">
        <f>'2010'!I16-'2009'!I16</f>
        <v>2145</v>
      </c>
      <c r="J16" s="12">
        <f>'2010'!J16-'2009'!J16</f>
        <v>2093</v>
      </c>
      <c r="K16" s="12">
        <f>'2010'!K16-'2009'!K16</f>
        <v>1874</v>
      </c>
      <c r="L16" s="12">
        <f>'2010'!L16-'2009'!L16</f>
        <v>1876</v>
      </c>
      <c r="M16" s="12">
        <f>'2010'!M16-'2009'!M16</f>
        <v>1856</v>
      </c>
      <c r="N16" s="12">
        <f>'2010'!N16-'2009'!N16</f>
        <v>-279</v>
      </c>
      <c r="O16" s="12">
        <f>'2010'!O16-'2009'!O16</f>
        <v>-271</v>
      </c>
    </row>
    <row r="17" spans="2:15" s="21" customFormat="1" x14ac:dyDescent="0.2">
      <c r="B17" s="24" t="s">
        <v>30</v>
      </c>
      <c r="C17" s="23">
        <f t="shared" si="0"/>
        <v>5525</v>
      </c>
      <c r="D17" s="23">
        <f>'2010'!D17-'2009'!D17</f>
        <v>-14</v>
      </c>
      <c r="E17" s="23">
        <f>'2010'!E17-'2009'!E17</f>
        <v>1127</v>
      </c>
      <c r="F17" s="23">
        <f>'2010'!F17-'2009'!F17</f>
        <v>42</v>
      </c>
      <c r="G17" s="23">
        <f>'2010'!G17-'2009'!G17</f>
        <v>69</v>
      </c>
      <c r="H17" s="23">
        <f>'2010'!H17-'2009'!H17</f>
        <v>671</v>
      </c>
      <c r="I17" s="23">
        <f>'2010'!I17-'2009'!I17</f>
        <v>549</v>
      </c>
      <c r="J17" s="23">
        <f>'2010'!J17-'2009'!J17</f>
        <v>791</v>
      </c>
      <c r="K17" s="23">
        <f>'2010'!K17-'2009'!K17</f>
        <v>724</v>
      </c>
      <c r="L17" s="23">
        <f>'2010'!L17-'2009'!L17</f>
        <v>2031</v>
      </c>
      <c r="M17" s="23">
        <f>'2010'!M17-'2009'!M17</f>
        <v>-297</v>
      </c>
      <c r="N17" s="23">
        <f>'2010'!N17-'2009'!N17</f>
        <v>312</v>
      </c>
      <c r="O17" s="23">
        <f>'2010'!O17-'2009'!O17</f>
        <v>-480</v>
      </c>
    </row>
    <row r="18" spans="2:15" x14ac:dyDescent="0.2">
      <c r="B18" s="1" t="s">
        <v>31</v>
      </c>
      <c r="C18" s="43">
        <f t="shared" si="0"/>
        <v>-2680</v>
      </c>
      <c r="D18" s="12">
        <f>'2010'!D18-'2009'!D18</f>
        <v>-635</v>
      </c>
      <c r="E18" s="12">
        <f>'2010'!E18-'2009'!E18</f>
        <v>76</v>
      </c>
      <c r="F18" s="12">
        <f>'2010'!F18-'2009'!F18</f>
        <v>230</v>
      </c>
      <c r="G18" s="12">
        <f>'2010'!G18-'2009'!G18</f>
        <v>-685</v>
      </c>
      <c r="H18" s="12">
        <f>'2010'!H18-'2009'!H18</f>
        <v>-1217</v>
      </c>
      <c r="I18" s="12">
        <f>'2010'!I18-'2009'!I18</f>
        <v>739</v>
      </c>
      <c r="J18" s="12">
        <f>'2010'!J18-'2009'!J18</f>
        <v>19</v>
      </c>
      <c r="K18" s="12">
        <f>'2010'!K18-'2009'!K18</f>
        <v>-2713</v>
      </c>
      <c r="L18" s="12">
        <f>'2010'!L18-'2009'!L18</f>
        <v>530</v>
      </c>
      <c r="M18" s="12">
        <f>'2010'!M18-'2009'!M18</f>
        <v>555</v>
      </c>
      <c r="N18" s="12">
        <f>'2010'!N18-'2009'!N18</f>
        <v>366</v>
      </c>
      <c r="O18" s="12">
        <f>'2010'!O18-'2009'!O18</f>
        <v>55</v>
      </c>
    </row>
    <row r="19" spans="2:15" s="21" customFormat="1" x14ac:dyDescent="0.2">
      <c r="B19" s="24" t="s">
        <v>34</v>
      </c>
      <c r="C19" s="23">
        <f t="shared" si="0"/>
        <v>8073</v>
      </c>
      <c r="D19" s="23">
        <f>'2010'!D19-'2009'!D19</f>
        <v>-56</v>
      </c>
      <c r="E19" s="23">
        <f>'2010'!E19-'2009'!E19</f>
        <v>173</v>
      </c>
      <c r="F19" s="23">
        <f>'2010'!F19-'2009'!F19</f>
        <v>-130</v>
      </c>
      <c r="G19" s="23">
        <f>'2010'!G19-'2009'!G19</f>
        <v>167</v>
      </c>
      <c r="H19" s="23">
        <f>'2010'!H19-'2009'!H19</f>
        <v>1338</v>
      </c>
      <c r="I19" s="23">
        <f>'2010'!I19-'2009'!I19</f>
        <v>632</v>
      </c>
      <c r="J19" s="23">
        <f>'2010'!J19-'2009'!J19</f>
        <v>3273</v>
      </c>
      <c r="K19" s="23">
        <f>'2010'!K19-'2009'!K19</f>
        <v>941</v>
      </c>
      <c r="L19" s="23">
        <f>'2010'!L19-'2009'!L19</f>
        <v>463</v>
      </c>
      <c r="M19" s="23">
        <f>'2010'!M19-'2009'!M19</f>
        <v>934</v>
      </c>
      <c r="N19" s="23">
        <f>'2010'!N19-'2009'!N19</f>
        <v>108</v>
      </c>
      <c r="O19" s="23">
        <f>'2010'!O19-'2009'!O19</f>
        <v>230</v>
      </c>
    </row>
    <row r="20" spans="2:15" x14ac:dyDescent="0.2">
      <c r="B20" s="1" t="s">
        <v>33</v>
      </c>
      <c r="C20" s="43">
        <f t="shared" si="0"/>
        <v>-3646</v>
      </c>
      <c r="D20" s="12">
        <f>'2010'!D20-'2009'!D20</f>
        <v>-251</v>
      </c>
      <c r="E20" s="12">
        <f>'2010'!E20-'2009'!E20</f>
        <v>275</v>
      </c>
      <c r="F20" s="12">
        <f>'2010'!F20-'2009'!F20</f>
        <v>-35</v>
      </c>
      <c r="G20" s="12">
        <f>'2010'!G20-'2009'!G20</f>
        <v>-542</v>
      </c>
      <c r="H20" s="12">
        <f>'2010'!H20-'2009'!H20</f>
        <v>-685</v>
      </c>
      <c r="I20" s="12">
        <f>'2010'!I20-'2009'!I20</f>
        <v>-252</v>
      </c>
      <c r="J20" s="12">
        <f>'2010'!J20-'2009'!J20</f>
        <v>51</v>
      </c>
      <c r="K20" s="12">
        <f>'2010'!K20-'2009'!K20</f>
        <v>-1397</v>
      </c>
      <c r="L20" s="12">
        <f>'2010'!L20-'2009'!L20</f>
        <v>352</v>
      </c>
      <c r="M20" s="12">
        <f>'2010'!M20-'2009'!M20</f>
        <v>-424</v>
      </c>
      <c r="N20" s="12">
        <f>'2010'!N20-'2009'!N20</f>
        <v>-182</v>
      </c>
      <c r="O20" s="12">
        <f>'2010'!O20-'2009'!O20</f>
        <v>-556</v>
      </c>
    </row>
    <row r="21" spans="2:15" s="21" customFormat="1" x14ac:dyDescent="0.2">
      <c r="B21" s="24" t="s">
        <v>40</v>
      </c>
      <c r="C21" s="23">
        <f t="shared" si="0"/>
        <v>2912</v>
      </c>
      <c r="D21" s="23">
        <f>'2010'!D21-'2009'!D21</f>
        <v>-511</v>
      </c>
      <c r="E21" s="23">
        <f>'2010'!E21-'2009'!E21</f>
        <v>183</v>
      </c>
      <c r="F21" s="23">
        <f>'2010'!F21-'2009'!F21</f>
        <v>1478</v>
      </c>
      <c r="G21" s="23">
        <f>'2010'!G21-'2009'!G21</f>
        <v>-670</v>
      </c>
      <c r="H21" s="23">
        <f>'2010'!H21-'2009'!H21</f>
        <v>0</v>
      </c>
      <c r="I21" s="23">
        <f>'2010'!I21-'2009'!I21</f>
        <v>386</v>
      </c>
      <c r="J21" s="23">
        <f>'2010'!J21-'2009'!J21</f>
        <v>129</v>
      </c>
      <c r="K21" s="23">
        <f>'2010'!K21-'2009'!K21</f>
        <v>721</v>
      </c>
      <c r="L21" s="23">
        <f>'2010'!L21-'2009'!L21</f>
        <v>1969</v>
      </c>
      <c r="M21" s="23">
        <f>'2010'!M21-'2009'!M21</f>
        <v>-136</v>
      </c>
      <c r="N21" s="23">
        <f>'2010'!N21-'2009'!N21</f>
        <v>-350</v>
      </c>
      <c r="O21" s="23">
        <f>'2010'!O21-'2009'!O21</f>
        <v>-287</v>
      </c>
    </row>
    <row r="22" spans="2:15" x14ac:dyDescent="0.2">
      <c r="B22" s="42" t="s">
        <v>36</v>
      </c>
      <c r="C22" s="43">
        <f t="shared" si="0"/>
        <v>3796</v>
      </c>
      <c r="D22" s="12">
        <f>'2010'!D22-'2009'!D22</f>
        <v>-288</v>
      </c>
      <c r="E22" s="12">
        <f>'2010'!E22-'2009'!E22</f>
        <v>287</v>
      </c>
      <c r="F22" s="12">
        <f>'2010'!F22-'2009'!F22</f>
        <v>812</v>
      </c>
      <c r="G22" s="12">
        <f>'2010'!G22-'2009'!G22</f>
        <v>-606</v>
      </c>
      <c r="H22" s="12">
        <f>'2010'!H22-'2009'!H22</f>
        <v>-1398</v>
      </c>
      <c r="I22" s="12">
        <f>'2010'!I22-'2009'!I22</f>
        <v>-67</v>
      </c>
      <c r="J22" s="12">
        <f>'2010'!J22-'2009'!J22</f>
        <v>1561</v>
      </c>
      <c r="K22" s="12">
        <f>'2010'!K22-'2009'!K22</f>
        <v>-195</v>
      </c>
      <c r="L22" s="12">
        <f>'2010'!L22-'2009'!L22</f>
        <v>1704</v>
      </c>
      <c r="M22" s="12">
        <f>'2010'!M22-'2009'!M22</f>
        <v>538</v>
      </c>
      <c r="N22" s="12">
        <f>'2010'!N22-'2009'!N22</f>
        <v>742</v>
      </c>
      <c r="O22" s="12">
        <f>'2010'!O22-'2009'!O22</f>
        <v>706</v>
      </c>
    </row>
    <row r="23" spans="2:15" s="21" customFormat="1" x14ac:dyDescent="0.2">
      <c r="B23" s="24" t="s">
        <v>32</v>
      </c>
      <c r="C23" s="23">
        <f t="shared" si="0"/>
        <v>7625</v>
      </c>
      <c r="D23" s="23">
        <f>'2010'!D23-'2009'!D23</f>
        <v>-728</v>
      </c>
      <c r="E23" s="23">
        <f>'2010'!E23-'2009'!E23</f>
        <v>1381</v>
      </c>
      <c r="F23" s="23">
        <f>'2010'!F23-'2009'!F23</f>
        <v>1083</v>
      </c>
      <c r="G23" s="23">
        <f>'2010'!G23-'2009'!G23</f>
        <v>25</v>
      </c>
      <c r="H23" s="23">
        <f>'2010'!H23-'2009'!H23</f>
        <v>-125</v>
      </c>
      <c r="I23" s="23">
        <f>'2010'!I23-'2009'!I23</f>
        <v>1839</v>
      </c>
      <c r="J23" s="23">
        <f>'2010'!J23-'2009'!J23</f>
        <v>1651</v>
      </c>
      <c r="K23" s="23">
        <f>'2010'!K23-'2009'!K23</f>
        <v>144</v>
      </c>
      <c r="L23" s="23">
        <f>'2010'!L23-'2009'!L23</f>
        <v>954</v>
      </c>
      <c r="M23" s="23">
        <f>'2010'!M23-'2009'!M23</f>
        <v>265</v>
      </c>
      <c r="N23" s="23">
        <f>'2010'!N23-'2009'!N23</f>
        <v>777</v>
      </c>
      <c r="O23" s="23">
        <f>'2010'!O23-'2009'!O23</f>
        <v>359</v>
      </c>
    </row>
    <row r="24" spans="2:15" x14ac:dyDescent="0.2">
      <c r="B24" s="1" t="s">
        <v>35</v>
      </c>
      <c r="C24" s="43">
        <f t="shared" si="0"/>
        <v>1776</v>
      </c>
      <c r="D24" s="12">
        <f>'2010'!D24-'2009'!D24</f>
        <v>-353</v>
      </c>
      <c r="E24" s="12">
        <f>'2010'!E24-'2009'!E24</f>
        <v>-28</v>
      </c>
      <c r="F24" s="12">
        <f>'2010'!F24-'2009'!F24</f>
        <v>424</v>
      </c>
      <c r="G24" s="12">
        <f>'2010'!G24-'2009'!G24</f>
        <v>-394</v>
      </c>
      <c r="H24" s="12">
        <f>'2010'!H24-'2009'!H24</f>
        <v>-364</v>
      </c>
      <c r="I24" s="12">
        <f>'2010'!I24-'2009'!I24</f>
        <v>734</v>
      </c>
      <c r="J24" s="12">
        <f>'2010'!J24-'2009'!J24</f>
        <v>1931</v>
      </c>
      <c r="K24" s="12">
        <f>'2010'!K24-'2009'!K24</f>
        <v>-1340</v>
      </c>
      <c r="L24" s="12">
        <f>'2010'!L24-'2009'!L24</f>
        <v>-123</v>
      </c>
      <c r="M24" s="12">
        <f>'2010'!M24-'2009'!M24</f>
        <v>1052</v>
      </c>
      <c r="N24" s="12">
        <f>'2010'!N24-'2009'!N24</f>
        <v>208</v>
      </c>
      <c r="O24" s="12">
        <f>'2010'!O24-'2009'!O24</f>
        <v>29</v>
      </c>
    </row>
    <row r="25" spans="2:15" s="21" customFormat="1" x14ac:dyDescent="0.2">
      <c r="B25" s="24" t="s">
        <v>38</v>
      </c>
      <c r="C25" s="23">
        <f t="shared" si="0"/>
        <v>-566</v>
      </c>
      <c r="D25" s="23">
        <f>'2010'!D25-'2009'!D25</f>
        <v>-895</v>
      </c>
      <c r="E25" s="23">
        <f>'2010'!E25-'2009'!E25</f>
        <v>-58</v>
      </c>
      <c r="F25" s="23">
        <f>'2010'!F25-'2009'!F25</f>
        <v>176</v>
      </c>
      <c r="G25" s="23">
        <f>'2010'!G25-'2009'!G25</f>
        <v>-53</v>
      </c>
      <c r="H25" s="23">
        <f>'2010'!H25-'2009'!H25</f>
        <v>-2852</v>
      </c>
      <c r="I25" s="23">
        <f>'2010'!I25-'2009'!I25</f>
        <v>4</v>
      </c>
      <c r="J25" s="23">
        <f>'2010'!J25-'2009'!J25</f>
        <v>1065</v>
      </c>
      <c r="K25" s="23">
        <f>'2010'!K25-'2009'!K25</f>
        <v>475</v>
      </c>
      <c r="L25" s="23">
        <f>'2010'!L25-'2009'!L25</f>
        <v>284</v>
      </c>
      <c r="M25" s="23">
        <f>'2010'!M25-'2009'!M25</f>
        <v>5</v>
      </c>
      <c r="N25" s="23">
        <f>'2010'!N25-'2009'!N25</f>
        <v>140</v>
      </c>
      <c r="O25" s="23">
        <f>'2010'!O25-'2009'!O25</f>
        <v>1143</v>
      </c>
    </row>
    <row r="26" spans="2:15" x14ac:dyDescent="0.2">
      <c r="B26" s="1" t="s">
        <v>37</v>
      </c>
      <c r="C26" s="43">
        <f t="shared" si="0"/>
        <v>14623</v>
      </c>
      <c r="D26" s="12">
        <f>'2010'!D26-'2009'!D26</f>
        <v>-21</v>
      </c>
      <c r="E26" s="12">
        <f>'2010'!E26-'2009'!E26</f>
        <v>2693</v>
      </c>
      <c r="F26" s="12">
        <f>'2010'!F26-'2009'!F26</f>
        <v>3160</v>
      </c>
      <c r="G26" s="12">
        <f>'2010'!G26-'2009'!G26</f>
        <v>1019</v>
      </c>
      <c r="H26" s="12">
        <f>'2010'!H26-'2009'!H26</f>
        <v>302</v>
      </c>
      <c r="I26" s="12">
        <f>'2010'!I26-'2009'!I26</f>
        <v>1141</v>
      </c>
      <c r="J26" s="12">
        <f>'2010'!J26-'2009'!J26</f>
        <v>820</v>
      </c>
      <c r="K26" s="12">
        <f>'2010'!K26-'2009'!K26</f>
        <v>2074</v>
      </c>
      <c r="L26" s="12">
        <f>'2010'!L26-'2009'!L26</f>
        <v>615</v>
      </c>
      <c r="M26" s="12">
        <f>'2010'!M26-'2009'!M26</f>
        <v>1261</v>
      </c>
      <c r="N26" s="12">
        <f>'2010'!N26-'2009'!N26</f>
        <v>929</v>
      </c>
      <c r="O26" s="12">
        <f>'2010'!O26-'2009'!O26</f>
        <v>630</v>
      </c>
    </row>
    <row r="27" spans="2:15" s="21" customFormat="1" x14ac:dyDescent="0.2">
      <c r="B27" s="24" t="s">
        <v>39</v>
      </c>
      <c r="C27" s="23">
        <f t="shared" si="0"/>
        <v>823</v>
      </c>
      <c r="D27" s="23">
        <f>'2010'!D27-'2009'!D27</f>
        <v>-229</v>
      </c>
      <c r="E27" s="23">
        <f>'2010'!E27-'2009'!E27</f>
        <v>-219</v>
      </c>
      <c r="F27" s="23">
        <f>'2010'!F27-'2009'!F27</f>
        <v>308</v>
      </c>
      <c r="G27" s="23">
        <f>'2010'!G27-'2009'!G27</f>
        <v>26</v>
      </c>
      <c r="H27" s="23">
        <f>'2010'!H27-'2009'!H27</f>
        <v>-476</v>
      </c>
      <c r="I27" s="23">
        <f>'2010'!I27-'2009'!I27</f>
        <v>963</v>
      </c>
      <c r="J27" s="23">
        <f>'2010'!J27-'2009'!J27</f>
        <v>704</v>
      </c>
      <c r="K27" s="23">
        <f>'2010'!K27-'2009'!K27</f>
        <v>-203</v>
      </c>
      <c r="L27" s="23">
        <f>'2010'!L27-'2009'!L27</f>
        <v>108</v>
      </c>
      <c r="M27" s="23">
        <f>'2010'!M27-'2009'!M27</f>
        <v>-116</v>
      </c>
      <c r="N27" s="23">
        <f>'2010'!N27-'2009'!N27</f>
        <v>8</v>
      </c>
      <c r="O27" s="23">
        <f>'2010'!O27-'2009'!O27</f>
        <v>-51</v>
      </c>
    </row>
    <row r="28" spans="2:15" x14ac:dyDescent="0.2">
      <c r="B28" s="42" t="s">
        <v>42</v>
      </c>
      <c r="C28" s="43">
        <f t="shared" si="0"/>
        <v>-100</v>
      </c>
      <c r="D28" s="12">
        <f>'2010'!D28-'2009'!D28</f>
        <v>-508</v>
      </c>
      <c r="E28" s="12">
        <f>'2010'!E28-'2009'!E28</f>
        <v>151</v>
      </c>
      <c r="F28" s="12">
        <f>'2010'!F28-'2009'!F28</f>
        <v>-182</v>
      </c>
      <c r="G28" s="12">
        <f>'2010'!G28-'2009'!G28</f>
        <v>-55</v>
      </c>
      <c r="H28" s="12">
        <f>'2010'!H28-'2009'!H28</f>
        <v>-18</v>
      </c>
      <c r="I28" s="12">
        <f>'2010'!I28-'2009'!I28</f>
        <v>54</v>
      </c>
      <c r="J28" s="12">
        <f>'2010'!J28-'2009'!J28</f>
        <v>83</v>
      </c>
      <c r="K28" s="12">
        <f>'2010'!K28-'2009'!K28</f>
        <v>297</v>
      </c>
      <c r="L28" s="12">
        <f>'2010'!L28-'2009'!L28</f>
        <v>13</v>
      </c>
      <c r="M28" s="12">
        <f>'2010'!M28-'2009'!M28</f>
        <v>193</v>
      </c>
      <c r="N28" s="12">
        <f>'2010'!N28-'2009'!N28</f>
        <v>-122</v>
      </c>
      <c r="O28" s="12">
        <f>'2010'!O28-'2009'!O28</f>
        <v>-6</v>
      </c>
    </row>
    <row r="29" spans="2:15" s="21" customFormat="1" x14ac:dyDescent="0.2">
      <c r="B29" s="24" t="s">
        <v>43</v>
      </c>
      <c r="C29" s="23">
        <f t="shared" si="0"/>
        <v>2950</v>
      </c>
      <c r="D29" s="23">
        <f>'2010'!D29-'2009'!D29</f>
        <v>157</v>
      </c>
      <c r="E29" s="23">
        <f>'2010'!E29-'2009'!E29</f>
        <v>180</v>
      </c>
      <c r="F29" s="23">
        <f>'2010'!F29-'2009'!F29</f>
        <v>684</v>
      </c>
      <c r="G29" s="23">
        <f>'2010'!G29-'2009'!G29</f>
        <v>85</v>
      </c>
      <c r="H29" s="23">
        <f>'2010'!H29-'2009'!H29</f>
        <v>345</v>
      </c>
      <c r="I29" s="23">
        <f>'2010'!I29-'2009'!I29</f>
        <v>584</v>
      </c>
      <c r="J29" s="23">
        <f>'2010'!J29-'2009'!J29</f>
        <v>510</v>
      </c>
      <c r="K29" s="23">
        <f>'2010'!K29-'2009'!K29</f>
        <v>314</v>
      </c>
      <c r="L29" s="23">
        <f>'2010'!L29-'2009'!L29</f>
        <v>572</v>
      </c>
      <c r="M29" s="23">
        <f>'2010'!M29-'2009'!M29</f>
        <v>-483</v>
      </c>
      <c r="N29" s="23">
        <f>'2010'!N29-'2009'!N29</f>
        <v>46</v>
      </c>
      <c r="O29" s="23">
        <f>'2010'!O29-'2009'!O29</f>
        <v>-44</v>
      </c>
    </row>
    <row r="30" spans="2:15" x14ac:dyDescent="0.2">
      <c r="B30" s="1" t="s">
        <v>44</v>
      </c>
      <c r="C30" s="43">
        <f t="shared" si="0"/>
        <v>2418</v>
      </c>
      <c r="D30" s="12">
        <f>'2010'!D30-'2009'!D30</f>
        <v>-53</v>
      </c>
      <c r="E30" s="12">
        <f>'2010'!E30-'2009'!E30</f>
        <v>170</v>
      </c>
      <c r="F30" s="12">
        <f>'2010'!F30-'2009'!F30</f>
        <v>514</v>
      </c>
      <c r="G30" s="12">
        <f>'2010'!G30-'2009'!G30</f>
        <v>380</v>
      </c>
      <c r="H30" s="12">
        <f>'2010'!H30-'2009'!H30</f>
        <v>-19</v>
      </c>
      <c r="I30" s="12">
        <f>'2010'!I30-'2009'!I30</f>
        <v>-132</v>
      </c>
      <c r="J30" s="12">
        <f>'2010'!J30-'2009'!J30</f>
        <v>578</v>
      </c>
      <c r="K30" s="12">
        <f>'2010'!K30-'2009'!K30</f>
        <v>544</v>
      </c>
      <c r="L30" s="12">
        <f>'2010'!L30-'2009'!L30</f>
        <v>467</v>
      </c>
      <c r="M30" s="12">
        <f>'2010'!M30-'2009'!M30</f>
        <v>72</v>
      </c>
      <c r="N30" s="12">
        <f>'2010'!N30-'2009'!N30</f>
        <v>-32</v>
      </c>
      <c r="O30" s="12">
        <f>'2010'!O30-'2009'!O30</f>
        <v>-71</v>
      </c>
    </row>
    <row r="31" spans="2:15" s="21" customFormat="1" x14ac:dyDescent="0.2">
      <c r="B31" s="24" t="s">
        <v>2</v>
      </c>
      <c r="C31" s="23">
        <f t="shared" si="0"/>
        <v>2391</v>
      </c>
      <c r="D31" s="23">
        <f>'2010'!D31-'2009'!D31</f>
        <v>-404</v>
      </c>
      <c r="E31" s="23">
        <f>'2010'!E31-'2009'!E31</f>
        <v>-100</v>
      </c>
      <c r="F31" s="23">
        <f>'2010'!F31-'2009'!F31</f>
        <v>-7</v>
      </c>
      <c r="G31" s="23">
        <f>'2010'!G31-'2009'!G31</f>
        <v>19</v>
      </c>
      <c r="H31" s="23">
        <f>'2010'!H31-'2009'!H31</f>
        <v>-75</v>
      </c>
      <c r="I31" s="23">
        <f>'2010'!I31-'2009'!I31</f>
        <v>932</v>
      </c>
      <c r="J31" s="23">
        <f>'2010'!J31-'2009'!J31</f>
        <v>860</v>
      </c>
      <c r="K31" s="23">
        <f>'2010'!K31-'2009'!K31</f>
        <v>630</v>
      </c>
      <c r="L31" s="23">
        <f>'2010'!L31-'2009'!L31</f>
        <v>574</v>
      </c>
      <c r="M31" s="23">
        <f>'2010'!M31-'2009'!M31</f>
        <v>-213</v>
      </c>
      <c r="N31" s="23">
        <f>'2010'!N31-'2009'!N31</f>
        <v>-87</v>
      </c>
      <c r="O31" s="23">
        <f>'2010'!O31-'2009'!O31</f>
        <v>262</v>
      </c>
    </row>
    <row r="32" spans="2:15" x14ac:dyDescent="0.2">
      <c r="B32" s="1" t="s">
        <v>48</v>
      </c>
      <c r="C32" s="43">
        <f t="shared" si="0"/>
        <v>1727</v>
      </c>
      <c r="D32" s="12">
        <f>'2010'!D32-'2009'!D32</f>
        <v>232</v>
      </c>
      <c r="E32" s="12">
        <f>'2010'!E32-'2009'!E32</f>
        <v>138</v>
      </c>
      <c r="F32" s="12">
        <f>'2010'!F32-'2009'!F32</f>
        <v>89</v>
      </c>
      <c r="G32" s="12">
        <f>'2010'!G32-'2009'!G32</f>
        <v>-41</v>
      </c>
      <c r="H32" s="12">
        <f>'2010'!H32-'2009'!H32</f>
        <v>416</v>
      </c>
      <c r="I32" s="12">
        <f>'2010'!I32-'2009'!I32</f>
        <v>346</v>
      </c>
      <c r="J32" s="12">
        <f>'2010'!J32-'2009'!J32</f>
        <v>689</v>
      </c>
      <c r="K32" s="12">
        <f>'2010'!K32-'2009'!K32</f>
        <v>-784</v>
      </c>
      <c r="L32" s="12">
        <f>'2010'!L32-'2009'!L32</f>
        <v>237</v>
      </c>
      <c r="M32" s="12">
        <f>'2010'!M32-'2009'!M32</f>
        <v>156</v>
      </c>
      <c r="N32" s="12">
        <f>'2010'!N32-'2009'!N32</f>
        <v>239</v>
      </c>
      <c r="O32" s="12">
        <f>'2010'!O32-'2009'!O32</f>
        <v>10</v>
      </c>
    </row>
    <row r="33" spans="2:18" s="21" customFormat="1" x14ac:dyDescent="0.2">
      <c r="B33" s="24" t="s">
        <v>41</v>
      </c>
      <c r="C33" s="23">
        <f t="shared" si="0"/>
        <v>-2032</v>
      </c>
      <c r="D33" s="23">
        <f>'2010'!D33-'2009'!D33</f>
        <v>-252</v>
      </c>
      <c r="E33" s="23">
        <f>'2010'!E33-'2009'!E33</f>
        <v>44</v>
      </c>
      <c r="F33" s="23">
        <f>'2010'!F33-'2009'!F33</f>
        <v>100</v>
      </c>
      <c r="G33" s="23">
        <f>'2010'!G33-'2009'!G33</f>
        <v>113</v>
      </c>
      <c r="H33" s="23">
        <f>'2010'!H33-'2009'!H33</f>
        <v>-1570</v>
      </c>
      <c r="I33" s="23">
        <f>'2010'!I33-'2009'!I33</f>
        <v>579</v>
      </c>
      <c r="J33" s="23">
        <f>'2010'!J33-'2009'!J33</f>
        <v>179</v>
      </c>
      <c r="K33" s="23">
        <f>'2010'!K33-'2009'!K33</f>
        <v>-799</v>
      </c>
      <c r="L33" s="23">
        <f>'2010'!L33-'2009'!L33</f>
        <v>30</v>
      </c>
      <c r="M33" s="23">
        <f>'2010'!M33-'2009'!M33</f>
        <v>-279</v>
      </c>
      <c r="N33" s="23">
        <f>'2010'!N33-'2009'!N33</f>
        <v>115</v>
      </c>
      <c r="O33" s="23">
        <f>'2010'!O33-'2009'!O33</f>
        <v>-292</v>
      </c>
    </row>
    <row r="34" spans="2:18" x14ac:dyDescent="0.2">
      <c r="B34" s="1" t="s">
        <v>47</v>
      </c>
      <c r="C34" s="43">
        <f t="shared" si="0"/>
        <v>-226</v>
      </c>
      <c r="D34" s="12">
        <f>'2010'!D34-'2009'!D34</f>
        <v>-48</v>
      </c>
      <c r="E34" s="12">
        <f>'2010'!E34-'2009'!E34</f>
        <v>-15</v>
      </c>
      <c r="F34" s="12">
        <f>'2010'!F34-'2009'!F34</f>
        <v>222</v>
      </c>
      <c r="G34" s="12">
        <f>'2010'!G34-'2009'!G34</f>
        <v>66</v>
      </c>
      <c r="H34" s="12">
        <f>'2010'!H34-'2009'!H34</f>
        <v>-220</v>
      </c>
      <c r="I34" s="12">
        <f>'2010'!I34-'2009'!I34</f>
        <v>352</v>
      </c>
      <c r="J34" s="12">
        <f>'2010'!J34-'2009'!J34</f>
        <v>-19</v>
      </c>
      <c r="K34" s="12">
        <f>'2010'!K34-'2009'!K34</f>
        <v>-83</v>
      </c>
      <c r="L34" s="12">
        <f>'2010'!L34-'2009'!L34</f>
        <v>-68</v>
      </c>
      <c r="M34" s="12">
        <f>'2010'!M34-'2009'!M34</f>
        <v>-216</v>
      </c>
      <c r="N34" s="12">
        <f>'2010'!N34-'2009'!N34</f>
        <v>-102</v>
      </c>
      <c r="O34" s="12">
        <f>'2010'!O34-'2009'!O34</f>
        <v>-95</v>
      </c>
    </row>
    <row r="35" spans="2:18" s="21" customFormat="1" x14ac:dyDescent="0.2">
      <c r="B35" s="24" t="s">
        <v>49</v>
      </c>
      <c r="C35" s="23">
        <f t="shared" si="0"/>
        <v>987</v>
      </c>
      <c r="D35" s="23">
        <f>'2010'!D35-'2009'!D35</f>
        <v>-53</v>
      </c>
      <c r="E35" s="23">
        <f>'2010'!E35-'2009'!E35</f>
        <v>88</v>
      </c>
      <c r="F35" s="23">
        <f>'2010'!F35-'2009'!F35</f>
        <v>44</v>
      </c>
      <c r="G35" s="23">
        <f>'2010'!G35-'2009'!G35</f>
        <v>172</v>
      </c>
      <c r="H35" s="23">
        <f>'2010'!H35-'2009'!H35</f>
        <v>168</v>
      </c>
      <c r="I35" s="23">
        <f>'2010'!I35-'2009'!I35</f>
        <v>-145</v>
      </c>
      <c r="J35" s="23">
        <f>'2010'!J35-'2009'!J35</f>
        <v>235</v>
      </c>
      <c r="K35" s="23">
        <f>'2010'!K35-'2009'!K35</f>
        <v>-261</v>
      </c>
      <c r="L35" s="23">
        <f>'2010'!L35-'2009'!L35</f>
        <v>-199</v>
      </c>
      <c r="M35" s="23">
        <f>'2010'!M35-'2009'!M35</f>
        <v>143</v>
      </c>
      <c r="N35" s="23">
        <f>'2010'!N35-'2009'!N35</f>
        <v>138</v>
      </c>
      <c r="O35" s="23">
        <f>'2010'!O35-'2009'!O35</f>
        <v>657</v>
      </c>
    </row>
    <row r="36" spans="2:18" x14ac:dyDescent="0.2">
      <c r="B36" s="42" t="s">
        <v>45</v>
      </c>
      <c r="C36" s="43">
        <f t="shared" si="0"/>
        <v>698</v>
      </c>
      <c r="D36" s="12">
        <f>'2010'!D36-'2009'!D36</f>
        <v>-3</v>
      </c>
      <c r="E36" s="12">
        <f>'2010'!E36-'2009'!E36</f>
        <v>-84</v>
      </c>
      <c r="F36" s="12">
        <f>'2010'!F36-'2009'!F36</f>
        <v>18</v>
      </c>
      <c r="G36" s="12">
        <f>'2010'!G36-'2009'!G36</f>
        <v>-154</v>
      </c>
      <c r="H36" s="12">
        <f>'2010'!H36-'2009'!H36</f>
        <v>-94</v>
      </c>
      <c r="I36" s="12">
        <f>'2010'!I36-'2009'!I36</f>
        <v>231</v>
      </c>
      <c r="J36" s="12">
        <f>'2010'!J36-'2009'!J36</f>
        <v>167</v>
      </c>
      <c r="K36" s="12">
        <f>'2010'!K36-'2009'!K36</f>
        <v>-246</v>
      </c>
      <c r="L36" s="12">
        <f>'2010'!L36-'2009'!L36</f>
        <v>299</v>
      </c>
      <c r="M36" s="12">
        <f>'2010'!M36-'2009'!M36</f>
        <v>217</v>
      </c>
      <c r="N36" s="12">
        <f>'2010'!N36-'2009'!N36</f>
        <v>336</v>
      </c>
      <c r="O36" s="12">
        <f>'2010'!O36-'2009'!O36</f>
        <v>11</v>
      </c>
    </row>
    <row r="37" spans="2:18" s="21" customFormat="1" x14ac:dyDescent="0.2">
      <c r="B37" s="24" t="s">
        <v>51</v>
      </c>
      <c r="C37" s="23">
        <f t="shared" si="0"/>
        <v>2196</v>
      </c>
      <c r="D37" s="23">
        <f>'2010'!D37-'2009'!D37</f>
        <v>304</v>
      </c>
      <c r="E37" s="23">
        <f>'2010'!E37-'2009'!E37</f>
        <v>724</v>
      </c>
      <c r="F37" s="23">
        <f>'2010'!F37-'2009'!F37</f>
        <v>1486</v>
      </c>
      <c r="G37" s="23">
        <f>'2010'!G37-'2009'!G37</f>
        <v>22</v>
      </c>
      <c r="H37" s="23">
        <f>'2010'!H37-'2009'!H37</f>
        <v>254</v>
      </c>
      <c r="I37" s="23">
        <f>'2010'!I37-'2009'!I37</f>
        <v>520</v>
      </c>
      <c r="J37" s="23">
        <f>'2010'!J37-'2009'!J37</f>
        <v>-189</v>
      </c>
      <c r="K37" s="23">
        <f>'2010'!K37-'2009'!K37</f>
        <v>-489</v>
      </c>
      <c r="L37" s="23">
        <f>'2010'!L37-'2009'!L37</f>
        <v>-94</v>
      </c>
      <c r="M37" s="23">
        <f>'2010'!M37-'2009'!M37</f>
        <v>325</v>
      </c>
      <c r="N37" s="23">
        <f>'2010'!N37-'2009'!N37</f>
        <v>-401</v>
      </c>
      <c r="O37" s="23">
        <f>'2010'!O37-'2009'!O37</f>
        <v>-266</v>
      </c>
      <c r="P37" s="23"/>
      <c r="Q37" s="23"/>
      <c r="R37" s="23"/>
    </row>
    <row r="38" spans="2:18" x14ac:dyDescent="0.2">
      <c r="B38" s="1" t="s">
        <v>3</v>
      </c>
      <c r="C38" s="43">
        <f t="shared" si="0"/>
        <v>1169</v>
      </c>
      <c r="D38" s="12">
        <f>'2010'!D38-'2009'!D38</f>
        <v>-113</v>
      </c>
      <c r="E38" s="12">
        <f>'2010'!E38-'2009'!E38</f>
        <v>121</v>
      </c>
      <c r="F38" s="12">
        <f>'2010'!F38-'2009'!F38</f>
        <v>151</v>
      </c>
      <c r="G38" s="12">
        <f>'2010'!G38-'2009'!G38</f>
        <v>83</v>
      </c>
      <c r="H38" s="12">
        <f>'2010'!H38-'2009'!H38</f>
        <v>398</v>
      </c>
      <c r="I38" s="12">
        <f>'2010'!I38-'2009'!I38</f>
        <v>63</v>
      </c>
      <c r="J38" s="12">
        <f>'2010'!J38-'2009'!J38</f>
        <v>-156</v>
      </c>
      <c r="K38" s="12">
        <f>'2010'!K38-'2009'!K38</f>
        <v>770</v>
      </c>
      <c r="L38" s="12">
        <f>'2010'!L38-'2009'!L38</f>
        <v>-306</v>
      </c>
      <c r="M38" s="12">
        <f>'2010'!M38-'2009'!M38</f>
        <v>-366</v>
      </c>
      <c r="N38" s="12">
        <f>'2010'!N38-'2009'!N38</f>
        <v>42</v>
      </c>
      <c r="O38" s="12">
        <f>'2010'!O38-'2009'!O38</f>
        <v>482</v>
      </c>
    </row>
    <row r="39" spans="2:18" s="21" customFormat="1" x14ac:dyDescent="0.2">
      <c r="B39" s="24" t="s">
        <v>46</v>
      </c>
      <c r="C39" s="23">
        <f t="shared" si="0"/>
        <v>1362</v>
      </c>
      <c r="D39" s="23">
        <f>'2010'!D39-'2009'!D39</f>
        <v>563</v>
      </c>
      <c r="E39" s="23">
        <f>'2010'!E39-'2009'!E39</f>
        <v>488</v>
      </c>
      <c r="F39" s="23">
        <f>'2010'!F39-'2009'!F39</f>
        <v>735</v>
      </c>
      <c r="G39" s="23">
        <f>'2010'!G39-'2009'!G39</f>
        <v>305</v>
      </c>
      <c r="H39" s="23">
        <f>'2010'!H39-'2009'!H39</f>
        <v>-292</v>
      </c>
      <c r="I39" s="23">
        <f>'2010'!I39-'2009'!I39</f>
        <v>443</v>
      </c>
      <c r="J39" s="23">
        <f>'2010'!J39-'2009'!J39</f>
        <v>-294</v>
      </c>
      <c r="K39" s="23">
        <f>'2010'!K39-'2009'!K39</f>
        <v>446</v>
      </c>
      <c r="L39" s="23">
        <f>'2010'!L39-'2009'!L39</f>
        <v>-40</v>
      </c>
      <c r="M39" s="23">
        <f>'2010'!M39-'2009'!M39</f>
        <v>-386</v>
      </c>
      <c r="N39" s="23">
        <f>'2010'!N39-'2009'!N39</f>
        <v>-324</v>
      </c>
      <c r="O39" s="23">
        <f>'2010'!O39-'2009'!O39</f>
        <v>-282</v>
      </c>
    </row>
    <row r="40" spans="2:18" x14ac:dyDescent="0.2">
      <c r="B40" s="1" t="s">
        <v>50</v>
      </c>
      <c r="C40" s="43">
        <f t="shared" si="0"/>
        <v>33</v>
      </c>
      <c r="D40" s="12">
        <f>'2010'!D40-'2009'!D40</f>
        <v>-417</v>
      </c>
      <c r="E40" s="12">
        <f>'2010'!E40-'2009'!E40</f>
        <v>52</v>
      </c>
      <c r="F40" s="12">
        <f>'2010'!F40-'2009'!F40</f>
        <v>217</v>
      </c>
      <c r="G40" s="12">
        <f>'2010'!G40-'2009'!G40</f>
        <v>-33</v>
      </c>
      <c r="H40" s="12">
        <f>'2010'!H40-'2009'!H40</f>
        <v>37</v>
      </c>
      <c r="I40" s="12">
        <f>'2010'!I40-'2009'!I40</f>
        <v>-65</v>
      </c>
      <c r="J40" s="12">
        <f>'2010'!J40-'2009'!J40</f>
        <v>257</v>
      </c>
      <c r="K40" s="12">
        <f>'2010'!K40-'2009'!K40</f>
        <v>157</v>
      </c>
      <c r="L40" s="12">
        <f>'2010'!L40-'2009'!L40</f>
        <v>41</v>
      </c>
      <c r="M40" s="12">
        <f>'2010'!M40-'2009'!M40</f>
        <v>-68</v>
      </c>
      <c r="N40" s="12">
        <f>'2010'!N40-'2009'!N40</f>
        <v>29</v>
      </c>
      <c r="O40" s="12">
        <f>'2010'!O40-'2009'!O40</f>
        <v>-174</v>
      </c>
    </row>
    <row r="41" spans="2:18" s="21" customFormat="1" x14ac:dyDescent="0.2">
      <c r="B41" s="24" t="s">
        <v>52</v>
      </c>
      <c r="C41" s="23">
        <f t="shared" si="0"/>
        <v>295</v>
      </c>
      <c r="D41" s="23">
        <f>'2010'!D41-'2009'!D41</f>
        <v>-59</v>
      </c>
      <c r="E41" s="23">
        <f>'2010'!E41-'2009'!E41</f>
        <v>-44</v>
      </c>
      <c r="F41" s="23">
        <f>'2010'!F41-'2009'!F41</f>
        <v>126</v>
      </c>
      <c r="G41" s="23">
        <f>'2010'!G41-'2009'!G41</f>
        <v>94</v>
      </c>
      <c r="H41" s="23">
        <f>'2010'!H41-'2009'!H41</f>
        <v>-62</v>
      </c>
      <c r="I41" s="23">
        <f>'2010'!I41-'2009'!I41</f>
        <v>-261</v>
      </c>
      <c r="J41" s="23">
        <f>'2010'!J41-'2009'!J41</f>
        <v>315</v>
      </c>
      <c r="K41" s="23">
        <f>'2010'!K41-'2009'!K41</f>
        <v>-99</v>
      </c>
      <c r="L41" s="23">
        <f>'2010'!L41-'2009'!L41</f>
        <v>130</v>
      </c>
      <c r="M41" s="23">
        <f>'2010'!M41-'2009'!M41</f>
        <v>-69</v>
      </c>
      <c r="N41" s="23">
        <f>'2010'!N41-'2009'!N41</f>
        <v>121</v>
      </c>
      <c r="O41" s="23">
        <f>'2010'!O41-'2009'!O41</f>
        <v>103</v>
      </c>
    </row>
    <row r="42" spans="2:18" x14ac:dyDescent="0.2">
      <c r="B42" s="42" t="s">
        <v>71</v>
      </c>
      <c r="C42" s="43">
        <f t="shared" si="0"/>
        <v>898</v>
      </c>
      <c r="D42" s="12">
        <f>'2010'!D42-'2009'!D42</f>
        <v>-4</v>
      </c>
      <c r="E42" s="12">
        <f>'2010'!E42-'2009'!E42</f>
        <v>-217</v>
      </c>
      <c r="F42" s="12">
        <f>'2010'!F42-'2009'!F42</f>
        <v>417</v>
      </c>
      <c r="G42" s="12">
        <f>'2010'!G42-'2009'!G42</f>
        <v>-330</v>
      </c>
      <c r="H42" s="12">
        <f>'2010'!H42-'2009'!H42</f>
        <v>-575</v>
      </c>
      <c r="I42" s="12">
        <f>'2010'!I42-'2009'!I42</f>
        <v>2</v>
      </c>
      <c r="J42" s="12">
        <f>'2010'!J42-'2009'!J42</f>
        <v>663</v>
      </c>
      <c r="K42" s="12">
        <f>'2010'!K42-'2009'!K42</f>
        <v>542</v>
      </c>
      <c r="L42" s="12">
        <f>'2010'!L42-'2009'!L42</f>
        <v>179</v>
      </c>
      <c r="M42" s="12">
        <f>'2010'!M42-'2009'!M42</f>
        <v>121</v>
      </c>
      <c r="N42" s="12">
        <f>'2010'!N42-'2009'!N42</f>
        <v>220</v>
      </c>
      <c r="O42" s="12">
        <f>'2010'!O42-'2009'!O42</f>
        <v>-120</v>
      </c>
      <c r="P42" s="12"/>
      <c r="Q42" s="12"/>
      <c r="R42" s="12"/>
    </row>
    <row r="43" spans="2:18" s="21" customFormat="1" x14ac:dyDescent="0.2">
      <c r="B43" s="24" t="s">
        <v>4</v>
      </c>
      <c r="C43" s="23">
        <f t="shared" si="0"/>
        <v>31</v>
      </c>
      <c r="D43" s="23">
        <f>'2010'!D43-'2009'!D43</f>
        <v>-161</v>
      </c>
      <c r="E43" s="23">
        <f>'2010'!E43-'2009'!E43</f>
        <v>108</v>
      </c>
      <c r="F43" s="23">
        <f>'2010'!F43-'2009'!F43</f>
        <v>47</v>
      </c>
      <c r="G43" s="23">
        <f>'2010'!G43-'2009'!G43</f>
        <v>65</v>
      </c>
      <c r="H43" s="23">
        <f>'2010'!H43-'2009'!H43</f>
        <v>-323</v>
      </c>
      <c r="I43" s="23">
        <f>'2010'!I43-'2009'!I43</f>
        <v>19</v>
      </c>
      <c r="J43" s="23">
        <f>'2010'!J43-'2009'!J43</f>
        <v>210</v>
      </c>
      <c r="K43" s="23">
        <f>'2010'!K43-'2009'!K43</f>
        <v>303</v>
      </c>
      <c r="L43" s="23">
        <f>'2010'!L43-'2009'!L43</f>
        <v>-89</v>
      </c>
      <c r="M43" s="23">
        <f>'2010'!M43-'2009'!M43</f>
        <v>21</v>
      </c>
      <c r="N43" s="23">
        <f>'2010'!N43-'2009'!N43</f>
        <v>-83</v>
      </c>
      <c r="O43" s="23">
        <f>'2010'!O43-'2009'!O43</f>
        <v>-86</v>
      </c>
    </row>
    <row r="44" spans="2:18" x14ac:dyDescent="0.2">
      <c r="B44" s="1" t="s">
        <v>103</v>
      </c>
      <c r="C44" s="43">
        <f t="shared" si="0"/>
        <v>519</v>
      </c>
      <c r="D44" s="12">
        <f>'2010'!D44-'2009'!D44</f>
        <v>-232</v>
      </c>
      <c r="E44" s="12">
        <f>'2010'!E44-'2009'!E44</f>
        <v>11</v>
      </c>
      <c r="F44" s="12">
        <f>'2010'!F44-'2009'!F44</f>
        <v>-46</v>
      </c>
      <c r="G44" s="12">
        <f>'2010'!G44-'2009'!G44</f>
        <v>23</v>
      </c>
      <c r="H44" s="12">
        <f>'2010'!H44-'2009'!H44</f>
        <v>113</v>
      </c>
      <c r="I44" s="12">
        <f>'2010'!I44-'2009'!I44</f>
        <v>93</v>
      </c>
      <c r="J44" s="12">
        <f>'2010'!J44-'2009'!J44</f>
        <v>576</v>
      </c>
      <c r="K44" s="12">
        <f>'2010'!K44-'2009'!K44</f>
        <v>-155</v>
      </c>
      <c r="L44" s="12">
        <f>'2010'!L44-'2009'!L44</f>
        <v>73</v>
      </c>
      <c r="M44" s="12">
        <f>'2010'!M44-'2009'!M44</f>
        <v>121</v>
      </c>
      <c r="N44" s="12">
        <f>'2010'!N44-'2009'!N44</f>
        <v>-36</v>
      </c>
      <c r="O44" s="12">
        <f>'2010'!O44-'2009'!O44</f>
        <v>-22</v>
      </c>
    </row>
    <row r="45" spans="2:18" s="21" customFormat="1" x14ac:dyDescent="0.2">
      <c r="B45" s="24" t="s">
        <v>53</v>
      </c>
      <c r="C45" s="23">
        <f t="shared" si="0"/>
        <v>455</v>
      </c>
      <c r="D45" s="23">
        <f>'2010'!D45-'2009'!D45</f>
        <v>-24</v>
      </c>
      <c r="E45" s="23">
        <f>'2010'!E45-'2009'!E45</f>
        <v>-31</v>
      </c>
      <c r="F45" s="23">
        <f>'2010'!F45-'2009'!F45</f>
        <v>34</v>
      </c>
      <c r="G45" s="23">
        <f>'2010'!G45-'2009'!G45</f>
        <v>33</v>
      </c>
      <c r="H45" s="23">
        <f>'2010'!H45-'2009'!H45</f>
        <v>54</v>
      </c>
      <c r="I45" s="23">
        <f>'2010'!I45-'2009'!I45</f>
        <v>99</v>
      </c>
      <c r="J45" s="23">
        <f>'2010'!J45-'2009'!J45</f>
        <v>13</v>
      </c>
      <c r="K45" s="23">
        <f>'2010'!K45-'2009'!K45</f>
        <v>84</v>
      </c>
      <c r="L45" s="23">
        <f>'2010'!L45-'2009'!L45</f>
        <v>104</v>
      </c>
      <c r="M45" s="23">
        <f>'2010'!M45-'2009'!M45</f>
        <v>40</v>
      </c>
      <c r="N45" s="23">
        <f>'2010'!N45-'2009'!N45</f>
        <v>36</v>
      </c>
      <c r="O45" s="23">
        <f>'2010'!O45-'2009'!O45</f>
        <v>13</v>
      </c>
    </row>
    <row r="46" spans="2:18" x14ac:dyDescent="0.2">
      <c r="B46" s="42" t="s">
        <v>5</v>
      </c>
      <c r="C46" s="43">
        <f t="shared" si="0"/>
        <v>499</v>
      </c>
      <c r="D46" s="12">
        <f>'2010'!D46-'2009'!D46</f>
        <v>104</v>
      </c>
      <c r="E46" s="12">
        <f>'2010'!E46-'2009'!E46</f>
        <v>32</v>
      </c>
      <c r="F46" s="12">
        <f>'2010'!F46-'2009'!F46</f>
        <v>-90</v>
      </c>
      <c r="G46" s="12">
        <f>'2010'!G46-'2009'!G46</f>
        <v>152</v>
      </c>
      <c r="H46" s="12">
        <f>'2010'!H46-'2009'!H46</f>
        <v>169</v>
      </c>
      <c r="I46" s="12">
        <f>'2010'!I46-'2009'!I46</f>
        <v>-91</v>
      </c>
      <c r="J46" s="12">
        <f>'2010'!J46-'2009'!J46</f>
        <v>126</v>
      </c>
      <c r="K46" s="12">
        <f>'2010'!K46-'2009'!K46</f>
        <v>19</v>
      </c>
      <c r="L46" s="12">
        <f>'2010'!L46-'2009'!L46</f>
        <v>85</v>
      </c>
      <c r="M46" s="12">
        <f>'2010'!M46-'2009'!M46</f>
        <v>103</v>
      </c>
      <c r="N46" s="12">
        <f>'2010'!N46-'2009'!N46</f>
        <v>3</v>
      </c>
      <c r="O46" s="12">
        <f>'2010'!O46-'2009'!O46</f>
        <v>-113</v>
      </c>
    </row>
    <row r="47" spans="2:18" s="21" customFormat="1" x14ac:dyDescent="0.2">
      <c r="B47" s="25"/>
      <c r="C47" s="23">
        <f t="shared" si="0"/>
        <v>0</v>
      </c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2:18" x14ac:dyDescent="0.2">
      <c r="B48" s="1" t="s">
        <v>54</v>
      </c>
      <c r="C48" s="43">
        <f t="shared" si="0"/>
        <v>-11956</v>
      </c>
      <c r="D48" s="12">
        <f>'2010'!D48-'2009'!D48</f>
        <v>-1053</v>
      </c>
      <c r="E48" s="12">
        <f>'2010'!E48-'2009'!E48</f>
        <v>-1556</v>
      </c>
      <c r="F48" s="12">
        <f>'2010'!F48-'2009'!F48</f>
        <v>22</v>
      </c>
      <c r="G48" s="12">
        <f>'2010'!G48-'2009'!G48</f>
        <v>3662</v>
      </c>
      <c r="H48" s="12">
        <f>'2010'!H48-'2009'!H48</f>
        <v>-1234</v>
      </c>
      <c r="I48" s="12">
        <f>'2010'!I48-'2009'!I48</f>
        <v>1946</v>
      </c>
      <c r="J48" s="12">
        <f>'2010'!J48-'2009'!J48</f>
        <v>1223</v>
      </c>
      <c r="K48" s="12">
        <f>'2010'!K48-'2009'!K48</f>
        <v>-8715</v>
      </c>
      <c r="L48" s="12">
        <f>'2010'!L48-'2009'!L48</f>
        <v>-7093</v>
      </c>
      <c r="M48" s="12">
        <f>'2010'!M48-'2009'!M48</f>
        <v>1210</v>
      </c>
      <c r="N48" s="12">
        <f>'2010'!N48-'2009'!N48</f>
        <v>-581</v>
      </c>
      <c r="O48" s="12">
        <f>'2010'!O48-'2009'!O48</f>
        <v>213</v>
      </c>
    </row>
    <row r="49" spans="2:15" x14ac:dyDescent="0.2"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2:15" x14ac:dyDescent="0.2"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2:15" x14ac:dyDescent="0.2"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2:15" x14ac:dyDescent="0.2"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</row>
    <row r="53" spans="2:15" x14ac:dyDescent="0.2"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</row>
    <row r="54" spans="2:15" x14ac:dyDescent="0.2"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2:15" x14ac:dyDescent="0.2"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</row>
    <row r="56" spans="2:15" x14ac:dyDescent="0.2"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2:15" x14ac:dyDescent="0.2">
      <c r="B57" s="13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2:15" x14ac:dyDescent="0.2"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2:15" x14ac:dyDescent="0.2"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2:15" x14ac:dyDescent="0.2"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</row>
  </sheetData>
  <phoneticPr fontId="0" type="noConversion"/>
  <conditionalFormatting sqref="P1:IV1048576 A1:B1048576 C1:O6 C8:O65536">
    <cfRule type="cellIs" dxfId="470" priority="1" stopIfTrue="1" operator="lessThan">
      <formula>0</formula>
    </cfRule>
  </conditionalFormatting>
  <pageMargins left="0.69" right="0.43" top="0.36" bottom="0.51" header="0.25" footer="0.3"/>
  <pageSetup paperSize="9" scale="80" orientation="landscape" r:id="rId1"/>
  <headerFooter alignWithMargins="0">
    <oddFooter>&amp;LStatistics Finland&amp;C&amp;D&amp;RHelsinki City Tourist Office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Z60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/>
    </sheetView>
  </sheetViews>
  <sheetFormatPr defaultRowHeight="12.75" x14ac:dyDescent="0.2"/>
  <cols>
    <col min="1" max="1" width="4.140625" customWidth="1"/>
    <col min="2" max="2" width="28.7109375" style="1" customWidth="1"/>
    <col min="3" max="15" width="10.140625" customWidth="1"/>
  </cols>
  <sheetData>
    <row r="1" spans="2:78" x14ac:dyDescent="0.2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78" x14ac:dyDescent="0.2">
      <c r="B2" s="51" t="s">
        <v>72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78" x14ac:dyDescent="0.2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78" ht="15.75" x14ac:dyDescent="0.25">
      <c r="B4" s="3" t="s">
        <v>55</v>
      </c>
      <c r="C4" s="4"/>
      <c r="D4" s="4"/>
      <c r="E4" s="4"/>
      <c r="F4" s="2"/>
      <c r="G4" s="4"/>
      <c r="H4" s="2"/>
      <c r="I4" s="4"/>
      <c r="J4" s="2"/>
      <c r="K4" s="4"/>
      <c r="L4" s="4"/>
      <c r="M4" s="2"/>
      <c r="N4" s="2"/>
      <c r="O4" s="2"/>
    </row>
    <row r="5" spans="2:78" ht="15.75" thickBot="1" x14ac:dyDescent="0.3">
      <c r="B5" s="5" t="s">
        <v>0</v>
      </c>
    </row>
    <row r="6" spans="2:78" ht="13.5" thickBot="1" x14ac:dyDescent="0.25">
      <c r="B6" s="6" t="s">
        <v>162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  <c r="K6" s="7" t="s">
        <v>14</v>
      </c>
      <c r="L6" s="7" t="s">
        <v>15</v>
      </c>
      <c r="M6" s="7" t="s">
        <v>16</v>
      </c>
      <c r="N6" s="7" t="s">
        <v>17</v>
      </c>
      <c r="O6" s="7" t="s">
        <v>18</v>
      </c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</row>
    <row r="7" spans="2:78" ht="13.5" thickBot="1" x14ac:dyDescent="0.25">
      <c r="B7" s="39" t="s">
        <v>163</v>
      </c>
      <c r="C7" s="16" t="s">
        <v>56</v>
      </c>
      <c r="D7" s="16" t="s">
        <v>57</v>
      </c>
      <c r="E7" s="16" t="s">
        <v>58</v>
      </c>
      <c r="F7" s="16" t="s">
        <v>59</v>
      </c>
      <c r="G7" s="16" t="s">
        <v>60</v>
      </c>
      <c r="H7" s="16" t="s">
        <v>61</v>
      </c>
      <c r="I7" s="16" t="s">
        <v>62</v>
      </c>
      <c r="J7" s="16" t="s">
        <v>63</v>
      </c>
      <c r="K7" s="16" t="s">
        <v>64</v>
      </c>
      <c r="L7" s="16" t="s">
        <v>65</v>
      </c>
      <c r="M7" s="16" t="s">
        <v>66</v>
      </c>
      <c r="N7" s="16" t="s">
        <v>67</v>
      </c>
      <c r="O7" s="16" t="s">
        <v>68</v>
      </c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</row>
    <row r="8" spans="2:78" x14ac:dyDescent="0.2">
      <c r="B8" s="9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</row>
    <row r="9" spans="2:78" s="21" customFormat="1" x14ac:dyDescent="0.2">
      <c r="B9" s="18" t="s">
        <v>23</v>
      </c>
      <c r="C9" s="26">
        <f>'2010'!C9/SUM('2009'!D9:O9)-1</f>
        <v>9.5822813665465523E-2</v>
      </c>
      <c r="D9" s="26">
        <f>'2010'!D9/'2009'!D9-1</f>
        <v>-2.6585602271744668E-2</v>
      </c>
      <c r="E9" s="26">
        <f>'2010'!E9/'2009'!E9-1</f>
        <v>0.19197511898118247</v>
      </c>
      <c r="F9" s="26">
        <f>'2010'!F9/'2009'!F9-1</f>
        <v>0.20693997629529282</v>
      </c>
      <c r="G9" s="26">
        <f>'2010'!G9/'2009'!G9-1</f>
        <v>7.0637691933178814E-2</v>
      </c>
      <c r="H9" s="26">
        <f>'2010'!H9/'2009'!H9-1</f>
        <v>3.9496412830800187E-2</v>
      </c>
      <c r="I9" s="26">
        <f>'2010'!I9/'2009'!I9-1</f>
        <v>1.9384891455401565E-2</v>
      </c>
      <c r="J9" s="26">
        <f>'2010'!J9/'2009'!J9-1</f>
        <v>0.17883181352348654</v>
      </c>
      <c r="K9" s="26">
        <f>'2010'!K9/'2009'!K9-1</f>
        <v>8.2326544701415205E-2</v>
      </c>
      <c r="L9" s="26">
        <f>'2010'!L9/'2009'!L9-1</f>
        <v>0.12143459238148768</v>
      </c>
      <c r="M9" s="26">
        <f>'2010'!M9/'2009'!M9-1</f>
        <v>5.7441073579170832E-2</v>
      </c>
      <c r="N9" s="26">
        <f>'2010'!N9/'2009'!N9-1</f>
        <v>0.14081797390017492</v>
      </c>
      <c r="O9" s="26">
        <f>'2010'!O9/'2009'!O9-1</f>
        <v>0.1145826335453799</v>
      </c>
      <c r="P9" s="19"/>
      <c r="Q9" s="19"/>
      <c r="R9" s="19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</row>
    <row r="10" spans="2:78" s="27" customFormat="1" x14ac:dyDescent="0.2">
      <c r="B10" s="11" t="s">
        <v>24</v>
      </c>
      <c r="C10" s="56">
        <f>'2010'!C10/SUM('2009'!D10:O10)-1</f>
        <v>5.4277114043423946E-2</v>
      </c>
      <c r="D10" s="28">
        <f>'2010'!D10/'2009'!D10-1</f>
        <v>-6.5255965259078286E-2</v>
      </c>
      <c r="E10" s="28">
        <f>'2010'!E10/'2009'!E10-1</f>
        <v>0.14066077065811977</v>
      </c>
      <c r="F10" s="28">
        <f>'2010'!F10/'2009'!F10-1</f>
        <v>0.19675887865833608</v>
      </c>
      <c r="G10" s="28">
        <f>'2010'!G10/'2009'!G10-1</f>
        <v>3.2260616729631986E-2</v>
      </c>
      <c r="H10" s="28">
        <f>'2010'!H10/'2009'!H10-1</f>
        <v>-4.3613851246440349E-2</v>
      </c>
      <c r="I10" s="28">
        <f>'2010'!I10/'2009'!I10-1</f>
        <v>5.1912663755458555E-2</v>
      </c>
      <c r="J10" s="28">
        <f>'2010'!J10/'2009'!J10-1</f>
        <v>0.19118813199279949</v>
      </c>
      <c r="K10" s="28">
        <f>'2010'!K10/'2009'!K10-1</f>
        <v>-1.6820389626330479E-2</v>
      </c>
      <c r="L10" s="28">
        <f>'2010'!L10/'2009'!L10-1</f>
        <v>4.9073136952005436E-2</v>
      </c>
      <c r="M10" s="28">
        <f>'2010'!M10/'2009'!M10-1</f>
        <v>3.4244233041099248E-2</v>
      </c>
      <c r="N10" s="28">
        <f>'2010'!N10/'2009'!N10-1</f>
        <v>0.13422760958235203</v>
      </c>
      <c r="O10" s="28">
        <f>'2010'!O10/'2009'!O10-1</f>
        <v>4.8016021310642865E-2</v>
      </c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</row>
    <row r="11" spans="2:78" s="21" customFormat="1" x14ac:dyDescent="0.2">
      <c r="B11" s="22" t="s">
        <v>25</v>
      </c>
      <c r="C11" s="26">
        <f>'2010'!C11/SUM('2009'!D11:O11)-1</f>
        <v>0.14817249621568873</v>
      </c>
      <c r="D11" s="26">
        <f>'2010'!D11/'2009'!D11-1</f>
        <v>2.7868798562175945E-2</v>
      </c>
      <c r="E11" s="26">
        <f>'2010'!E11/'2009'!E11-1</f>
        <v>0.24765640321631688</v>
      </c>
      <c r="F11" s="26">
        <f>'2010'!F11/'2009'!F11-1</f>
        <v>0.21774650959860375</v>
      </c>
      <c r="G11" s="26">
        <f>'2010'!G11/'2009'!G11-1</f>
        <v>0.11380042935163459</v>
      </c>
      <c r="H11" s="26">
        <f>'2010'!H11/'2009'!H11-1</f>
        <v>0.16326229411417437</v>
      </c>
      <c r="I11" s="26">
        <f>'2010'!I11/'2009'!I11-1</f>
        <v>-2.5409323433666309E-2</v>
      </c>
      <c r="J11" s="26">
        <f>'2010'!J11/'2009'!J11-1</f>
        <v>0.16480244998817062</v>
      </c>
      <c r="K11" s="26">
        <f>'2010'!K11/'2009'!K11-1</f>
        <v>0.27155215688899292</v>
      </c>
      <c r="L11" s="26">
        <f>'2010'!L11/'2009'!L11-1</f>
        <v>0.23126756008327765</v>
      </c>
      <c r="M11" s="26">
        <f>'2010'!M11/'2009'!M11-1</f>
        <v>7.9900068477173125E-2</v>
      </c>
      <c r="N11" s="26">
        <f>'2010'!N11/'2009'!N11-1</f>
        <v>0.14662415224212988</v>
      </c>
      <c r="O11" s="26">
        <f>'2010'!O11/'2009'!O11-1</f>
        <v>0.19250701065619746</v>
      </c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</row>
    <row r="12" spans="2:78" s="31" customFormat="1" x14ac:dyDescent="0.2">
      <c r="B12" s="1" t="s">
        <v>26</v>
      </c>
      <c r="C12" s="55">
        <f>'2010'!C12/SUM('2009'!D12:O12)-1</f>
        <v>3.7745579738931001E-2</v>
      </c>
      <c r="D12" s="30">
        <f>'2010'!D12/'2009'!D12-1</f>
        <v>-8.5215168299957345E-2</v>
      </c>
      <c r="E12" s="30">
        <f>'2010'!E12/'2009'!E12-1</f>
        <v>0.1557234886025769</v>
      </c>
      <c r="F12" s="30">
        <f>'2010'!F12/'2009'!F12-1</f>
        <v>0.18706924844108963</v>
      </c>
      <c r="G12" s="30">
        <f>'2010'!G12/'2009'!G12-1</f>
        <v>-0.10893584027912384</v>
      </c>
      <c r="H12" s="30">
        <f>'2010'!H12/'2009'!H12-1</f>
        <v>-0.14770600761437702</v>
      </c>
      <c r="I12" s="30">
        <f>'2010'!I12/'2009'!I12-1</f>
        <v>0.1526481755582727</v>
      </c>
      <c r="J12" s="30">
        <f>'2010'!J12/'2009'!J12-1</f>
        <v>0.2573058290357868</v>
      </c>
      <c r="K12" s="30">
        <f>'2010'!K12/'2009'!K12-1</f>
        <v>-4.3812202509736498E-3</v>
      </c>
      <c r="L12" s="30">
        <f>'2010'!L12/'2009'!L12-1</f>
        <v>-2.0815870354847776E-2</v>
      </c>
      <c r="M12" s="30">
        <f>'2010'!M12/'2009'!M12-1</f>
        <v>-1.9136408243375813E-2</v>
      </c>
      <c r="N12" s="30">
        <f>'2010'!N12/'2009'!N12-1</f>
        <v>0.19795407552508437</v>
      </c>
      <c r="O12" s="30">
        <f>'2010'!O12/'2009'!O12-1</f>
        <v>-2.4550687184306308E-2</v>
      </c>
    </row>
    <row r="13" spans="2:78" s="33" customFormat="1" x14ac:dyDescent="0.2">
      <c r="B13" s="24" t="s">
        <v>29</v>
      </c>
      <c r="C13" s="32">
        <f>'2010'!C13/SUM('2009'!D13:O13)-1</f>
        <v>-7.6588111731316189E-2</v>
      </c>
      <c r="D13" s="32">
        <f>'2010'!D13/'2009'!D13-1</f>
        <v>-0.17292006525285486</v>
      </c>
      <c r="E13" s="32">
        <f>'2010'!E13/'2009'!E13-1</f>
        <v>-0.10428206220707281</v>
      </c>
      <c r="F13" s="32">
        <f>'2010'!F13/'2009'!F13-1</f>
        <v>5.0933629136624248E-2</v>
      </c>
      <c r="G13" s="32">
        <f>'2010'!G13/'2009'!G13-1</f>
        <v>-5.7966848711315522E-2</v>
      </c>
      <c r="H13" s="32">
        <f>'2010'!H13/'2009'!H13-1</f>
        <v>-7.9920400564899241E-2</v>
      </c>
      <c r="I13" s="32">
        <f>'2010'!I13/'2009'!I13-1</f>
        <v>-6.9889543810986221E-2</v>
      </c>
      <c r="J13" s="32">
        <f>'2010'!J13/'2009'!J13-1</f>
        <v>3.7393217044350058E-2</v>
      </c>
      <c r="K13" s="32">
        <f>'2010'!K13/'2009'!K13-1</f>
        <v>-8.50241956023432E-2</v>
      </c>
      <c r="L13" s="32">
        <f>'2010'!L13/'2009'!L13-1</f>
        <v>-8.1127694859038146E-2</v>
      </c>
      <c r="M13" s="32">
        <f>'2010'!M13/'2009'!M13-1</f>
        <v>-0.30962343096234313</v>
      </c>
      <c r="N13" s="32">
        <f>'2010'!N13/'2009'!N13-1</f>
        <v>4.7535596933187207E-2</v>
      </c>
      <c r="O13" s="32">
        <f>'2010'!O13/'2009'!O13-1</f>
        <v>-4.5257481230834284E-2</v>
      </c>
    </row>
    <row r="14" spans="2:78" s="31" customFormat="1" x14ac:dyDescent="0.2">
      <c r="B14" s="1" t="s">
        <v>28</v>
      </c>
      <c r="C14" s="55">
        <f>'2010'!C14/SUM('2009'!D14:O14)-1</f>
        <v>0.15306565775420422</v>
      </c>
      <c r="D14" s="30">
        <f>'2010'!D14/'2009'!D14-1</f>
        <v>-3.2374548624081734E-2</v>
      </c>
      <c r="E14" s="30">
        <f>'2010'!E14/'2009'!E14-1</f>
        <v>5.0629290617848932E-2</v>
      </c>
      <c r="F14" s="30">
        <f>'2010'!F14/'2009'!F14-1</f>
        <v>8.697753080454218E-2</v>
      </c>
      <c r="G14" s="30">
        <f>'2010'!G14/'2009'!G14-1</f>
        <v>7.138187998431178E-2</v>
      </c>
      <c r="H14" s="30">
        <f>'2010'!H14/'2009'!H14-1</f>
        <v>0.20774547864785542</v>
      </c>
      <c r="I14" s="30">
        <f>'2010'!I14/'2009'!I14-1</f>
        <v>4.1782443140887082E-2</v>
      </c>
      <c r="J14" s="30">
        <f>'2010'!J14/'2009'!J14-1</f>
        <v>0.42715376226826618</v>
      </c>
      <c r="K14" s="30">
        <f>'2010'!K14/'2009'!K14-1</f>
        <v>0.46201550387596901</v>
      </c>
      <c r="L14" s="30">
        <f>'2010'!L14/'2009'!L14-1</f>
        <v>-2.9876261803972626E-2</v>
      </c>
      <c r="M14" s="30">
        <f>'2010'!M14/'2009'!M14-1</f>
        <v>8.1692122186495242E-2</v>
      </c>
      <c r="N14" s="30">
        <f>'2010'!N14/'2009'!N14-1</f>
        <v>0.21310445886539675</v>
      </c>
      <c r="O14" s="30">
        <f>'2010'!O14/'2009'!O14-1</f>
        <v>0.20275617410287894</v>
      </c>
    </row>
    <row r="15" spans="2:78" s="33" customFormat="1" x14ac:dyDescent="0.2">
      <c r="B15" s="24" t="s">
        <v>27</v>
      </c>
      <c r="C15" s="32">
        <f>'2010'!C15/SUM('2009'!D15:O15)-1</f>
        <v>0.11220851741476534</v>
      </c>
      <c r="D15" s="32">
        <f>'2010'!D15/'2009'!D15-1</f>
        <v>1.5197223671377103E-2</v>
      </c>
      <c r="E15" s="32">
        <f>'2010'!E15/'2009'!E15-1</f>
        <v>0.39876957494407161</v>
      </c>
      <c r="F15" s="32">
        <f>'2010'!F15/'2009'!F15-1</f>
        <v>0.21210864607091029</v>
      </c>
      <c r="G15" s="32">
        <f>'2010'!G15/'2009'!G15-1</f>
        <v>0.166297281323877</v>
      </c>
      <c r="H15" s="32">
        <f>'2010'!H15/'2009'!H15-1</f>
        <v>0.10939871570344417</v>
      </c>
      <c r="I15" s="32">
        <f>'2010'!I15/'2009'!I15-1</f>
        <v>-0.31215166742804934</v>
      </c>
      <c r="J15" s="32">
        <f>'2010'!J15/'2009'!J15-1</f>
        <v>0.24365879933405155</v>
      </c>
      <c r="K15" s="32">
        <f>'2010'!K15/'2009'!K15-1</f>
        <v>-1.7435762978500247E-2</v>
      </c>
      <c r="L15" s="32">
        <f>'2010'!L15/'2009'!L15-1</f>
        <v>0.27432950191570882</v>
      </c>
      <c r="M15" s="32">
        <f>'2010'!M15/'2009'!M15-1</f>
        <v>0.17226942494766662</v>
      </c>
      <c r="N15" s="32">
        <f>'2010'!N15/'2009'!N15-1</f>
        <v>0.38740438017394951</v>
      </c>
      <c r="O15" s="32">
        <f>'2010'!O15/'2009'!O15-1</f>
        <v>0.10338777726722093</v>
      </c>
    </row>
    <row r="16" spans="2:78" s="31" customFormat="1" x14ac:dyDescent="0.2">
      <c r="B16" s="42" t="s">
        <v>1</v>
      </c>
      <c r="C16" s="55">
        <f>'2010'!C16/SUM('2009'!D16:O16)-1</f>
        <v>9.3540684379869177E-2</v>
      </c>
      <c r="D16" s="30">
        <f>'2010'!D16/'2009'!D16-1</f>
        <v>-5.3011179228272587E-2</v>
      </c>
      <c r="E16" s="30">
        <f>'2010'!E16/'2009'!E16-1</f>
        <v>-2.3404255319148914E-2</v>
      </c>
      <c r="F16" s="30">
        <f>'2010'!F16/'2009'!F16-1</f>
        <v>0.19469026548672574</v>
      </c>
      <c r="G16" s="30">
        <f>'2010'!G16/'2009'!G16-1</f>
        <v>-0.1302009175763329</v>
      </c>
      <c r="H16" s="30">
        <f>'2010'!H16/'2009'!H16-1</f>
        <v>1.8166879678656267E-2</v>
      </c>
      <c r="I16" s="30">
        <f>'2010'!I16/'2009'!I16-1</f>
        <v>0.16446863977917503</v>
      </c>
      <c r="J16" s="30">
        <f>'2010'!J16/'2009'!J16-1</f>
        <v>0.17137476459510359</v>
      </c>
      <c r="K16" s="30">
        <f>'2010'!K16/'2009'!K16-1</f>
        <v>0.14138061109015476</v>
      </c>
      <c r="L16" s="30">
        <f>'2010'!L16/'2009'!L16-1</f>
        <v>0.17805618830675773</v>
      </c>
      <c r="M16" s="30">
        <f>'2010'!M16/'2009'!M16-1</f>
        <v>0.24047680746307343</v>
      </c>
      <c r="N16" s="30">
        <f>'2010'!N16/'2009'!N16-1</f>
        <v>-4.8244855611274451E-2</v>
      </c>
      <c r="O16" s="30">
        <f>'2010'!O16/'2009'!O16-1</f>
        <v>-6.3555347091932446E-2</v>
      </c>
    </row>
    <row r="17" spans="2:15" s="33" customFormat="1" x14ac:dyDescent="0.2">
      <c r="B17" s="24" t="s">
        <v>30</v>
      </c>
      <c r="C17" s="32">
        <f>'2010'!C17/SUM('2009'!D17:O17)-1</f>
        <v>7.558966781590315E-2</v>
      </c>
      <c r="D17" s="32">
        <f>'2010'!D17/'2009'!D17-1</f>
        <v>-4.500160720025681E-3</v>
      </c>
      <c r="E17" s="32">
        <f>'2010'!E17/'2009'!E17-1</f>
        <v>0.32857142857142851</v>
      </c>
      <c r="F17" s="32">
        <f>'2010'!F17/'2009'!F17-1</f>
        <v>9.5108695652172948E-3</v>
      </c>
      <c r="G17" s="32">
        <f>'2010'!G17/'2009'!G17-1</f>
        <v>2.2787318361955133E-2</v>
      </c>
      <c r="H17" s="32">
        <f>'2010'!H17/'2009'!H17-1</f>
        <v>0.1396171452351227</v>
      </c>
      <c r="I17" s="32">
        <f>'2010'!I17/'2009'!I17-1</f>
        <v>7.1419279302718852E-2</v>
      </c>
      <c r="J17" s="32">
        <f>'2010'!J17/'2009'!J17-1</f>
        <v>8.0871076577037071E-2</v>
      </c>
      <c r="K17" s="32">
        <f>'2010'!K17/'2009'!K17-1</f>
        <v>5.7323832145684817E-2</v>
      </c>
      <c r="L17" s="32">
        <f>'2010'!L17/'2009'!L17-1</f>
        <v>0.20498587000403723</v>
      </c>
      <c r="M17" s="32">
        <f>'2010'!M17/'2009'!M17-1</f>
        <v>-5.0433010697911396E-2</v>
      </c>
      <c r="N17" s="32">
        <f>'2010'!N17/'2009'!N17-1</f>
        <v>8.6283185840708043E-2</v>
      </c>
      <c r="O17" s="32">
        <f>'2010'!O17/'2009'!O17-1</f>
        <v>-0.10020876826722336</v>
      </c>
    </row>
    <row r="18" spans="2:15" s="31" customFormat="1" x14ac:dyDescent="0.2">
      <c r="B18" s="1" t="s">
        <v>31</v>
      </c>
      <c r="C18" s="55">
        <f>'2010'!C18/SUM('2009'!D18:O18)-1</f>
        <v>-4.2397683947414166E-2</v>
      </c>
      <c r="D18" s="30">
        <f>'2010'!D18/'2009'!D18-1</f>
        <v>-0.16874833909115072</v>
      </c>
      <c r="E18" s="30">
        <f>'2010'!E18/'2009'!E18-1</f>
        <v>3.0254777070063632E-2</v>
      </c>
      <c r="F18" s="30">
        <f>'2010'!F18/'2009'!F18-1</f>
        <v>6.6301527817814954E-2</v>
      </c>
      <c r="G18" s="30">
        <f>'2010'!G18/'2009'!G18-1</f>
        <v>-0.19593821510297482</v>
      </c>
      <c r="H18" s="30">
        <f>'2010'!H18/'2009'!H18-1</f>
        <v>-0.227136991414707</v>
      </c>
      <c r="I18" s="30">
        <f>'2010'!I18/'2009'!I18-1</f>
        <v>0.13170557832828367</v>
      </c>
      <c r="J18" s="30">
        <f>'2010'!J18/'2009'!J18-1</f>
        <v>2.5421461065024964E-3</v>
      </c>
      <c r="K18" s="30">
        <f>'2010'!K18/'2009'!K18-1</f>
        <v>-0.15383306872306646</v>
      </c>
      <c r="L18" s="30">
        <f>'2010'!L18/'2009'!L18-1</f>
        <v>0.13002944062806665</v>
      </c>
      <c r="M18" s="30">
        <f>'2010'!M18/'2009'!M18-1</f>
        <v>0.16977669011930252</v>
      </c>
      <c r="N18" s="30">
        <f>'2010'!N18/'2009'!N18-1</f>
        <v>0.1296033994334278</v>
      </c>
      <c r="O18" s="30">
        <f>'2010'!O18/'2009'!O18-1</f>
        <v>1.4773032500671412E-2</v>
      </c>
    </row>
    <row r="19" spans="2:15" s="33" customFormat="1" x14ac:dyDescent="0.2">
      <c r="B19" s="24" t="s">
        <v>34</v>
      </c>
      <c r="C19" s="32">
        <f>'2010'!C19/SUM('2009'!D19:O19)-1</f>
        <v>0.21972728015024079</v>
      </c>
      <c r="D19" s="32">
        <f>'2010'!D19/'2009'!D19-1</f>
        <v>-2.8806584362139898E-2</v>
      </c>
      <c r="E19" s="32">
        <f>'2010'!E19/'2009'!E19-1</f>
        <v>8.7153652392947034E-2</v>
      </c>
      <c r="F19" s="32">
        <f>'2010'!F19/'2009'!F19-1</f>
        <v>-5.6669572798605072E-2</v>
      </c>
      <c r="G19" s="32">
        <f>'2010'!G19/'2009'!G19-1</f>
        <v>7.1797076526225245E-2</v>
      </c>
      <c r="H19" s="32">
        <f>'2010'!H19/'2009'!H19-1</f>
        <v>0.37094538397560295</v>
      </c>
      <c r="I19" s="32">
        <f>'2010'!I19/'2009'!I19-1</f>
        <v>0.1734357848518111</v>
      </c>
      <c r="J19" s="32">
        <f>'2010'!J19/'2009'!J19-1</f>
        <v>0.65473094618923788</v>
      </c>
      <c r="K19" s="32">
        <f>'2010'!K19/'2009'!K19-1</f>
        <v>0.23962312197606317</v>
      </c>
      <c r="L19" s="32">
        <f>'2010'!L19/'2009'!L19-1</f>
        <v>0.11880934051834746</v>
      </c>
      <c r="M19" s="32">
        <f>'2010'!M19/'2009'!M19-1</f>
        <v>0.2671624713958809</v>
      </c>
      <c r="N19" s="32">
        <f>'2010'!N19/'2009'!N19-1</f>
        <v>4.1974349008939038E-2</v>
      </c>
      <c r="O19" s="32">
        <f>'2010'!O19/'2009'!O19-1</f>
        <v>0.11224987798926311</v>
      </c>
    </row>
    <row r="20" spans="2:15" s="31" customFormat="1" x14ac:dyDescent="0.2">
      <c r="B20" s="1" t="s">
        <v>33</v>
      </c>
      <c r="C20" s="55">
        <f>'2010'!C20/SUM('2009'!D20:O20)-1</f>
        <v>-7.4845013753746303E-2</v>
      </c>
      <c r="D20" s="30">
        <f>'2010'!D20/'2009'!D20-1</f>
        <v>-9.8277212216131504E-2</v>
      </c>
      <c r="E20" s="30">
        <f>'2010'!E20/'2009'!E20-1</f>
        <v>0.10960542048624955</v>
      </c>
      <c r="F20" s="30">
        <f>'2010'!F20/'2009'!F20-1</f>
        <v>-1.1261261261261257E-2</v>
      </c>
      <c r="G20" s="30">
        <f>'2010'!G20/'2009'!G20-1</f>
        <v>-0.15561297731840362</v>
      </c>
      <c r="H20" s="30">
        <f>'2010'!H20/'2009'!H20-1</f>
        <v>-0.12668762714999071</v>
      </c>
      <c r="I20" s="30">
        <f>'2010'!I20/'2009'!I20-1</f>
        <v>-4.2646809950922293E-2</v>
      </c>
      <c r="J20" s="30">
        <f>'2010'!J20/'2009'!J20-1</f>
        <v>9.8265895953757454E-3</v>
      </c>
      <c r="K20" s="30">
        <f>'2010'!K20/'2009'!K20-1</f>
        <v>-0.20947668316089374</v>
      </c>
      <c r="L20" s="30">
        <f>'2010'!L20/'2009'!L20-1</f>
        <v>8.7388282025819164E-2</v>
      </c>
      <c r="M20" s="30">
        <f>'2010'!M20/'2009'!M20-1</f>
        <v>-0.10877373011800928</v>
      </c>
      <c r="N20" s="30">
        <f>'2010'!N20/'2009'!N20-1</f>
        <v>-6.2094848174684358E-2</v>
      </c>
      <c r="O20" s="30">
        <f>'2010'!O20/'2009'!O20-1</f>
        <v>-0.18361955085865256</v>
      </c>
    </row>
    <row r="21" spans="2:15" s="33" customFormat="1" x14ac:dyDescent="0.2">
      <c r="B21" s="24" t="s">
        <v>40</v>
      </c>
      <c r="C21" s="32">
        <f>'2010'!C21/SUM('2009'!D21:O21)-1</f>
        <v>8.0671523949358726E-2</v>
      </c>
      <c r="D21" s="32">
        <f>'2010'!D21/'2009'!D21-1</f>
        <v>-0.25524475524475521</v>
      </c>
      <c r="E21" s="32">
        <f>'2010'!E21/'2009'!E21-1</f>
        <v>0.14746172441579364</v>
      </c>
      <c r="F21" s="32">
        <f>'2010'!F21/'2009'!F21-1</f>
        <v>0.64569681083442543</v>
      </c>
      <c r="G21" s="32">
        <f>'2010'!G21/'2009'!G21-1</f>
        <v>-0.2813943721125578</v>
      </c>
      <c r="H21" s="32">
        <f>'2010'!H21/'2009'!H21-1</f>
        <v>0</v>
      </c>
      <c r="I21" s="32">
        <f>'2010'!I21/'2009'!I21-1</f>
        <v>8.2478632478632408E-2</v>
      </c>
      <c r="J21" s="32">
        <f>'2010'!J21/'2009'!J21-1</f>
        <v>3.9765721331689319E-2</v>
      </c>
      <c r="K21" s="32">
        <f>'2010'!K21/'2009'!K21-1</f>
        <v>0.1523668639053255</v>
      </c>
      <c r="L21" s="32">
        <f>'2010'!L21/'2009'!L21-1</f>
        <v>0.4808302808302809</v>
      </c>
      <c r="M21" s="32">
        <f>'2010'!M21/'2009'!M21-1</f>
        <v>-4.2066192390968093E-2</v>
      </c>
      <c r="N21" s="32">
        <f>'2010'!N21/'2009'!N21-1</f>
        <v>-0.13212533031332574</v>
      </c>
      <c r="O21" s="32">
        <f>'2010'!O21/'2009'!O21-1</f>
        <v>-0.10720956294359363</v>
      </c>
    </row>
    <row r="22" spans="2:15" s="31" customFormat="1" x14ac:dyDescent="0.2">
      <c r="B22" s="42" t="s">
        <v>36</v>
      </c>
      <c r="C22" s="55">
        <f>'2010'!C22/SUM('2009'!D22:O22)-1</f>
        <v>7.716701902748424E-2</v>
      </c>
      <c r="D22" s="30">
        <f>'2010'!D22/'2009'!D22-1</f>
        <v>-0.15876515986769568</v>
      </c>
      <c r="E22" s="30">
        <f>'2010'!E22/'2009'!E22-1</f>
        <v>0.17372881355932202</v>
      </c>
      <c r="F22" s="30">
        <f>'2010'!F22/'2009'!F22-1</f>
        <v>0.36024844720496896</v>
      </c>
      <c r="G22" s="30">
        <f>'2010'!G22/'2009'!G22-1</f>
        <v>-0.16233592285025444</v>
      </c>
      <c r="H22" s="30">
        <f>'2010'!H22/'2009'!H22-1</f>
        <v>-0.31094306049822062</v>
      </c>
      <c r="I22" s="30">
        <f>'2010'!I22/'2009'!I22-1</f>
        <v>-1.2825421133231263E-2</v>
      </c>
      <c r="J22" s="30">
        <f>'2010'!J22/'2009'!J22-1</f>
        <v>0.20916521506096752</v>
      </c>
      <c r="K22" s="30">
        <f>'2010'!K22/'2009'!K22-1</f>
        <v>-1.6182572614107937E-2</v>
      </c>
      <c r="L22" s="30">
        <f>'2010'!L22/'2009'!L22-1</f>
        <v>0.42568073944541585</v>
      </c>
      <c r="M22" s="30">
        <f>'2010'!M22/'2009'!M22-1</f>
        <v>0.19535221496005817</v>
      </c>
      <c r="N22" s="30">
        <f>'2010'!N22/'2009'!N22-1</f>
        <v>0.41176470588235303</v>
      </c>
      <c r="O22" s="30">
        <f>'2010'!O22/'2009'!O22-1</f>
        <v>0.36260914227015917</v>
      </c>
    </row>
    <row r="23" spans="2:15" s="33" customFormat="1" x14ac:dyDescent="0.2">
      <c r="B23" s="24" t="s">
        <v>32</v>
      </c>
      <c r="C23" s="32">
        <f>'2010'!C23/SUM('2009'!D23:O23)-1</f>
        <v>0.13676394095384992</v>
      </c>
      <c r="D23" s="32">
        <f>'2010'!D23/'2009'!D23-1</f>
        <v>-0.18978102189781021</v>
      </c>
      <c r="E23" s="32">
        <f>'2010'!E23/'2009'!E23-1</f>
        <v>0.46608167397907518</v>
      </c>
      <c r="F23" s="32">
        <f>'2010'!F23/'2009'!F23-1</f>
        <v>0.37025641025641032</v>
      </c>
      <c r="G23" s="32">
        <f>'2010'!G23/'2009'!G23-1</f>
        <v>5.9481322864620711E-3</v>
      </c>
      <c r="H23" s="32">
        <f>'2010'!H23/'2009'!H23-1</f>
        <v>-2.2010917415037912E-2</v>
      </c>
      <c r="I23" s="32">
        <f>'2010'!I23/'2009'!I23-1</f>
        <v>0.36243594797004342</v>
      </c>
      <c r="J23" s="32">
        <f>'2010'!J23/'2009'!J23-1</f>
        <v>0.24564796905222441</v>
      </c>
      <c r="K23" s="32">
        <f>'2010'!K23/'2009'!K23-1</f>
        <v>1.6033849237278686E-2</v>
      </c>
      <c r="L23" s="32">
        <f>'2010'!L23/'2009'!L23-1</f>
        <v>0.21096859796550205</v>
      </c>
      <c r="M23" s="32">
        <f>'2010'!M23/'2009'!M23-1</f>
        <v>6.4476885644768833E-2</v>
      </c>
      <c r="N23" s="32">
        <f>'2010'!N23/'2009'!N23-1</f>
        <v>0.2527651268705271</v>
      </c>
      <c r="O23" s="32">
        <f>'2010'!O23/'2009'!O23-1</f>
        <v>9.7953615279672501E-2</v>
      </c>
    </row>
    <row r="24" spans="2:15" s="31" customFormat="1" x14ac:dyDescent="0.2">
      <c r="B24" s="1" t="s">
        <v>35</v>
      </c>
      <c r="C24" s="55">
        <f>'2010'!C24/SUM('2009'!D24:O24)-1</f>
        <v>4.8596289607617749E-2</v>
      </c>
      <c r="D24" s="30">
        <f>'2010'!D24/'2009'!D24-1</f>
        <v>-0.15321180555555558</v>
      </c>
      <c r="E24" s="30">
        <f>'2010'!E24/'2009'!E24-1</f>
        <v>-1.4184397163120588E-2</v>
      </c>
      <c r="F24" s="30">
        <f>'2010'!F24/'2009'!F24-1</f>
        <v>0.17405582922824303</v>
      </c>
      <c r="G24" s="30">
        <f>'2010'!G24/'2009'!G24-1</f>
        <v>-0.15622521808088818</v>
      </c>
      <c r="H24" s="30">
        <f>'2010'!H24/'2009'!H24-1</f>
        <v>-9.5387840670859592E-2</v>
      </c>
      <c r="I24" s="30">
        <f>'2010'!I24/'2009'!I24-1</f>
        <v>0.22598522167487678</v>
      </c>
      <c r="J24" s="30">
        <f>'2010'!J24/'2009'!J24-1</f>
        <v>0.53224917309812558</v>
      </c>
      <c r="K24" s="30">
        <f>'2010'!K24/'2009'!K24-1</f>
        <v>-0.25873720795520372</v>
      </c>
      <c r="L24" s="30">
        <f>'2010'!L24/'2009'!L24-1</f>
        <v>-3.0665669409124852E-2</v>
      </c>
      <c r="M24" s="30">
        <f>'2010'!M24/'2009'!M24-1</f>
        <v>0.36238374095763004</v>
      </c>
      <c r="N24" s="30">
        <f>'2010'!N24/'2009'!N24-1</f>
        <v>7.6980014803849084E-2</v>
      </c>
      <c r="O24" s="30">
        <f>'2010'!O24/'2009'!O24-1</f>
        <v>1.5907844212835975E-2</v>
      </c>
    </row>
    <row r="25" spans="2:15" s="33" customFormat="1" x14ac:dyDescent="0.2">
      <c r="B25" s="24" t="s">
        <v>38</v>
      </c>
      <c r="C25" s="32">
        <f>'2010'!C25/SUM('2009'!D25:O25)-1</f>
        <v>-1.5230202082716637E-2</v>
      </c>
      <c r="D25" s="32">
        <f>'2010'!D25/'2009'!D25-1</f>
        <v>-0.38085106382978728</v>
      </c>
      <c r="E25" s="32">
        <f>'2010'!E25/'2009'!E25-1</f>
        <v>-4.0446304044630454E-2</v>
      </c>
      <c r="F25" s="32">
        <f>'2010'!F25/'2009'!F25-1</f>
        <v>0.12464589235127477</v>
      </c>
      <c r="G25" s="32">
        <f>'2010'!G25/'2009'!G25-1</f>
        <v>-2.8695181375202994E-2</v>
      </c>
      <c r="H25" s="32">
        <f>'2010'!H25/'2009'!H25-1</f>
        <v>-0.51722887196227785</v>
      </c>
      <c r="I25" s="32">
        <f>'2010'!I25/'2009'!I25-1</f>
        <v>9.4607379375588607E-4</v>
      </c>
      <c r="J25" s="32">
        <f>'2010'!J25/'2009'!J25-1</f>
        <v>0.15472904256864739</v>
      </c>
      <c r="K25" s="32">
        <f>'2010'!K25/'2009'!K25-1</f>
        <v>9.68992248062015E-2</v>
      </c>
      <c r="L25" s="32">
        <f>'2010'!L25/'2009'!L25-1</f>
        <v>0.10704862419902006</v>
      </c>
      <c r="M25" s="32">
        <f>'2010'!M25/'2009'!M25-1</f>
        <v>2.3397285914834587E-3</v>
      </c>
      <c r="N25" s="32">
        <f>'2010'!N25/'2009'!N25-1</f>
        <v>9.2653871608206595E-2</v>
      </c>
      <c r="O25" s="32">
        <f>'2010'!O25/'2009'!O25-1</f>
        <v>0.49869109947643975</v>
      </c>
    </row>
    <row r="26" spans="2:15" s="31" customFormat="1" x14ac:dyDescent="0.2">
      <c r="B26" s="1" t="s">
        <v>37</v>
      </c>
      <c r="C26" s="55">
        <f>'2010'!C26/SUM('2009'!D26:O26)-1</f>
        <v>0.41971871412169914</v>
      </c>
      <c r="D26" s="30">
        <f>'2010'!D26/'2009'!D26-1</f>
        <v>-6.2705285159748714E-3</v>
      </c>
      <c r="E26" s="30">
        <f>'2010'!E26/'2009'!E26-1</f>
        <v>1.3760858456821667</v>
      </c>
      <c r="F26" s="30">
        <f>'2010'!F26/'2009'!F26-1</f>
        <v>1.429864253393665</v>
      </c>
      <c r="G26" s="30">
        <f>'2010'!G26/'2009'!G26-1</f>
        <v>0.44208242950108456</v>
      </c>
      <c r="H26" s="30">
        <f>'2010'!H26/'2009'!H26-1</f>
        <v>9.8919095971175874E-2</v>
      </c>
      <c r="I26" s="30">
        <f>'2010'!I26/'2009'!I26-1</f>
        <v>0.464009760065067</v>
      </c>
      <c r="J26" s="30">
        <f>'2010'!J26/'2009'!J26-1</f>
        <v>0.25608994378513428</v>
      </c>
      <c r="K26" s="30">
        <f>'2010'!K26/'2009'!K26-1</f>
        <v>0.65384615384615374</v>
      </c>
      <c r="L26" s="30">
        <f>'2010'!L26/'2009'!L26-1</f>
        <v>0.19376181474480147</v>
      </c>
      <c r="M26" s="30">
        <f>'2010'!M26/'2009'!M26-1</f>
        <v>0.38657265481299818</v>
      </c>
      <c r="N26" s="30">
        <f>'2010'!N26/'2009'!N26-1</f>
        <v>0.24017580144777662</v>
      </c>
      <c r="O26" s="30">
        <f>'2010'!O26/'2009'!O26-1</f>
        <v>0.22269353128313885</v>
      </c>
    </row>
    <row r="27" spans="2:15" s="33" customFormat="1" x14ac:dyDescent="0.2">
      <c r="B27" s="24" t="s">
        <v>39</v>
      </c>
      <c r="C27" s="32">
        <f>'2010'!C27/SUM('2009'!D27:O27)-1</f>
        <v>4.2215952808412505E-2</v>
      </c>
      <c r="D27" s="32">
        <f>'2010'!D27/'2009'!D27-1</f>
        <v>-0.21482176360225136</v>
      </c>
      <c r="E27" s="32">
        <f>'2010'!E27/'2009'!E27-1</f>
        <v>-0.15208333333333335</v>
      </c>
      <c r="F27" s="32">
        <f>'2010'!F27/'2009'!F27-1</f>
        <v>0.26574633304572903</v>
      </c>
      <c r="G27" s="32">
        <f>'2010'!G27/'2009'!G27-1</f>
        <v>1.6179215930304913E-2</v>
      </c>
      <c r="H27" s="32">
        <f>'2010'!H27/'2009'!H27-1</f>
        <v>-0.20776953295504141</v>
      </c>
      <c r="I27" s="32">
        <f>'2010'!I27/'2009'!I27-1</f>
        <v>0.53116381687810255</v>
      </c>
      <c r="J27" s="32">
        <f>'2010'!J27/'2009'!J27-1</f>
        <v>0.34526728788621863</v>
      </c>
      <c r="K27" s="32">
        <f>'2010'!K27/'2009'!K27-1</f>
        <v>-8.8260869565217392E-2</v>
      </c>
      <c r="L27" s="32">
        <f>'2010'!L27/'2009'!L27-1</f>
        <v>6.7669172932330879E-2</v>
      </c>
      <c r="M27" s="32">
        <f>'2010'!M27/'2009'!M27-1</f>
        <v>-6.9006543723973857E-2</v>
      </c>
      <c r="N27" s="32">
        <f>'2010'!N27/'2009'!N27-1</f>
        <v>6.2451209992193668E-3</v>
      </c>
      <c r="O27" s="32">
        <f>'2010'!O27/'2009'!O27-1</f>
        <v>-4.1734860883797076E-2</v>
      </c>
    </row>
    <row r="28" spans="2:15" s="31" customFormat="1" x14ac:dyDescent="0.2">
      <c r="B28" s="42" t="s">
        <v>42</v>
      </c>
      <c r="C28" s="55">
        <f>'2010'!C28/SUM('2009'!D28:O28)-1</f>
        <v>-6.0609733923268072E-3</v>
      </c>
      <c r="D28" s="30">
        <f>'2010'!D28/'2009'!D28-1</f>
        <v>-0.39167309175019271</v>
      </c>
      <c r="E28" s="30">
        <f>'2010'!E28/'2009'!E28-1</f>
        <v>0.33407079646017701</v>
      </c>
      <c r="F28" s="30">
        <f>'2010'!F28/'2009'!F28-1</f>
        <v>-0.18127490039840632</v>
      </c>
      <c r="G28" s="30">
        <f>'2010'!G28/'2009'!G28-1</f>
        <v>-6.4629847238542926E-2</v>
      </c>
      <c r="H28" s="30">
        <f>'2010'!H28/'2009'!H28-1</f>
        <v>-1.0644589000591398E-2</v>
      </c>
      <c r="I28" s="30">
        <f>'2010'!I28/'2009'!I28-1</f>
        <v>2.4456521739130377E-2</v>
      </c>
      <c r="J28" s="30">
        <f>'2010'!J28/'2009'!J28-1</f>
        <v>3.3346725592607429E-2</v>
      </c>
      <c r="K28" s="30">
        <f>'2010'!K28/'2009'!K28-1</f>
        <v>0.1188951160928744</v>
      </c>
      <c r="L28" s="30">
        <f>'2010'!L28/'2009'!L28-1</f>
        <v>8.977900552486151E-3</v>
      </c>
      <c r="M28" s="30">
        <f>'2010'!M28/'2009'!M28-1</f>
        <v>0.19754350051177072</v>
      </c>
      <c r="N28" s="30">
        <f>'2010'!N28/'2009'!N28-1</f>
        <v>-0.13540510543840178</v>
      </c>
      <c r="O28" s="30">
        <f>'2010'!O28/'2009'!O28-1</f>
        <v>-8.7847730600292273E-3</v>
      </c>
    </row>
    <row r="29" spans="2:15" s="33" customFormat="1" x14ac:dyDescent="0.2">
      <c r="B29" s="24" t="s">
        <v>43</v>
      </c>
      <c r="C29" s="32">
        <f>'2010'!C29/SUM('2009'!D29:O29)-1</f>
        <v>0.16003037864815006</v>
      </c>
      <c r="D29" s="32">
        <f>'2010'!D29/'2009'!D29-1</f>
        <v>0.17065217391304355</v>
      </c>
      <c r="E29" s="32">
        <f>'2010'!E29/'2009'!E29-1</f>
        <v>0.22929936305732479</v>
      </c>
      <c r="F29" s="32">
        <f>'2010'!F29/'2009'!F29-1</f>
        <v>0.73390557939914158</v>
      </c>
      <c r="G29" s="32">
        <f>'2010'!G29/'2009'!G29-1</f>
        <v>8.3170254403131194E-2</v>
      </c>
      <c r="H29" s="32">
        <f>'2010'!H29/'2009'!H29-1</f>
        <v>0.2277227722772277</v>
      </c>
      <c r="I29" s="32">
        <f>'2010'!I29/'2009'!I29-1</f>
        <v>0.24703891708967851</v>
      </c>
      <c r="J29" s="32">
        <f>'2010'!J29/'2009'!J29-1</f>
        <v>0.21039603960396036</v>
      </c>
      <c r="K29" s="32">
        <f>'2010'!K29/'2009'!K29-1</f>
        <v>0.1166852471200297</v>
      </c>
      <c r="L29" s="32">
        <f>'2010'!L29/'2009'!L29-1</f>
        <v>0.29273285568065499</v>
      </c>
      <c r="M29" s="32">
        <f>'2010'!M29/'2009'!M29-1</f>
        <v>-0.26983240223463689</v>
      </c>
      <c r="N29" s="32">
        <f>'2010'!N29/'2009'!N29-1</f>
        <v>4.4790652385588992E-2</v>
      </c>
      <c r="O29" s="32">
        <f>'2010'!O29/'2009'!O29-1</f>
        <v>-4.3564356435643603E-2</v>
      </c>
    </row>
    <row r="30" spans="2:15" s="31" customFormat="1" x14ac:dyDescent="0.2">
      <c r="B30" s="1" t="s">
        <v>44</v>
      </c>
      <c r="C30" s="55">
        <f>'2010'!C30/SUM('2009'!D30:O30)-1</f>
        <v>0.12410819688959607</v>
      </c>
      <c r="D30" s="30">
        <f>'2010'!D30/'2009'!D30-1</f>
        <v>-3.4237726098191201E-2</v>
      </c>
      <c r="E30" s="30">
        <f>'2010'!E30/'2009'!E30-1</f>
        <v>0.12667660208643805</v>
      </c>
      <c r="F30" s="30">
        <f>'2010'!F30/'2009'!F30-1</f>
        <v>0.34427327528466178</v>
      </c>
      <c r="G30" s="30">
        <f>'2010'!G30/'2009'!G30-1</f>
        <v>0.31071136549468514</v>
      </c>
      <c r="H30" s="30">
        <f>'2010'!H30/'2009'!H30-1</f>
        <v>-1.216389244558258E-2</v>
      </c>
      <c r="I30" s="30">
        <f>'2010'!I30/'2009'!I30-1</f>
        <v>-6.2146892655367214E-2</v>
      </c>
      <c r="J30" s="30">
        <f>'2010'!J30/'2009'!J30-1</f>
        <v>0.37654723127035838</v>
      </c>
      <c r="K30" s="30">
        <f>'2010'!K30/'2009'!K30-1</f>
        <v>0.28920786815523658</v>
      </c>
      <c r="L30" s="30">
        <f>'2010'!L30/'2009'!L30-1</f>
        <v>0.25148088314485739</v>
      </c>
      <c r="M30" s="30">
        <f>'2010'!M30/'2009'!M30-1</f>
        <v>4.1860465116279055E-2</v>
      </c>
      <c r="N30" s="30">
        <f>'2010'!N30/'2009'!N30-1</f>
        <v>-1.842256764536554E-2</v>
      </c>
      <c r="O30" s="30">
        <f>'2010'!O30/'2009'!O30-1</f>
        <v>-4.859685147159476E-2</v>
      </c>
    </row>
    <row r="31" spans="2:15" s="33" customFormat="1" x14ac:dyDescent="0.2">
      <c r="B31" s="24" t="s">
        <v>2</v>
      </c>
      <c r="C31" s="32">
        <f>'2010'!C31/SUM('2009'!D31:O31)-1</f>
        <v>0.10855845629965954</v>
      </c>
      <c r="D31" s="32">
        <f>'2010'!D31/'2009'!D31-1</f>
        <v>-0.28075052119527455</v>
      </c>
      <c r="E31" s="32">
        <f>'2010'!E31/'2009'!E31-1</f>
        <v>-0.13888888888888884</v>
      </c>
      <c r="F31" s="32">
        <f>'2010'!F31/'2009'!F31-1</f>
        <v>-1.0057471264367845E-2</v>
      </c>
      <c r="G31" s="32">
        <f>'2010'!G31/'2009'!G31-1</f>
        <v>1.4328808446455454E-2</v>
      </c>
      <c r="H31" s="32">
        <f>'2010'!H31/'2009'!H31-1</f>
        <v>-3.427787934186477E-2</v>
      </c>
      <c r="I31" s="32">
        <f>'2010'!I31/'2009'!I31-1</f>
        <v>0.30557377049180334</v>
      </c>
      <c r="J31" s="32">
        <f>'2010'!J31/'2009'!J31-1</f>
        <v>0.23600439077936342</v>
      </c>
      <c r="K31" s="32">
        <f>'2010'!K31/'2009'!K31-1</f>
        <v>0.23577844311377238</v>
      </c>
      <c r="L31" s="32">
        <f>'2010'!L31/'2009'!L31-1</f>
        <v>0.24077181208053688</v>
      </c>
      <c r="M31" s="32">
        <f>'2010'!M31/'2009'!M31-1</f>
        <v>-0.14391891891891895</v>
      </c>
      <c r="N31" s="32">
        <f>'2010'!N31/'2009'!N31-1</f>
        <v>-9.375E-2</v>
      </c>
      <c r="O31" s="32">
        <f>'2010'!O31/'2009'!O31-1</f>
        <v>0.17489986648865163</v>
      </c>
    </row>
    <row r="32" spans="2:15" s="31" customFormat="1" x14ac:dyDescent="0.2">
      <c r="B32" s="1" t="s">
        <v>48</v>
      </c>
      <c r="C32" s="55">
        <f>'2010'!C32/SUM('2009'!D32:O32)-1</f>
        <v>0.14904634504185732</v>
      </c>
      <c r="D32" s="30">
        <f>'2010'!D32/'2009'!D32-1</f>
        <v>0.55369928400954649</v>
      </c>
      <c r="E32" s="30">
        <f>'2010'!E32/'2009'!E32-1</f>
        <v>0.46308724832214776</v>
      </c>
      <c r="F32" s="30">
        <f>'2010'!F32/'2009'!F32-1</f>
        <v>0.16666666666666674</v>
      </c>
      <c r="G32" s="30">
        <f>'2010'!G32/'2009'!G32-1</f>
        <v>-6.5705128205128194E-2</v>
      </c>
      <c r="H32" s="30">
        <f>'2010'!H32/'2009'!H32-1</f>
        <v>0.55614973262032086</v>
      </c>
      <c r="I32" s="30">
        <f>'2010'!I32/'2009'!I32-1</f>
        <v>0.22913907284768209</v>
      </c>
      <c r="J32" s="30">
        <f>'2010'!J32/'2009'!J32-1</f>
        <v>0.66250000000000009</v>
      </c>
      <c r="K32" s="30">
        <f>'2010'!K32/'2009'!K32-1</f>
        <v>-0.22342547734397267</v>
      </c>
      <c r="L32" s="30">
        <f>'2010'!L32/'2009'!L32-1</f>
        <v>0.1813312930374904</v>
      </c>
      <c r="M32" s="30">
        <f>'2010'!M32/'2009'!M32-1</f>
        <v>0.2429906542056075</v>
      </c>
      <c r="N32" s="30">
        <f>'2010'!N32/'2009'!N32-1</f>
        <v>0.45523809523809522</v>
      </c>
      <c r="O32" s="30">
        <f>'2010'!O32/'2009'!O32-1</f>
        <v>2.3201856148491906E-2</v>
      </c>
    </row>
    <row r="33" spans="2:18" s="33" customFormat="1" x14ac:dyDescent="0.2">
      <c r="B33" s="24" t="s">
        <v>41</v>
      </c>
      <c r="C33" s="32">
        <f>'2010'!C33/SUM('2009'!D33:O33)-1</f>
        <v>-0.1633440514469453</v>
      </c>
      <c r="D33" s="32">
        <f>'2010'!D33/'2009'!D33-1</f>
        <v>-0.20537897310513442</v>
      </c>
      <c r="E33" s="32">
        <f>'2010'!E33/'2009'!E33-1</f>
        <v>0.15547703180212014</v>
      </c>
      <c r="F33" s="32">
        <f>'2010'!F33/'2009'!F33-1</f>
        <v>0.16891891891891886</v>
      </c>
      <c r="G33" s="32">
        <f>'2010'!G33/'2009'!G33-1</f>
        <v>0.18051118210862627</v>
      </c>
      <c r="H33" s="32">
        <f>'2010'!H33/'2009'!H33-1</f>
        <v>-0.66049642406394615</v>
      </c>
      <c r="I33" s="32">
        <f>'2010'!I33/'2009'!I33-1</f>
        <v>0.51604278074866317</v>
      </c>
      <c r="J33" s="32">
        <f>'2010'!J33/'2009'!J33-1</f>
        <v>0.13027656477438132</v>
      </c>
      <c r="K33" s="32">
        <f>'2010'!K33/'2009'!K33-1</f>
        <v>-0.41291989664082684</v>
      </c>
      <c r="L33" s="32">
        <f>'2010'!L33/'2009'!L33-1</f>
        <v>3.4090909090909172E-2</v>
      </c>
      <c r="M33" s="32">
        <f>'2010'!M33/'2009'!M33-1</f>
        <v>-0.39630681818181823</v>
      </c>
      <c r="N33" s="32">
        <f>'2010'!N33/'2009'!N33-1</f>
        <v>0.37953795379537958</v>
      </c>
      <c r="O33" s="32">
        <f>'2010'!O33/'2009'!O33-1</f>
        <v>-0.28711897738446412</v>
      </c>
    </row>
    <row r="34" spans="2:18" s="31" customFormat="1" x14ac:dyDescent="0.2">
      <c r="B34" s="1" t="s">
        <v>47</v>
      </c>
      <c r="C34" s="55">
        <f>'2010'!C34/SUM('2009'!D34:O34)-1</f>
        <v>-2.5908517711796364E-2</v>
      </c>
      <c r="D34" s="30">
        <f>'2010'!D34/'2009'!D34-1</f>
        <v>-0.12</v>
      </c>
      <c r="E34" s="30">
        <f>'2010'!E34/'2009'!E34-1</f>
        <v>-3.4883720930232509E-2</v>
      </c>
      <c r="F34" s="30">
        <f>'2010'!F34/'2009'!F34-1</f>
        <v>0.52731591448931114</v>
      </c>
      <c r="G34" s="30">
        <f>'2010'!G34/'2009'!G34-1</f>
        <v>0.11578947368421044</v>
      </c>
      <c r="H34" s="30">
        <f>'2010'!H34/'2009'!H34-1</f>
        <v>-0.24070021881838077</v>
      </c>
      <c r="I34" s="30">
        <f>'2010'!I34/'2009'!I34-1</f>
        <v>0.38895027624309386</v>
      </c>
      <c r="J34" s="30">
        <f>'2010'!J34/'2009'!J34-1</f>
        <v>-1.9607843137254943E-2</v>
      </c>
      <c r="K34" s="30">
        <f>'2010'!K34/'2009'!K34-1</f>
        <v>-6.0850439882697893E-2</v>
      </c>
      <c r="L34" s="30">
        <f>'2010'!L34/'2009'!L34-1</f>
        <v>-8.6294416243654859E-2</v>
      </c>
      <c r="M34" s="30">
        <f>'2010'!M34/'2009'!M34-1</f>
        <v>-0.21884498480243164</v>
      </c>
      <c r="N34" s="30">
        <f>'2010'!N34/'2009'!N34-1</f>
        <v>-0.17957746478873238</v>
      </c>
      <c r="O34" s="30">
        <f>'2010'!O34/'2009'!O34-1</f>
        <v>-0.2334152334152334</v>
      </c>
    </row>
    <row r="35" spans="2:18" s="33" customFormat="1" x14ac:dyDescent="0.2">
      <c r="B35" s="24" t="s">
        <v>49</v>
      </c>
      <c r="C35" s="32">
        <f>'2010'!C35/SUM('2009'!D35:O35)-1</f>
        <v>0.10867650297291354</v>
      </c>
      <c r="D35" s="32">
        <f>'2010'!D35/'2009'!D35-1</f>
        <v>-0.10950413223140498</v>
      </c>
      <c r="E35" s="32">
        <f>'2010'!E35/'2009'!E35-1</f>
        <v>0.23529411764705888</v>
      </c>
      <c r="F35" s="32">
        <f>'2010'!F35/'2009'!F35-1</f>
        <v>8.8353413654618462E-2</v>
      </c>
      <c r="G35" s="32">
        <f>'2010'!G35/'2009'!G35-1</f>
        <v>0.36752136752136755</v>
      </c>
      <c r="H35" s="32">
        <f>'2010'!H35/'2009'!H35-1</f>
        <v>0.19134396355353078</v>
      </c>
      <c r="I35" s="32">
        <f>'2010'!I35/'2009'!I35-1</f>
        <v>-0.10622710622710618</v>
      </c>
      <c r="J35" s="32">
        <f>'2010'!J35/'2009'!J35-1</f>
        <v>0.22705314009661826</v>
      </c>
      <c r="K35" s="32">
        <f>'2010'!K35/'2009'!K35-1</f>
        <v>-0.21588089330024818</v>
      </c>
      <c r="L35" s="32">
        <f>'2010'!L35/'2009'!L35-1</f>
        <v>-0.19357976653696496</v>
      </c>
      <c r="M35" s="32">
        <f>'2010'!M35/'2009'!M35-1</f>
        <v>0.19168900804289546</v>
      </c>
      <c r="N35" s="32">
        <f>'2010'!N35/'2009'!N35-1</f>
        <v>0.21036585365853666</v>
      </c>
      <c r="O35" s="32">
        <f>'2010'!O35/'2009'!O35-1</f>
        <v>1.9266862170087977</v>
      </c>
    </row>
    <row r="36" spans="2:18" s="31" customFormat="1" x14ac:dyDescent="0.2">
      <c r="B36" s="42" t="s">
        <v>45</v>
      </c>
      <c r="C36" s="55">
        <f>'2010'!C36/SUM('2009'!D36:O36)-1</f>
        <v>8.2544938505203502E-2</v>
      </c>
      <c r="D36" s="30">
        <f>'2010'!D36/'2009'!D36-1</f>
        <v>-5.4545454545454897E-3</v>
      </c>
      <c r="E36" s="30">
        <f>'2010'!E36/'2009'!E36-1</f>
        <v>-0.16699801192842945</v>
      </c>
      <c r="F36" s="30">
        <f>'2010'!F36/'2009'!F36-1</f>
        <v>2.8257456828885363E-2</v>
      </c>
      <c r="G36" s="30">
        <f>'2010'!G36/'2009'!G36-1</f>
        <v>-0.25122349102773245</v>
      </c>
      <c r="H36" s="30">
        <f>'2010'!H36/'2009'!H36-1</f>
        <v>-0.11463414634146341</v>
      </c>
      <c r="I36" s="30">
        <f>'2010'!I36/'2009'!I36-1</f>
        <v>0.2965340179717586</v>
      </c>
      <c r="J36" s="30">
        <f>'2010'!J36/'2009'!J36-1</f>
        <v>0.22031662269129293</v>
      </c>
      <c r="K36" s="30">
        <f>'2010'!K36/'2009'!K36-1</f>
        <v>-0.21847246891651861</v>
      </c>
      <c r="L36" s="30">
        <f>'2010'!L36/'2009'!L36-1</f>
        <v>0.42959770114942519</v>
      </c>
      <c r="M36" s="30">
        <f>'2010'!M36/'2009'!M36-1</f>
        <v>0.26856435643564347</v>
      </c>
      <c r="N36" s="30">
        <f>'2010'!N36/'2009'!N36-1</f>
        <v>0.52093023255813953</v>
      </c>
      <c r="O36" s="30">
        <f>'2010'!O36/'2009'!O36-1</f>
        <v>2.1113243761996081E-2</v>
      </c>
    </row>
    <row r="37" spans="2:18" s="33" customFormat="1" x14ac:dyDescent="0.2">
      <c r="B37" s="24" t="s">
        <v>51</v>
      </c>
      <c r="C37" s="32">
        <f>'2010'!C37/SUM('2009'!D37:O37)-1</f>
        <v>7.827760747130541E-2</v>
      </c>
      <c r="D37" s="32">
        <f>'2010'!D37/'2009'!D37-1</f>
        <v>0.17194570135746612</v>
      </c>
      <c r="E37" s="32">
        <f>'2010'!E37/'2009'!E37-1</f>
        <v>0.44092570036540812</v>
      </c>
      <c r="F37" s="32">
        <f>'2010'!F37/'2009'!F37-1</f>
        <v>0.71961259079903139</v>
      </c>
      <c r="G37" s="32">
        <f>'2010'!G37/'2009'!G37-1</f>
        <v>8.7614496216645854E-3</v>
      </c>
      <c r="H37" s="32">
        <f>'2010'!H37/'2009'!H37-1</f>
        <v>8.1514762516046169E-2</v>
      </c>
      <c r="I37" s="32">
        <f>'2010'!I37/'2009'!I37-1</f>
        <v>0.1681759379042691</v>
      </c>
      <c r="J37" s="32">
        <f>'2010'!J37/'2009'!J37-1</f>
        <v>-0.12045889101338436</v>
      </c>
      <c r="K37" s="32">
        <f>'2010'!K37/'2009'!K37-1</f>
        <v>-0.20366513952519782</v>
      </c>
      <c r="L37" s="32">
        <f>'2010'!L37/'2009'!L37-1</f>
        <v>-3.067885117493474E-2</v>
      </c>
      <c r="M37" s="32">
        <f>'2010'!M37/'2009'!M37-1</f>
        <v>0.12236445783132521</v>
      </c>
      <c r="N37" s="32">
        <f>'2010'!N37/'2009'!N37-1</f>
        <v>-0.17657419638925587</v>
      </c>
      <c r="O37" s="32">
        <f>'2010'!O37/'2009'!O37-1</f>
        <v>-0.14007372301211163</v>
      </c>
      <c r="P37" s="23"/>
      <c r="Q37" s="23"/>
      <c r="R37" s="23"/>
    </row>
    <row r="38" spans="2:18" s="31" customFormat="1" x14ac:dyDescent="0.2">
      <c r="B38" s="1" t="s">
        <v>3</v>
      </c>
      <c r="C38" s="55">
        <f>'2010'!C38/SUM('2009'!D38:O38)-1</f>
        <v>0.14863318499682143</v>
      </c>
      <c r="D38" s="30">
        <f>'2010'!D38/'2009'!D38-1</f>
        <v>-0.17304747320061253</v>
      </c>
      <c r="E38" s="30">
        <f>'2010'!E38/'2009'!E38-1</f>
        <v>0.31592689295039156</v>
      </c>
      <c r="F38" s="30">
        <f>'2010'!F38/'2009'!F38-1</f>
        <v>0.28927203065134099</v>
      </c>
      <c r="G38" s="30">
        <f>'2010'!G38/'2009'!G38-1</f>
        <v>0.14434782608695662</v>
      </c>
      <c r="H38" s="30">
        <f>'2010'!H38/'2009'!H38-1</f>
        <v>0.72232304900181488</v>
      </c>
      <c r="I38" s="30">
        <f>'2010'!I38/'2009'!I38-1</f>
        <v>8.066581306017917E-2</v>
      </c>
      <c r="J38" s="30">
        <f>'2010'!J38/'2009'!J38-1</f>
        <v>-0.22807017543859653</v>
      </c>
      <c r="K38" s="30">
        <f>'2010'!K38/'2009'!K38-1</f>
        <v>1.0294117647058822</v>
      </c>
      <c r="L38" s="30">
        <f>'2010'!L38/'2009'!L38-1</f>
        <v>-0.34931506849315064</v>
      </c>
      <c r="M38" s="30">
        <f>'2010'!M38/'2009'!M38-1</f>
        <v>-0.35882352941176465</v>
      </c>
      <c r="N38" s="30">
        <f>'2010'!N38/'2009'!N38-1</f>
        <v>8.3665338645418252E-2</v>
      </c>
      <c r="O38" s="30">
        <f>'2010'!O38/'2009'!O38-1</f>
        <v>0.84561403508771926</v>
      </c>
    </row>
    <row r="39" spans="2:18" s="33" customFormat="1" x14ac:dyDescent="0.2">
      <c r="B39" s="24" t="s">
        <v>46</v>
      </c>
      <c r="C39" s="32">
        <f>'2010'!C39/SUM('2009'!D39:O39)-1</f>
        <v>0.11805495362745955</v>
      </c>
      <c r="D39" s="32">
        <f>'2010'!D39/'2009'!D39-1</f>
        <v>2.0179211469534049</v>
      </c>
      <c r="E39" s="32">
        <f>'2010'!E39/'2009'!E39-1</f>
        <v>1.6769759450171819</v>
      </c>
      <c r="F39" s="32">
        <f>'2010'!F39/'2009'!F39-1</f>
        <v>1.6554054054054053</v>
      </c>
      <c r="G39" s="32">
        <f>'2010'!G39/'2009'!G39-1</f>
        <v>0.56902985074626855</v>
      </c>
      <c r="H39" s="32">
        <f>'2010'!H39/'2009'!H39-1</f>
        <v>-0.26048171275646748</v>
      </c>
      <c r="I39" s="32">
        <f>'2010'!I39/'2009'!I39-1</f>
        <v>0.33611532625189677</v>
      </c>
      <c r="J39" s="32">
        <f>'2010'!J39/'2009'!J39-1</f>
        <v>-0.18036809815950916</v>
      </c>
      <c r="K39" s="32">
        <f>'2010'!K39/'2009'!K39-1</f>
        <v>0.26328217237308138</v>
      </c>
      <c r="L39" s="32">
        <f>'2010'!L39/'2009'!L39-1</f>
        <v>-3.5618878005342802E-2</v>
      </c>
      <c r="M39" s="32">
        <f>'2010'!M39/'2009'!M39-1</f>
        <v>-0.32247284878863824</v>
      </c>
      <c r="N39" s="32">
        <f>'2010'!N39/'2009'!N39-1</f>
        <v>-0.34069400630914826</v>
      </c>
      <c r="O39" s="32">
        <f>'2010'!O39/'2009'!O39-1</f>
        <v>-0.29590766002098634</v>
      </c>
    </row>
    <row r="40" spans="2:18" s="31" customFormat="1" x14ac:dyDescent="0.2">
      <c r="B40" s="1" t="s">
        <v>50</v>
      </c>
      <c r="C40" s="55">
        <f>'2010'!C40/SUM('2009'!D40:O40)-1</f>
        <v>4.6577275935073548E-3</v>
      </c>
      <c r="D40" s="30">
        <f>'2010'!D40/'2009'!D40-1</f>
        <v>-0.44886975242195915</v>
      </c>
      <c r="E40" s="30">
        <f>'2010'!E40/'2009'!E40-1</f>
        <v>0.12999999999999989</v>
      </c>
      <c r="F40" s="30">
        <f>'2010'!F40/'2009'!F40-1</f>
        <v>0.47071583514099791</v>
      </c>
      <c r="G40" s="30">
        <f>'2010'!G40/'2009'!G40-1</f>
        <v>-6.6937119675456347E-2</v>
      </c>
      <c r="H40" s="30">
        <f>'2010'!H40/'2009'!H40-1</f>
        <v>8.7058823529411855E-2</v>
      </c>
      <c r="I40" s="30">
        <f>'2010'!I40/'2009'!I40-1</f>
        <v>-9.4202898550724612E-2</v>
      </c>
      <c r="J40" s="30">
        <f>'2010'!J40/'2009'!J40-1</f>
        <v>0.49139579349904405</v>
      </c>
      <c r="K40" s="30">
        <f>'2010'!K40/'2009'!K40-1</f>
        <v>0.2516025641025641</v>
      </c>
      <c r="L40" s="30">
        <f>'2010'!L40/'2009'!L40-1</f>
        <v>6.6993464052287566E-2</v>
      </c>
      <c r="M40" s="30">
        <f>'2010'!M40/'2009'!M40-1</f>
        <v>-9.2391304347826053E-2</v>
      </c>
      <c r="N40" s="30">
        <f>'2010'!N40/'2009'!N40-1</f>
        <v>5.3903345724906959E-2</v>
      </c>
      <c r="O40" s="30">
        <f>'2010'!O40/'2009'!O40-1</f>
        <v>-0.26605504587155959</v>
      </c>
    </row>
    <row r="41" spans="2:18" s="33" customFormat="1" x14ac:dyDescent="0.2">
      <c r="B41" s="24" t="s">
        <v>52</v>
      </c>
      <c r="C41" s="32">
        <f>'2010'!C41/SUM('2009'!D41:O41)-1</f>
        <v>6.8145068145068155E-2</v>
      </c>
      <c r="D41" s="32">
        <f>'2010'!D41/'2009'!D41-1</f>
        <v>-0.27441860465116275</v>
      </c>
      <c r="E41" s="32">
        <f>'2010'!E41/'2009'!E41-1</f>
        <v>-0.38938053097345138</v>
      </c>
      <c r="F41" s="32">
        <f>'2010'!F41/'2009'!F41-1</f>
        <v>0.65625</v>
      </c>
      <c r="G41" s="32">
        <f>'2010'!G41/'2009'!G41-1</f>
        <v>0.41592920353982299</v>
      </c>
      <c r="H41" s="32">
        <f>'2010'!H41/'2009'!H41-1</f>
        <v>-0.12836438923395443</v>
      </c>
      <c r="I41" s="32">
        <f>'2010'!I41/'2009'!I41-1</f>
        <v>-0.36554621848739499</v>
      </c>
      <c r="J41" s="32">
        <f>'2010'!J41/'2009'!J41-1</f>
        <v>3.5795454545454541</v>
      </c>
      <c r="K41" s="32">
        <f>'2010'!K41/'2009'!K41-1</f>
        <v>-0.1093922651933702</v>
      </c>
      <c r="L41" s="32">
        <f>'2010'!L41/'2009'!L41-1</f>
        <v>0.41935483870967749</v>
      </c>
      <c r="M41" s="32">
        <f>'2010'!M41/'2009'!M41-1</f>
        <v>-8.4766584766584718E-2</v>
      </c>
      <c r="N41" s="32">
        <f>'2010'!N41/'2009'!N41-1</f>
        <v>0.70760233918128645</v>
      </c>
      <c r="O41" s="32">
        <f>'2010'!O41/'2009'!O41-1</f>
        <v>1.0510204081632653</v>
      </c>
    </row>
    <row r="42" spans="2:18" s="31" customFormat="1" x14ac:dyDescent="0.2">
      <c r="B42" s="42" t="s">
        <v>71</v>
      </c>
      <c r="C42" s="55">
        <f>'2010'!C42/SUM('2009'!D42:O42)-1</f>
        <v>9.4001884224850896E-2</v>
      </c>
      <c r="D42" s="30">
        <f>'2010'!D42/'2009'!D42-1</f>
        <v>-7.4487895716945918E-3</v>
      </c>
      <c r="E42" s="30">
        <f>'2010'!E42/'2009'!E42-1</f>
        <v>-0.35632183908045978</v>
      </c>
      <c r="F42" s="30">
        <f>'2010'!F42/'2009'!F42-1</f>
        <v>0.90455531453362248</v>
      </c>
      <c r="G42" s="30">
        <f>'2010'!G42/'2009'!G42-1</f>
        <v>-0.45329670329670335</v>
      </c>
      <c r="H42" s="30">
        <f>'2010'!H42/'2009'!H42-1</f>
        <v>-0.43330821401657871</v>
      </c>
      <c r="I42" s="30">
        <f>'2010'!I42/'2009'!I42-1</f>
        <v>1.5186028853455547E-3</v>
      </c>
      <c r="J42" s="30">
        <f>'2010'!J42/'2009'!J42-1</f>
        <v>1.0574162679425836</v>
      </c>
      <c r="K42" s="30">
        <f>'2010'!K42/'2009'!K42-1</f>
        <v>0.46324786324786316</v>
      </c>
      <c r="L42" s="30">
        <f>'2010'!L42/'2009'!L42-1</f>
        <v>0.19247311827956981</v>
      </c>
      <c r="M42" s="30">
        <f>'2010'!M42/'2009'!M42-1</f>
        <v>0.16899441340782118</v>
      </c>
      <c r="N42" s="30">
        <f>'2010'!N42/'2009'!N42-1</f>
        <v>0.32069970845481044</v>
      </c>
      <c r="O42" s="30">
        <f>'2010'!O42/'2009'!O42-1</f>
        <v>-0.2696629213483146</v>
      </c>
      <c r="P42" s="12"/>
      <c r="Q42" s="12"/>
      <c r="R42" s="12"/>
    </row>
    <row r="43" spans="2:18" s="33" customFormat="1" x14ac:dyDescent="0.2">
      <c r="B43" s="24" t="s">
        <v>4</v>
      </c>
      <c r="C43" s="32">
        <f>'2010'!C43/SUM('2009'!D43:O43)-1</f>
        <v>5.3988157436433148E-3</v>
      </c>
      <c r="D43" s="32">
        <f>'2010'!D43/'2009'!D43-1</f>
        <v>-0.39851485148514854</v>
      </c>
      <c r="E43" s="32">
        <f>'2010'!E43/'2009'!E43-1</f>
        <v>0.47161572052401746</v>
      </c>
      <c r="F43" s="32">
        <f>'2010'!F43/'2009'!F43-1</f>
        <v>0.17537313432835822</v>
      </c>
      <c r="G43" s="32">
        <f>'2010'!G43/'2009'!G43-1</f>
        <v>0.23049645390070927</v>
      </c>
      <c r="H43" s="32">
        <f>'2010'!H43/'2009'!H43-1</f>
        <v>-0.45048814504881451</v>
      </c>
      <c r="I43" s="32">
        <f>'2010'!I43/'2009'!I43-1</f>
        <v>3.0995106035889064E-2</v>
      </c>
      <c r="J43" s="32">
        <f>'2010'!J43/'2009'!J43-1</f>
        <v>0.31866464339908962</v>
      </c>
      <c r="K43" s="32">
        <f>'2010'!K43/'2009'!K43-1</f>
        <v>0.32580645161290334</v>
      </c>
      <c r="L43" s="32">
        <f>'2010'!L43/'2009'!L43-1</f>
        <v>-0.13971742543171117</v>
      </c>
      <c r="M43" s="32">
        <f>'2010'!M43/'2009'!M43-1</f>
        <v>6.0518731988472574E-2</v>
      </c>
      <c r="N43" s="32">
        <f>'2010'!N43/'2009'!N43-1</f>
        <v>-0.24198250728862969</v>
      </c>
      <c r="O43" s="32">
        <f>'2010'!O43/'2009'!O43-1</f>
        <v>-0.27476038338658149</v>
      </c>
    </row>
    <row r="44" spans="2:18" s="31" customFormat="1" x14ac:dyDescent="0.2">
      <c r="B44" s="1" t="s">
        <v>103</v>
      </c>
      <c r="C44" s="55">
        <f>'2010'!C44/SUM('2009'!D44:O44)-1</f>
        <v>0.16113008382489902</v>
      </c>
      <c r="D44" s="30">
        <f>'2010'!D44/'2009'!D44-1</f>
        <v>-0.52488687782805432</v>
      </c>
      <c r="E44" s="30">
        <f>'2010'!E44/'2009'!E44-1</f>
        <v>7.1895424836601274E-2</v>
      </c>
      <c r="F44" s="30">
        <f>'2010'!F44/'2009'!F44-1</f>
        <v>-0.19658119658119655</v>
      </c>
      <c r="G44" s="30">
        <f>'2010'!G44/'2009'!G44-1</f>
        <v>0.11219512195121961</v>
      </c>
      <c r="H44" s="30">
        <f>'2010'!H44/'2009'!H44-1</f>
        <v>0.57070707070707072</v>
      </c>
      <c r="I44" s="30">
        <f>'2010'!I44/'2009'!I44-1</f>
        <v>0.31208053691275173</v>
      </c>
      <c r="J44" s="30">
        <f>'2010'!J44/'2009'!J44-1</f>
        <v>2.6543778801843319</v>
      </c>
      <c r="K44" s="30">
        <f>'2010'!K44/'2009'!K44-1</f>
        <v>-0.26816608996539792</v>
      </c>
      <c r="L44" s="30">
        <f>'2010'!L44/'2009'!L44-1</f>
        <v>0.35265700483091789</v>
      </c>
      <c r="M44" s="30">
        <f>'2010'!M44/'2009'!M44-1</f>
        <v>0.57345971563981046</v>
      </c>
      <c r="N44" s="30">
        <f>'2010'!N44/'2009'!N44-1</f>
        <v>-0.15450643776824036</v>
      </c>
      <c r="O44" s="30">
        <f>'2010'!O44/'2009'!O44-1</f>
        <v>-8.9795918367346905E-2</v>
      </c>
    </row>
    <row r="45" spans="2:18" s="33" customFormat="1" x14ac:dyDescent="0.2">
      <c r="B45" s="24" t="s">
        <v>53</v>
      </c>
      <c r="C45" s="32">
        <f>'2010'!C45/SUM('2009'!D45:O45)-1</f>
        <v>0.28999362651370308</v>
      </c>
      <c r="D45" s="32">
        <f>'2010'!D45/'2009'!D45-1</f>
        <v>-0.3529411764705882</v>
      </c>
      <c r="E45" s="32">
        <f>'2010'!E45/'2009'!E45-1</f>
        <v>-0.25</v>
      </c>
      <c r="F45" s="32">
        <f>'2010'!F45/'2009'!F45-1</f>
        <v>0.79069767441860472</v>
      </c>
      <c r="G45" s="32">
        <f>'2010'!G45/'2009'!G45-1</f>
        <v>0.36263736263736268</v>
      </c>
      <c r="H45" s="32">
        <f>'2010'!H45/'2009'!H45-1</f>
        <v>0.36486486486486491</v>
      </c>
      <c r="I45" s="32">
        <f>'2010'!I45/'2009'!I45-1</f>
        <v>0.38223938223938214</v>
      </c>
      <c r="J45" s="32">
        <f>'2010'!J45/'2009'!J45-1</f>
        <v>5.1587301587301626E-2</v>
      </c>
      <c r="K45" s="32">
        <f>'2010'!K45/'2009'!K45-1</f>
        <v>0.42639593908629436</v>
      </c>
      <c r="L45" s="32">
        <f>'2010'!L45/'2009'!L45-1</f>
        <v>0.67532467532467533</v>
      </c>
      <c r="M45" s="32">
        <f>'2010'!M45/'2009'!M45-1</f>
        <v>0.47619047619047628</v>
      </c>
      <c r="N45" s="32">
        <f>'2010'!N45/'2009'!N45-1</f>
        <v>0.3600000000000001</v>
      </c>
      <c r="O45" s="32">
        <f>'2010'!O45/'2009'!O45-1</f>
        <v>0.26530612244897966</v>
      </c>
    </row>
    <row r="46" spans="2:18" s="31" customFormat="1" x14ac:dyDescent="0.2">
      <c r="B46" s="42" t="s">
        <v>5</v>
      </c>
      <c r="C46" s="55">
        <f>'2010'!C46/SUM('2009'!D46:O46)-1</f>
        <v>0.14339080459770126</v>
      </c>
      <c r="D46" s="30">
        <f>'2010'!D46/'2009'!D46-1</f>
        <v>0.94545454545454555</v>
      </c>
      <c r="E46" s="30">
        <f>'2010'!E46/'2009'!E46-1</f>
        <v>0.19631901840490795</v>
      </c>
      <c r="F46" s="30">
        <f>'2010'!F46/'2009'!F46-1</f>
        <v>-0.38793103448275867</v>
      </c>
      <c r="G46" s="30">
        <f>'2010'!G46/'2009'!G46-1</f>
        <v>1.0857142857142859</v>
      </c>
      <c r="H46" s="30">
        <f>'2010'!H46/'2009'!H46-1</f>
        <v>0.57094594594594605</v>
      </c>
      <c r="I46" s="30">
        <f>'2010'!I46/'2009'!I46-1</f>
        <v>-0.14991762767710048</v>
      </c>
      <c r="J46" s="30">
        <f>'2010'!J46/'2009'!J46-1</f>
        <v>0.2432432432432432</v>
      </c>
      <c r="K46" s="30">
        <f>'2010'!K46/'2009'!K46-1</f>
        <v>4.0169133192389017E-2</v>
      </c>
      <c r="L46" s="30">
        <f>'2010'!L46/'2009'!L46-1</f>
        <v>0.26073619631901845</v>
      </c>
      <c r="M46" s="30">
        <f>'2010'!M46/'2009'!M46-1</f>
        <v>0.44588744588744578</v>
      </c>
      <c r="N46" s="30">
        <f>'2010'!N46/'2009'!N46-1</f>
        <v>1.6216216216216273E-2</v>
      </c>
      <c r="O46" s="30">
        <f>'2010'!O46/'2009'!O46-1</f>
        <v>-0.56783919597989951</v>
      </c>
    </row>
    <row r="47" spans="2:18" s="33" customFormat="1" x14ac:dyDescent="0.2">
      <c r="B47" s="25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</row>
    <row r="48" spans="2:18" s="34" customFormat="1" x14ac:dyDescent="0.2">
      <c r="B48" s="1" t="s">
        <v>54</v>
      </c>
      <c r="C48" s="55">
        <f>'2010'!C48/SUM('2009'!D48:O48)-1</f>
        <v>-7.4720796955171309E-2</v>
      </c>
      <c r="D48" s="30">
        <f>'2010'!D48/'2009'!D48-1</f>
        <v>-0.10688185140073081</v>
      </c>
      <c r="E48" s="30">
        <f>'2010'!E48/'2009'!E48-1</f>
        <v>-0.16544391281233384</v>
      </c>
      <c r="F48" s="30">
        <f>'2010'!F48/'2009'!F48-1</f>
        <v>2.2148394241416902E-3</v>
      </c>
      <c r="G48" s="30">
        <f>'2010'!G48/'2009'!G48-1</f>
        <v>0.41556967771221065</v>
      </c>
      <c r="H48" s="30">
        <f>'2010'!H48/'2009'!H48-1</f>
        <v>-9.0369827901867428E-2</v>
      </c>
      <c r="I48" s="30">
        <f>'2010'!I48/'2009'!I48-1</f>
        <v>0.1166666666666667</v>
      </c>
      <c r="J48" s="30">
        <f>'2010'!J48/'2009'!J48-1</f>
        <v>7.6648282777638466E-2</v>
      </c>
      <c r="K48" s="30">
        <f>'2010'!K48/'2009'!K48-1</f>
        <v>-0.30922896781747866</v>
      </c>
      <c r="L48" s="30">
        <f>'2010'!L48/'2009'!L48-1</f>
        <v>-0.38592959355786494</v>
      </c>
      <c r="M48" s="30">
        <f>'2010'!M48/'2009'!M48-1</f>
        <v>0.10489813610749898</v>
      </c>
      <c r="N48" s="30">
        <f>'2010'!N48/'2009'!N48-1</f>
        <v>-6.0527138243567036E-2</v>
      </c>
      <c r="O48" s="30">
        <f>'2010'!O48/'2009'!O48-1</f>
        <v>2.6558603491271926E-2</v>
      </c>
    </row>
    <row r="49" spans="2:15" x14ac:dyDescent="0.2"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</row>
    <row r="50" spans="2:15" x14ac:dyDescent="0.2"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2:15" x14ac:dyDescent="0.2"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2:15" x14ac:dyDescent="0.2"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</row>
    <row r="53" spans="2:15" x14ac:dyDescent="0.2"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</row>
    <row r="54" spans="2:15" x14ac:dyDescent="0.2"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2:15" x14ac:dyDescent="0.2"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</row>
    <row r="56" spans="2:15" x14ac:dyDescent="0.2"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2:15" x14ac:dyDescent="0.2">
      <c r="B57" s="13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2:15" x14ac:dyDescent="0.2"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2:15" x14ac:dyDescent="0.2"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2:15" x14ac:dyDescent="0.2"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</row>
  </sheetData>
  <phoneticPr fontId="0" type="noConversion"/>
  <conditionalFormatting sqref="P1:IV1048576 A1:B1048576 C1:O6 C8:O65536">
    <cfRule type="cellIs" dxfId="469" priority="1" stopIfTrue="1" operator="lessThan">
      <formula>0</formula>
    </cfRule>
  </conditionalFormatting>
  <pageMargins left="0.59" right="0.53" top="0.46" bottom="0.55000000000000004" header="0.26" footer="0.22"/>
  <pageSetup paperSize="9" scale="80" orientation="landscape" r:id="rId1"/>
  <headerFooter alignWithMargins="0">
    <oddFooter>&amp;LStatistics Finland&amp;C&amp;D&amp;RHelsinki City Tourist Office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workbookViewId="0"/>
  </sheetViews>
  <sheetFormatPr defaultRowHeight="12.75" x14ac:dyDescent="0.2"/>
  <cols>
    <col min="1" max="1" width="4.140625" customWidth="1"/>
    <col min="2" max="2" width="28.7109375" style="1" customWidth="1"/>
    <col min="3" max="11" width="9.7109375" customWidth="1"/>
    <col min="12" max="12" width="10.7109375" customWidth="1"/>
    <col min="13" max="13" width="9.7109375" customWidth="1"/>
    <col min="14" max="14" width="10.28515625" customWidth="1"/>
    <col min="15" max="15" width="10.85546875" customWidth="1"/>
  </cols>
  <sheetData>
    <row r="1" spans="1:16" x14ac:dyDescent="0.2">
      <c r="A1" s="4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6" x14ac:dyDescent="0.2">
      <c r="B2" s="51" t="s">
        <v>72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x14ac:dyDescent="0.2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6" ht="15.75" x14ac:dyDescent="0.25">
      <c r="B4" s="3" t="s">
        <v>55</v>
      </c>
      <c r="C4" s="4"/>
      <c r="D4" s="4"/>
      <c r="E4" s="4"/>
      <c r="F4" s="2"/>
      <c r="G4" s="4"/>
      <c r="H4" s="2"/>
      <c r="I4" s="4"/>
      <c r="J4" s="2"/>
      <c r="K4" s="4"/>
      <c r="L4" s="4"/>
      <c r="M4" s="2"/>
      <c r="N4" s="2"/>
      <c r="O4" s="2"/>
    </row>
    <row r="5" spans="1:16" ht="15.75" thickBot="1" x14ac:dyDescent="0.3">
      <c r="B5" s="5" t="s">
        <v>0</v>
      </c>
    </row>
    <row r="6" spans="1:16" ht="13.5" thickBot="1" x14ac:dyDescent="0.25">
      <c r="B6" s="6" t="s">
        <v>248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  <c r="K6" s="7" t="s">
        <v>14</v>
      </c>
      <c r="L6" s="7" t="s">
        <v>15</v>
      </c>
      <c r="M6" s="7" t="s">
        <v>16</v>
      </c>
      <c r="N6" s="7" t="s">
        <v>17</v>
      </c>
      <c r="O6" s="7" t="s">
        <v>18</v>
      </c>
    </row>
    <row r="7" spans="1:16" x14ac:dyDescent="0.2">
      <c r="B7" s="9"/>
      <c r="C7" s="16" t="s">
        <v>56</v>
      </c>
      <c r="D7" s="16" t="s">
        <v>57</v>
      </c>
      <c r="E7" s="16" t="s">
        <v>58</v>
      </c>
      <c r="F7" s="16" t="s">
        <v>59</v>
      </c>
      <c r="G7" s="16" t="s">
        <v>60</v>
      </c>
      <c r="H7" s="16" t="s">
        <v>61</v>
      </c>
      <c r="I7" s="16" t="s">
        <v>62</v>
      </c>
      <c r="J7" s="16" t="s">
        <v>63</v>
      </c>
      <c r="K7" s="16" t="s">
        <v>64</v>
      </c>
      <c r="L7" s="16" t="s">
        <v>65</v>
      </c>
      <c r="M7" s="16" t="s">
        <v>66</v>
      </c>
      <c r="N7" s="16" t="s">
        <v>67</v>
      </c>
      <c r="O7" s="16" t="s">
        <v>68</v>
      </c>
    </row>
    <row r="8" spans="1:16" s="61" customFormat="1" x14ac:dyDescent="0.2">
      <c r="B8" s="59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</row>
    <row r="9" spans="1:16" s="21" customFormat="1" x14ac:dyDescent="0.2">
      <c r="B9" s="18" t="s">
        <v>23</v>
      </c>
      <c r="C9" s="19">
        <f>[9]Tammijoulu!C15</f>
        <v>3201327</v>
      </c>
      <c r="D9" s="19">
        <f>[9]Tammi!C15</f>
        <v>225869</v>
      </c>
      <c r="E9" s="19">
        <f>[9]Helmi!C15</f>
        <v>208437</v>
      </c>
      <c r="F9" s="19">
        <f>[9]Maalis!C15</f>
        <v>230765</v>
      </c>
      <c r="G9" s="19">
        <f>[9]Huhti!C15</f>
        <v>216196</v>
      </c>
      <c r="H9" s="19">
        <f>[9]Touko!C15</f>
        <v>285015</v>
      </c>
      <c r="I9" s="19">
        <f>[9]Kesä!C15</f>
        <v>335513</v>
      </c>
      <c r="J9" s="19">
        <f>[9]Heinä!C15</f>
        <v>437157</v>
      </c>
      <c r="K9" s="19">
        <f>[9]Elo!C15</f>
        <v>407770</v>
      </c>
      <c r="L9" s="19">
        <f>[9]Syys!C15</f>
        <v>292418</v>
      </c>
      <c r="M9" s="19">
        <f>[9]Loka!C15</f>
        <v>302379</v>
      </c>
      <c r="N9" s="19">
        <f>[9]Marras!C15</f>
        <v>259808</v>
      </c>
      <c r="O9" s="19"/>
    </row>
    <row r="10" spans="1:16" x14ac:dyDescent="0.2">
      <c r="B10" s="11" t="s">
        <v>24</v>
      </c>
      <c r="C10" s="12">
        <f>[9]Tammijoulu!E15</f>
        <v>1702775</v>
      </c>
      <c r="D10" s="12">
        <f>[9]Tammi!E15</f>
        <v>110599</v>
      </c>
      <c r="E10" s="12">
        <f>[9]Helmi!E15</f>
        <v>95095</v>
      </c>
      <c r="F10" s="12">
        <f>[9]Maalis!E15</f>
        <v>114011</v>
      </c>
      <c r="G10" s="12">
        <f>[9]Huhti!E15</f>
        <v>110211</v>
      </c>
      <c r="H10" s="12">
        <f>[9]Touko!E15</f>
        <v>155057</v>
      </c>
      <c r="I10" s="12">
        <f>[9]Kesä!E15</f>
        <v>192566</v>
      </c>
      <c r="J10" s="12">
        <f>[9]Heinä!E15</f>
        <v>245860</v>
      </c>
      <c r="K10" s="12">
        <f>[9]Elo!E15</f>
        <v>244486</v>
      </c>
      <c r="L10" s="12">
        <f>[9]Syys!E15</f>
        <v>172301</v>
      </c>
      <c r="M10" s="12">
        <f>[9]Loka!E15</f>
        <v>142830</v>
      </c>
      <c r="N10" s="12">
        <f>[9]Marras!E15</f>
        <v>119759</v>
      </c>
      <c r="O10" s="12"/>
    </row>
    <row r="11" spans="1:16" s="21" customFormat="1" x14ac:dyDescent="0.2">
      <c r="B11" s="22" t="s">
        <v>25</v>
      </c>
      <c r="C11" s="23">
        <f>[9]Tammijoulu!D15</f>
        <v>1498552</v>
      </c>
      <c r="D11" s="23">
        <f>[9]Tammi!D15</f>
        <v>115270</v>
      </c>
      <c r="E11" s="23">
        <f>[9]Helmi!D15</f>
        <v>113342</v>
      </c>
      <c r="F11" s="23">
        <f>[9]Maalis!D15</f>
        <v>116754</v>
      </c>
      <c r="G11" s="23">
        <f>[9]Huhti!D15</f>
        <v>105985</v>
      </c>
      <c r="H11" s="23">
        <f>[9]Touko!D15</f>
        <v>129958</v>
      </c>
      <c r="I11" s="23">
        <f>[9]Kesä!D15</f>
        <v>142947</v>
      </c>
      <c r="J11" s="23">
        <f>[9]Heinä!D15</f>
        <v>191297</v>
      </c>
      <c r="K11" s="23">
        <f>[9]Elo!D15</f>
        <v>163284</v>
      </c>
      <c r="L11" s="23">
        <f>[9]Syys!D15</f>
        <v>120117</v>
      </c>
      <c r="M11" s="23">
        <f>[9]Loka!D15</f>
        <v>159549</v>
      </c>
      <c r="N11" s="23">
        <f>[9]Marras!D15</f>
        <v>140049</v>
      </c>
      <c r="O11" s="23"/>
    </row>
    <row r="12" spans="1:16" x14ac:dyDescent="0.2">
      <c r="B12" s="1" t="s">
        <v>26</v>
      </c>
      <c r="C12" s="12">
        <f>[9]Tammijoulu!P15</f>
        <v>131074</v>
      </c>
      <c r="D12" s="12">
        <f>[9]Tammi!P15</f>
        <v>8069</v>
      </c>
      <c r="E12" s="12">
        <f>[9]Helmi!P15</f>
        <v>8982</v>
      </c>
      <c r="F12" s="12">
        <f>[9]Maalis!P15</f>
        <v>10225</v>
      </c>
      <c r="G12" s="12">
        <f>[9]Huhti!P15</f>
        <v>9819</v>
      </c>
      <c r="H12" s="12">
        <f>[9]Touko!P15</f>
        <v>11806</v>
      </c>
      <c r="I12" s="12">
        <f>[9]Kesä!P15</f>
        <v>14006</v>
      </c>
      <c r="J12" s="12">
        <f>[9]Heinä!P15</f>
        <v>13964</v>
      </c>
      <c r="K12" s="12">
        <f>[9]Elo!P15</f>
        <v>17739</v>
      </c>
      <c r="L12" s="12">
        <f>[9]Syys!P15</f>
        <v>12320</v>
      </c>
      <c r="M12" s="12">
        <f>[9]Loka!P15</f>
        <v>14302</v>
      </c>
      <c r="N12" s="12">
        <f>[9]Marras!P15</f>
        <v>9842</v>
      </c>
      <c r="O12" s="12"/>
    </row>
    <row r="13" spans="1:16" s="21" customFormat="1" x14ac:dyDescent="0.2">
      <c r="B13" s="24" t="s">
        <v>29</v>
      </c>
      <c r="C13" s="23">
        <f>[9]Tammijoulu!J15</f>
        <v>156910</v>
      </c>
      <c r="D13" s="23">
        <f>[9]Tammi!J15</f>
        <v>7693</v>
      </c>
      <c r="E13" s="23">
        <f>[9]Helmi!J15</f>
        <v>7684</v>
      </c>
      <c r="F13" s="23">
        <f>[9]Maalis!J15</f>
        <v>8992</v>
      </c>
      <c r="G13" s="23">
        <f>[9]Huhti!J15</f>
        <v>10362</v>
      </c>
      <c r="H13" s="23">
        <f>[9]Touko!J15</f>
        <v>15419</v>
      </c>
      <c r="I13" s="23">
        <f>[9]Kesä!J15</f>
        <v>20074</v>
      </c>
      <c r="J13" s="23">
        <f>[9]Heinä!J15</f>
        <v>26619</v>
      </c>
      <c r="K13" s="23">
        <f>[9]Elo!J15</f>
        <v>23804</v>
      </c>
      <c r="L13" s="23">
        <f>[9]Syys!J15</f>
        <v>14775</v>
      </c>
      <c r="M13" s="23">
        <f>[9]Loka!J15</f>
        <v>11854</v>
      </c>
      <c r="N13" s="23">
        <f>[9]Marras!J15</f>
        <v>9634</v>
      </c>
      <c r="O13" s="23"/>
    </row>
    <row r="14" spans="1:16" x14ac:dyDescent="0.2">
      <c r="B14" s="1" t="s">
        <v>28</v>
      </c>
      <c r="C14" s="12">
        <f>[9]Tammijoulu!F15</f>
        <v>124484</v>
      </c>
      <c r="D14" s="12">
        <f>[9]Tammi!F15</f>
        <v>8602</v>
      </c>
      <c r="E14" s="12">
        <f>[9]Helmi!F15</f>
        <v>7798</v>
      </c>
      <c r="F14" s="12">
        <f>[9]Maalis!F15</f>
        <v>9729</v>
      </c>
      <c r="G14" s="12">
        <f>[9]Huhti!F15</f>
        <v>10016</v>
      </c>
      <c r="H14" s="12">
        <f>[9]Touko!F15</f>
        <v>14235</v>
      </c>
      <c r="I14" s="12">
        <f>[9]Kesä!F15</f>
        <v>11639</v>
      </c>
      <c r="J14" s="12">
        <f>[9]Heinä!F15</f>
        <v>13269</v>
      </c>
      <c r="K14" s="12">
        <f>[9]Elo!F15</f>
        <v>12483</v>
      </c>
      <c r="L14" s="12">
        <f>[9]Syys!F15</f>
        <v>13172</v>
      </c>
      <c r="M14" s="12">
        <f>[9]Loka!F15</f>
        <v>12096</v>
      </c>
      <c r="N14" s="12">
        <f>[9]Marras!F15</f>
        <v>11445</v>
      </c>
      <c r="O14" s="12"/>
    </row>
    <row r="15" spans="1:16" s="21" customFormat="1" x14ac:dyDescent="0.2">
      <c r="B15" s="24" t="s">
        <v>27</v>
      </c>
      <c r="C15" s="23">
        <f>[9]Tammijoulu!AK15</f>
        <v>138393</v>
      </c>
      <c r="D15" s="23">
        <f>[9]Tammi!AK15</f>
        <v>27513</v>
      </c>
      <c r="E15" s="23">
        <f>[9]Helmi!AK15</f>
        <v>7714</v>
      </c>
      <c r="F15" s="23">
        <f>[9]Maalis!AK15</f>
        <v>10198</v>
      </c>
      <c r="G15" s="23">
        <f>[9]Huhti!AK15</f>
        <v>8241</v>
      </c>
      <c r="H15" s="23">
        <f>[9]Touko!AK15</f>
        <v>13093</v>
      </c>
      <c r="I15" s="23">
        <f>[9]Kesä!AK15</f>
        <v>12162</v>
      </c>
      <c r="J15" s="23">
        <f>[9]Heinä!AK15</f>
        <v>14590</v>
      </c>
      <c r="K15" s="23">
        <f>[9]Elo!AK15</f>
        <v>14226</v>
      </c>
      <c r="L15" s="23">
        <f>[9]Syys!AK15</f>
        <v>7741</v>
      </c>
      <c r="M15" s="23">
        <f>[9]Loka!AK15</f>
        <v>11195</v>
      </c>
      <c r="N15" s="23">
        <f>[9]Marras!AK15</f>
        <v>11720</v>
      </c>
      <c r="O15" s="23"/>
    </row>
    <row r="16" spans="1:16" s="46" customFormat="1" x14ac:dyDescent="0.2">
      <c r="B16" s="42" t="s">
        <v>1</v>
      </c>
      <c r="C16" s="43">
        <f>[9]Tammijoulu!AP15</f>
        <v>115959</v>
      </c>
      <c r="D16" s="43">
        <f>[9]Tammi!AP15</f>
        <v>5453</v>
      </c>
      <c r="E16" s="43">
        <f>[9]Helmi!AP15</f>
        <v>5916</v>
      </c>
      <c r="F16" s="43">
        <f>[9]Maalis!AP15</f>
        <v>7399</v>
      </c>
      <c r="G16" s="43">
        <f>[9]Huhti!AP15</f>
        <v>6685</v>
      </c>
      <c r="H16" s="43">
        <f>[9]Touko!AP15</f>
        <v>11627</v>
      </c>
      <c r="I16" s="43">
        <f>[9]Kesä!AP15</f>
        <v>17028</v>
      </c>
      <c r="J16" s="43">
        <f>[9]Heinä!AP15</f>
        <v>17181</v>
      </c>
      <c r="K16" s="43">
        <f>[9]Elo!AP15</f>
        <v>17138</v>
      </c>
      <c r="L16" s="43">
        <f>[9]Syys!AP15</f>
        <v>13127</v>
      </c>
      <c r="M16" s="43">
        <f>[9]Loka!AP15</f>
        <v>7895</v>
      </c>
      <c r="N16" s="43">
        <f>[9]Marras!AP15</f>
        <v>6510</v>
      </c>
      <c r="O16" s="43"/>
    </row>
    <row r="17" spans="2:15" s="21" customFormat="1" x14ac:dyDescent="0.2">
      <c r="B17" s="24" t="s">
        <v>30</v>
      </c>
      <c r="C17" s="23">
        <f>[9]Tammijoulu!AV15</f>
        <v>118461</v>
      </c>
      <c r="D17" s="23">
        <f>[9]Tammi!AV15</f>
        <v>4376</v>
      </c>
      <c r="E17" s="23">
        <f>[9]Helmi!AV15</f>
        <v>6256</v>
      </c>
      <c r="F17" s="23">
        <f>[9]Maalis!AV15</f>
        <v>6930</v>
      </c>
      <c r="G17" s="23">
        <f>[9]Huhti!AV15</f>
        <v>4528</v>
      </c>
      <c r="H17" s="23">
        <f>[9]Touko!AV15</f>
        <v>9008</v>
      </c>
      <c r="I17" s="23">
        <f>[9]Kesä!AV15</f>
        <v>13563</v>
      </c>
      <c r="J17" s="23">
        <f>[9]Heinä!AV15</f>
        <v>17729</v>
      </c>
      <c r="K17" s="23">
        <f>[9]Elo!AV15</f>
        <v>20470</v>
      </c>
      <c r="L17" s="23">
        <f>[9]Syys!AV15</f>
        <v>16660</v>
      </c>
      <c r="M17" s="23">
        <f>[9]Loka!AV15</f>
        <v>12463</v>
      </c>
      <c r="N17" s="23">
        <f>[9]Marras!AV15</f>
        <v>6478</v>
      </c>
      <c r="O17" s="23"/>
    </row>
    <row r="18" spans="2:15" x14ac:dyDescent="0.2">
      <c r="B18" s="1" t="s">
        <v>31</v>
      </c>
      <c r="C18" s="12">
        <f>[9]Tammijoulu!S15</f>
        <v>46057</v>
      </c>
      <c r="D18" s="12">
        <f>[9]Tammi!S15</f>
        <v>2688</v>
      </c>
      <c r="E18" s="12">
        <f>[9]Helmi!S15</f>
        <v>2215</v>
      </c>
      <c r="F18" s="12">
        <f>[9]Maalis!S15</f>
        <v>2972</v>
      </c>
      <c r="G18" s="12">
        <f>[9]Huhti!S15</f>
        <v>2724</v>
      </c>
      <c r="H18" s="12">
        <f>[9]Touko!S15</f>
        <v>3314</v>
      </c>
      <c r="I18" s="12">
        <f>[9]Kesä!S15</f>
        <v>4485</v>
      </c>
      <c r="J18" s="12">
        <f>[9]Heinä!S15</f>
        <v>6076</v>
      </c>
      <c r="K18" s="12">
        <f>[9]Elo!S15</f>
        <v>12190</v>
      </c>
      <c r="L18" s="12">
        <f>[9]Syys!S15</f>
        <v>3710</v>
      </c>
      <c r="M18" s="12">
        <f>[9]Loka!S15</f>
        <v>3230</v>
      </c>
      <c r="N18" s="12">
        <f>[9]Marras!S15</f>
        <v>2453</v>
      </c>
      <c r="O18" s="12"/>
    </row>
    <row r="19" spans="2:15" s="21" customFormat="1" x14ac:dyDescent="0.2">
      <c r="B19" s="24" t="s">
        <v>34</v>
      </c>
      <c r="C19" s="23">
        <f>[9]Tammijoulu!G15</f>
        <v>49051</v>
      </c>
      <c r="D19" s="23">
        <f>[9]Tammi!G15</f>
        <v>2381</v>
      </c>
      <c r="E19" s="23">
        <f>[9]Helmi!G15</f>
        <v>2793</v>
      </c>
      <c r="F19" s="23">
        <f>[9]Maalis!G15</f>
        <v>3091</v>
      </c>
      <c r="G19" s="23">
        <f>[9]Huhti!G15</f>
        <v>3486</v>
      </c>
      <c r="H19" s="23">
        <f>[9]Touko!G15</f>
        <v>5297</v>
      </c>
      <c r="I19" s="23">
        <f>[9]Kesä!G15</f>
        <v>4962</v>
      </c>
      <c r="J19" s="23">
        <f>[9]Heinä!G15</f>
        <v>7455</v>
      </c>
      <c r="K19" s="23">
        <f>[9]Elo!G15</f>
        <v>4249</v>
      </c>
      <c r="L19" s="23">
        <f>[9]Syys!G15</f>
        <v>5793</v>
      </c>
      <c r="M19" s="23">
        <f>[9]Loka!G15</f>
        <v>5434</v>
      </c>
      <c r="N19" s="23">
        <f>[9]Marras!G15</f>
        <v>4110</v>
      </c>
      <c r="O19" s="23"/>
    </row>
    <row r="20" spans="2:15" x14ac:dyDescent="0.2">
      <c r="B20" s="1" t="s">
        <v>33</v>
      </c>
      <c r="C20" s="12">
        <f>[9]Tammijoulu!M15</f>
        <v>41966</v>
      </c>
      <c r="D20" s="12">
        <f>[9]Tammi!M15</f>
        <v>2410</v>
      </c>
      <c r="E20" s="12">
        <f>[9]Helmi!M15</f>
        <v>2865</v>
      </c>
      <c r="F20" s="12">
        <f>[9]Maalis!M15</f>
        <v>3425</v>
      </c>
      <c r="G20" s="12">
        <f>[9]Huhti!M15</f>
        <v>3340</v>
      </c>
      <c r="H20" s="12">
        <f>[9]Touko!M15</f>
        <v>4437</v>
      </c>
      <c r="I20" s="12">
        <f>[9]Kesä!M15</f>
        <v>4557</v>
      </c>
      <c r="J20" s="12">
        <f>[9]Heinä!M15</f>
        <v>4715</v>
      </c>
      <c r="K20" s="12">
        <f>[9]Elo!M15</f>
        <v>4531</v>
      </c>
      <c r="L20" s="12">
        <f>[9]Syys!M15</f>
        <v>3937</v>
      </c>
      <c r="M20" s="12">
        <f>[9]Loka!M15</f>
        <v>4103</v>
      </c>
      <c r="N20" s="12">
        <f>[9]Marras!M15</f>
        <v>3646</v>
      </c>
      <c r="O20" s="12"/>
    </row>
    <row r="21" spans="2:15" s="21" customFormat="1" x14ac:dyDescent="0.2">
      <c r="B21" s="24" t="s">
        <v>40</v>
      </c>
      <c r="C21" s="23">
        <f>[9]Tammijoulu!BK15</f>
        <v>77953</v>
      </c>
      <c r="D21" s="23">
        <f>[9]Tammi!BK15</f>
        <v>2858</v>
      </c>
      <c r="E21" s="23">
        <f>[9]Helmi!BK15</f>
        <v>3773</v>
      </c>
      <c r="F21" s="23">
        <f>[9]Maalis!BK15</f>
        <v>4903</v>
      </c>
      <c r="G21" s="23">
        <f>[9]Huhti!BK15</f>
        <v>3212</v>
      </c>
      <c r="H21" s="23">
        <f>[9]Touko!BK15</f>
        <v>5422</v>
      </c>
      <c r="I21" s="23">
        <f>[9]Kesä!BK15</f>
        <v>11734</v>
      </c>
      <c r="J21" s="23">
        <f>[9]Heinä!BK15</f>
        <v>11886</v>
      </c>
      <c r="K21" s="23">
        <f>[9]Elo!BK15</f>
        <v>15055</v>
      </c>
      <c r="L21" s="23">
        <f>[9]Syys!BK15</f>
        <v>9043</v>
      </c>
      <c r="M21" s="23">
        <f>[9]Loka!BK15</f>
        <v>5396</v>
      </c>
      <c r="N21" s="23">
        <f>[9]Marras!BK15</f>
        <v>4671</v>
      </c>
      <c r="O21" s="23"/>
    </row>
    <row r="22" spans="2:15" s="46" customFormat="1" x14ac:dyDescent="0.2">
      <c r="B22" s="42" t="s">
        <v>36</v>
      </c>
      <c r="C22" s="43">
        <f>[9]Tammijoulu!T15</f>
        <v>42089</v>
      </c>
      <c r="D22" s="43">
        <f>[9]Tammi!T15</f>
        <v>1808</v>
      </c>
      <c r="E22" s="43">
        <f>[9]Helmi!T15</f>
        <v>1889</v>
      </c>
      <c r="F22" s="43">
        <f>[9]Maalis!T15</f>
        <v>2333</v>
      </c>
      <c r="G22" s="43">
        <f>[9]Huhti!T15</f>
        <v>3037</v>
      </c>
      <c r="H22" s="43">
        <f>[9]Touko!T15</f>
        <v>3140</v>
      </c>
      <c r="I22" s="43">
        <f>[9]Kesä!T15</f>
        <v>4599</v>
      </c>
      <c r="J22" s="43">
        <f>[9]Heinä!T15</f>
        <v>6095</v>
      </c>
      <c r="K22" s="43">
        <f>[9]Elo!T15</f>
        <v>10320</v>
      </c>
      <c r="L22" s="43">
        <f>[9]Syys!T15</f>
        <v>4219</v>
      </c>
      <c r="M22" s="43">
        <f>[9]Loka!T15</f>
        <v>2626</v>
      </c>
      <c r="N22" s="43">
        <f>[9]Marras!T15</f>
        <v>2023</v>
      </c>
      <c r="O22" s="43"/>
    </row>
    <row r="23" spans="2:15" s="21" customFormat="1" x14ac:dyDescent="0.2">
      <c r="B23" s="24" t="s">
        <v>32</v>
      </c>
      <c r="C23" s="23">
        <f>[9]Tammijoulu!R15</f>
        <v>48168</v>
      </c>
      <c r="D23" s="23">
        <f>[9]Tammi!R15</f>
        <v>2502</v>
      </c>
      <c r="E23" s="23">
        <f>[9]Helmi!R15</f>
        <v>3926</v>
      </c>
      <c r="F23" s="23">
        <f>[9]Maalis!R15</f>
        <v>3551</v>
      </c>
      <c r="G23" s="23">
        <f>[9]Huhti!R15</f>
        <v>3549</v>
      </c>
      <c r="H23" s="23">
        <f>[9]Touko!R15</f>
        <v>4078</v>
      </c>
      <c r="I23" s="23">
        <f>[9]Kesä!R15</f>
        <v>5706</v>
      </c>
      <c r="J23" s="23">
        <f>[9]Heinä!R15</f>
        <v>6353</v>
      </c>
      <c r="K23" s="23">
        <f>[9]Elo!R15</f>
        <v>7668</v>
      </c>
      <c r="L23" s="23">
        <f>[9]Syys!R15</f>
        <v>4213</v>
      </c>
      <c r="M23" s="23">
        <f>[9]Loka!R15</f>
        <v>3727</v>
      </c>
      <c r="N23" s="23">
        <f>[9]Marras!R15</f>
        <v>2895</v>
      </c>
      <c r="O23" s="23"/>
    </row>
    <row r="24" spans="2:15" x14ac:dyDescent="0.2">
      <c r="B24" s="1" t="s">
        <v>35</v>
      </c>
      <c r="C24" s="12">
        <f>[9]Tammijoulu!H15</f>
        <v>36002</v>
      </c>
      <c r="D24" s="12">
        <f>[9]Tammi!H15</f>
        <v>2196</v>
      </c>
      <c r="E24" s="12">
        <f>[9]Helmi!H15</f>
        <v>2397</v>
      </c>
      <c r="F24" s="12">
        <f>[9]Maalis!H15</f>
        <v>3118</v>
      </c>
      <c r="G24" s="12">
        <f>[9]Huhti!H15</f>
        <v>2568</v>
      </c>
      <c r="H24" s="12">
        <f>[9]Touko!H15</f>
        <v>4223</v>
      </c>
      <c r="I24" s="12">
        <f>[9]Kesä!H15</f>
        <v>3553</v>
      </c>
      <c r="J24" s="12">
        <f>[9]Heinä!H15</f>
        <v>3297</v>
      </c>
      <c r="K24" s="12">
        <f>[9]Elo!H15</f>
        <v>3553</v>
      </c>
      <c r="L24" s="12">
        <f>[9]Syys!H15</f>
        <v>4230</v>
      </c>
      <c r="M24" s="12">
        <f>[9]Loka!H15</f>
        <v>3481</v>
      </c>
      <c r="N24" s="12">
        <f>[9]Marras!H15</f>
        <v>3386</v>
      </c>
      <c r="O24" s="12"/>
    </row>
    <row r="25" spans="2:15" s="21" customFormat="1" x14ac:dyDescent="0.2">
      <c r="B25" s="24" t="s">
        <v>38</v>
      </c>
      <c r="C25" s="23">
        <f>[9]Tammijoulu!L15</f>
        <v>53535</v>
      </c>
      <c r="D25" s="23">
        <f>[9]Tammi!L15</f>
        <v>2121</v>
      </c>
      <c r="E25" s="23">
        <f>[9]Helmi!L15</f>
        <v>1828</v>
      </c>
      <c r="F25" s="23">
        <f>[9]Maalis!L15</f>
        <v>1778</v>
      </c>
      <c r="G25" s="23">
        <f>[9]Huhti!L15</f>
        <v>3130</v>
      </c>
      <c r="H25" s="23">
        <f>[9]Touko!L15</f>
        <v>4376</v>
      </c>
      <c r="I25" s="23">
        <f>[9]Kesä!L15</f>
        <v>5781</v>
      </c>
      <c r="J25" s="23">
        <f>[9]Heinä!L15</f>
        <v>19687</v>
      </c>
      <c r="K25" s="23">
        <f>[9]Elo!L15</f>
        <v>6255</v>
      </c>
      <c r="L25" s="23">
        <f>[9]Syys!L15</f>
        <v>3827</v>
      </c>
      <c r="M25" s="23">
        <f>[9]Loka!L15</f>
        <v>2850</v>
      </c>
      <c r="N25" s="23">
        <f>[9]Marras!L15</f>
        <v>1902</v>
      </c>
      <c r="O25" s="23"/>
    </row>
    <row r="26" spans="2:15" x14ac:dyDescent="0.2">
      <c r="B26" s="1" t="s">
        <v>37</v>
      </c>
      <c r="C26" s="12">
        <f>[9]Tammijoulu!AH15</f>
        <v>33273</v>
      </c>
      <c r="D26" s="12">
        <f>[9]Tammi!AH15</f>
        <v>2886</v>
      </c>
      <c r="E26" s="12">
        <f>[9]Helmi!AH15</f>
        <v>2530</v>
      </c>
      <c r="F26" s="12">
        <f>[9]Maalis!AH15</f>
        <v>3333</v>
      </c>
      <c r="G26" s="12">
        <f>[9]Huhti!AH15</f>
        <v>2314</v>
      </c>
      <c r="H26" s="12">
        <f>[9]Touko!AH15</f>
        <v>2729</v>
      </c>
      <c r="I26" s="12">
        <f>[9]Kesä!AH15</f>
        <v>2701</v>
      </c>
      <c r="J26" s="12">
        <f>[9]Heinä!AH15</f>
        <v>3902</v>
      </c>
      <c r="K26" s="12">
        <f>[9]Elo!AH15</f>
        <v>3207</v>
      </c>
      <c r="L26" s="12">
        <f>[9]Syys!AH15</f>
        <v>3054</v>
      </c>
      <c r="M26" s="12">
        <f>[9]Loka!AH15</f>
        <v>3448</v>
      </c>
      <c r="N26" s="12">
        <f>[9]Marras!AH15</f>
        <v>3169</v>
      </c>
      <c r="O26" s="12"/>
    </row>
    <row r="27" spans="2:15" s="21" customFormat="1" x14ac:dyDescent="0.2">
      <c r="B27" s="24" t="s">
        <v>39</v>
      </c>
      <c r="C27" s="23">
        <f>[9]Tammijoulu!N15</f>
        <v>19483</v>
      </c>
      <c r="D27" s="23">
        <f>[9]Tammi!N15</f>
        <v>1068</v>
      </c>
      <c r="E27" s="23">
        <f>[9]Helmi!N15</f>
        <v>1355</v>
      </c>
      <c r="F27" s="23">
        <f>[9]Maalis!N15</f>
        <v>1649</v>
      </c>
      <c r="G27" s="23">
        <f>[9]Huhti!N15</f>
        <v>1694</v>
      </c>
      <c r="H27" s="23">
        <f>[9]Touko!N15</f>
        <v>1864</v>
      </c>
      <c r="I27" s="23">
        <f>[9]Kesä!N15</f>
        <v>2155</v>
      </c>
      <c r="J27" s="23">
        <f>[9]Heinä!N15</f>
        <v>2436</v>
      </c>
      <c r="K27" s="23">
        <f>[9]Elo!N15</f>
        <v>2207</v>
      </c>
      <c r="L27" s="23">
        <f>[9]Syys!N15</f>
        <v>1961</v>
      </c>
      <c r="M27" s="23">
        <f>[9]Loka!N15</f>
        <v>1644</v>
      </c>
      <c r="N27" s="23">
        <f>[9]Marras!N15</f>
        <v>1450</v>
      </c>
      <c r="O27" s="23"/>
    </row>
    <row r="28" spans="2:15" s="46" customFormat="1" x14ac:dyDescent="0.2">
      <c r="B28" s="42" t="s">
        <v>42</v>
      </c>
      <c r="C28" s="43">
        <f>[9]Tammijoulu!AQ15</f>
        <v>18806</v>
      </c>
      <c r="D28" s="43">
        <f>[9]Tammi!AQ15</f>
        <v>512</v>
      </c>
      <c r="E28" s="43">
        <f>[9]Helmi!AQ15</f>
        <v>647</v>
      </c>
      <c r="F28" s="43">
        <f>[9]Maalis!AQ15</f>
        <v>1242</v>
      </c>
      <c r="G28" s="43">
        <f>[9]Huhti!AQ15</f>
        <v>1374</v>
      </c>
      <c r="H28" s="43">
        <f>[9]Touko!AQ15</f>
        <v>1607</v>
      </c>
      <c r="I28" s="43">
        <f>[9]Kesä!AQ15</f>
        <v>2632</v>
      </c>
      <c r="J28" s="43">
        <f>[9]Heinä!AQ15</f>
        <v>3302</v>
      </c>
      <c r="K28" s="43">
        <f>[9]Elo!AQ15</f>
        <v>2788</v>
      </c>
      <c r="L28" s="43">
        <f>[9]Syys!AQ15</f>
        <v>2108</v>
      </c>
      <c r="M28" s="43">
        <f>[9]Loka!AQ15</f>
        <v>1414</v>
      </c>
      <c r="N28" s="43">
        <f>[9]Marras!AQ15</f>
        <v>1180</v>
      </c>
      <c r="O28" s="43"/>
    </row>
    <row r="29" spans="2:15" s="21" customFormat="1" x14ac:dyDescent="0.2">
      <c r="B29" s="24" t="s">
        <v>43</v>
      </c>
      <c r="C29" s="23">
        <f>[9]Tammijoulu!K15</f>
        <v>18675</v>
      </c>
      <c r="D29" s="23">
        <f>[9]Tammi!K15</f>
        <v>796</v>
      </c>
      <c r="E29" s="23">
        <f>[9]Helmi!K15</f>
        <v>998</v>
      </c>
      <c r="F29" s="23">
        <f>[9]Maalis!K15</f>
        <v>1085</v>
      </c>
      <c r="G29" s="23">
        <f>[9]Huhti!K15</f>
        <v>1189</v>
      </c>
      <c r="H29" s="23">
        <f>[9]Touko!K15</f>
        <v>1945</v>
      </c>
      <c r="I29" s="23">
        <f>[9]Kesä!K15</f>
        <v>1843</v>
      </c>
      <c r="J29" s="23">
        <f>[9]Heinä!K15</f>
        <v>4181</v>
      </c>
      <c r="K29" s="23">
        <f>[9]Elo!K15</f>
        <v>2820</v>
      </c>
      <c r="L29" s="23">
        <f>[9]Syys!K15</f>
        <v>1559</v>
      </c>
      <c r="M29" s="23">
        <f>[9]Loka!K15</f>
        <v>1394</v>
      </c>
      <c r="N29" s="23">
        <f>[9]Marras!K15</f>
        <v>865</v>
      </c>
      <c r="O29" s="23"/>
    </row>
    <row r="30" spans="2:15" x14ac:dyDescent="0.2">
      <c r="B30" s="1" t="s">
        <v>44</v>
      </c>
      <c r="C30" s="12">
        <f>[9]Tammijoulu!V15</f>
        <v>19351</v>
      </c>
      <c r="D30" s="12">
        <f>[9]Tammi!V15</f>
        <v>1148</v>
      </c>
      <c r="E30" s="12">
        <f>[9]Helmi!V15</f>
        <v>1575</v>
      </c>
      <c r="F30" s="12">
        <f>[9]Maalis!V15</f>
        <v>1671</v>
      </c>
      <c r="G30" s="12">
        <f>[9]Huhti!V15</f>
        <v>1856</v>
      </c>
      <c r="H30" s="12">
        <f>[9]Touko!V15</f>
        <v>1858</v>
      </c>
      <c r="I30" s="12">
        <f>[9]Kesä!V15</f>
        <v>3318</v>
      </c>
      <c r="J30" s="12">
        <f>[9]Heinä!V15</f>
        <v>1254</v>
      </c>
      <c r="K30" s="12">
        <f>[9]Elo!V15</f>
        <v>1947</v>
      </c>
      <c r="L30" s="12">
        <f>[9]Syys!V15</f>
        <v>1722</v>
      </c>
      <c r="M30" s="12">
        <f>[9]Loka!V15</f>
        <v>1510</v>
      </c>
      <c r="N30" s="12">
        <f>[9]Marras!V15</f>
        <v>1492</v>
      </c>
      <c r="O30" s="12"/>
    </row>
    <row r="31" spans="2:15" s="21" customFormat="1" x14ac:dyDescent="0.2">
      <c r="B31" s="24" t="s">
        <v>2</v>
      </c>
      <c r="C31" s="23">
        <f>[9]Tammijoulu!BG15</f>
        <v>28525</v>
      </c>
      <c r="D31" s="23">
        <f>[9]Tammi!BG15</f>
        <v>1454</v>
      </c>
      <c r="E31" s="23">
        <f>[9]Helmi!BG15</f>
        <v>978</v>
      </c>
      <c r="F31" s="23">
        <f>[9]Maalis!BG15</f>
        <v>1032</v>
      </c>
      <c r="G31" s="23">
        <f>[9]Huhti!BG15</f>
        <v>1239</v>
      </c>
      <c r="H31" s="23">
        <f>[9]Touko!BG15</f>
        <v>2406</v>
      </c>
      <c r="I31" s="23">
        <f>[9]Kesä!BG15</f>
        <v>4692</v>
      </c>
      <c r="J31" s="23">
        <f>[9]Heinä!BG15</f>
        <v>5051</v>
      </c>
      <c r="K31" s="23">
        <f>[9]Elo!BG15</f>
        <v>5127</v>
      </c>
      <c r="L31" s="23">
        <f>[9]Syys!BG15</f>
        <v>3530</v>
      </c>
      <c r="M31" s="23">
        <f>[9]Loka!BG15</f>
        <v>1885</v>
      </c>
      <c r="N31" s="23">
        <f>[9]Marras!BG15</f>
        <v>1131</v>
      </c>
      <c r="O31" s="23"/>
    </row>
    <row r="32" spans="2:15" x14ac:dyDescent="0.2">
      <c r="B32" s="1" t="s">
        <v>48</v>
      </c>
      <c r="C32" s="12">
        <f>[9]Tammijoulu!BA15</f>
        <v>22425</v>
      </c>
      <c r="D32" s="12">
        <f>[9]Tammi!BA15</f>
        <v>1197</v>
      </c>
      <c r="E32" s="12">
        <f>[9]Helmi!BA15</f>
        <v>1055</v>
      </c>
      <c r="F32" s="12">
        <f>[9]Maalis!BA15</f>
        <v>952</v>
      </c>
      <c r="G32" s="12">
        <f>[9]Huhti!BA15</f>
        <v>1083</v>
      </c>
      <c r="H32" s="12">
        <f>[9]Touko!BA15</f>
        <v>2325</v>
      </c>
      <c r="I32" s="12">
        <f>[9]Kesä!BA15</f>
        <v>2481</v>
      </c>
      <c r="J32" s="12">
        <f>[9]Heinä!BA15</f>
        <v>3747</v>
      </c>
      <c r="K32" s="12">
        <f>[9]Elo!BA15</f>
        <v>4104</v>
      </c>
      <c r="L32" s="12">
        <f>[9]Syys!BA15</f>
        <v>2128</v>
      </c>
      <c r="M32" s="12">
        <f>[9]Loka!BA15</f>
        <v>1997</v>
      </c>
      <c r="N32" s="12">
        <f>[9]Marras!BA15</f>
        <v>1356</v>
      </c>
      <c r="O32" s="12"/>
    </row>
    <row r="33" spans="2:15" s="21" customFormat="1" x14ac:dyDescent="0.2">
      <c r="B33" s="24" t="s">
        <v>41</v>
      </c>
      <c r="C33" s="23">
        <f>[9]Tammijoulu!AF15</f>
        <v>6873</v>
      </c>
      <c r="D33" s="23">
        <f>[9]Tammi!AF15</f>
        <v>814</v>
      </c>
      <c r="E33" s="23">
        <f>[9]Helmi!AF15</f>
        <v>324</v>
      </c>
      <c r="F33" s="23">
        <f>[9]Maalis!AF15</f>
        <v>502</v>
      </c>
      <c r="G33" s="23">
        <f>[9]Huhti!AF15</f>
        <v>401</v>
      </c>
      <c r="H33" s="23">
        <f>[9]Touko!AF15</f>
        <v>437</v>
      </c>
      <c r="I33" s="23">
        <f>[9]Kesä!AF15</f>
        <v>956</v>
      </c>
      <c r="J33" s="23">
        <f>[9]Heinä!AF15</f>
        <v>792</v>
      </c>
      <c r="K33" s="23">
        <f>[9]Elo!AF15</f>
        <v>804</v>
      </c>
      <c r="L33" s="23">
        <f>[9]Syys!AF15</f>
        <v>808</v>
      </c>
      <c r="M33" s="23">
        <f>[9]Loka!AF15</f>
        <v>567</v>
      </c>
      <c r="N33" s="23">
        <f>[9]Marras!AF15</f>
        <v>468</v>
      </c>
      <c r="O33" s="23"/>
    </row>
    <row r="34" spans="2:15" x14ac:dyDescent="0.2">
      <c r="B34" s="1" t="s">
        <v>47</v>
      </c>
      <c r="C34" s="12">
        <f>[9]Tammijoulu!Q15</f>
        <v>8771</v>
      </c>
      <c r="D34" s="12">
        <f>[9]Tammi!Q15</f>
        <v>439</v>
      </c>
      <c r="E34" s="12">
        <f>[9]Helmi!Q15</f>
        <v>562</v>
      </c>
      <c r="F34" s="12">
        <f>[9]Maalis!Q15</f>
        <v>689</v>
      </c>
      <c r="G34" s="12">
        <f>[9]Huhti!Q15</f>
        <v>898</v>
      </c>
      <c r="H34" s="12">
        <f>[9]Touko!Q15</f>
        <v>1192</v>
      </c>
      <c r="I34" s="12">
        <f>[9]Kesä!Q15</f>
        <v>745</v>
      </c>
      <c r="J34" s="12">
        <f>[9]Heinä!Q15</f>
        <v>750</v>
      </c>
      <c r="K34" s="12">
        <f>[9]Elo!Q15</f>
        <v>838</v>
      </c>
      <c r="L34" s="12">
        <f>[9]Syys!Q15</f>
        <v>981</v>
      </c>
      <c r="M34" s="12">
        <f>[9]Loka!Q15</f>
        <v>1084</v>
      </c>
      <c r="N34" s="12">
        <f>[9]Marras!Q15</f>
        <v>593</v>
      </c>
      <c r="O34" s="12"/>
    </row>
    <row r="35" spans="2:15" s="21" customFormat="1" x14ac:dyDescent="0.2">
      <c r="B35" s="24" t="s">
        <v>49</v>
      </c>
      <c r="C35" s="23">
        <f>[9]Tammijoulu!W15</f>
        <v>9965</v>
      </c>
      <c r="D35" s="23">
        <f>[9]Tammi!W15</f>
        <v>633</v>
      </c>
      <c r="E35" s="23">
        <f>[9]Helmi!W15</f>
        <v>555</v>
      </c>
      <c r="F35" s="23">
        <f>[9]Maalis!W15</f>
        <v>967</v>
      </c>
      <c r="G35" s="23">
        <f>[9]Huhti!W15</f>
        <v>767</v>
      </c>
      <c r="H35" s="23">
        <f>[9]Touko!W15</f>
        <v>694</v>
      </c>
      <c r="I35" s="23">
        <f>[9]Kesä!W15</f>
        <v>1020</v>
      </c>
      <c r="J35" s="23">
        <f>[9]Heinä!W15</f>
        <v>1051</v>
      </c>
      <c r="K35" s="23">
        <f>[9]Elo!W15</f>
        <v>1394</v>
      </c>
      <c r="L35" s="23">
        <f>[9]Syys!W15</f>
        <v>1132</v>
      </c>
      <c r="M35" s="23">
        <f>[9]Loka!W15</f>
        <v>738</v>
      </c>
      <c r="N35" s="23">
        <f>[9]Marras!W15</f>
        <v>1014</v>
      </c>
      <c r="O35" s="23"/>
    </row>
    <row r="36" spans="2:15" s="46" customFormat="1" x14ac:dyDescent="0.2">
      <c r="B36" s="42" t="s">
        <v>45</v>
      </c>
      <c r="C36" s="43">
        <f>[9]Tammijoulu!Y15</f>
        <v>7242</v>
      </c>
      <c r="D36" s="43">
        <f>[9]Tammi!Y15</f>
        <v>514</v>
      </c>
      <c r="E36" s="43">
        <f>[9]Helmi!Y15</f>
        <v>540</v>
      </c>
      <c r="F36" s="43">
        <f>[9]Maalis!Y15</f>
        <v>779</v>
      </c>
      <c r="G36" s="43">
        <f>[9]Huhti!Y15</f>
        <v>676</v>
      </c>
      <c r="H36" s="43">
        <f>[9]Touko!Y15</f>
        <v>668</v>
      </c>
      <c r="I36" s="43">
        <f>[9]Kesä!Y15</f>
        <v>1225</v>
      </c>
      <c r="J36" s="43">
        <f>[9]Heinä!Y15</f>
        <v>573</v>
      </c>
      <c r="K36" s="43">
        <f>[9]Elo!Y15</f>
        <v>743</v>
      </c>
      <c r="L36" s="43">
        <f>[9]Syys!Y15</f>
        <v>545</v>
      </c>
      <c r="M36" s="43">
        <f>[9]Loka!Y15</f>
        <v>513</v>
      </c>
      <c r="N36" s="43">
        <f>[9]Marras!Y15</f>
        <v>466</v>
      </c>
      <c r="O36" s="43"/>
    </row>
    <row r="37" spans="2:15" s="21" customFormat="1" x14ac:dyDescent="0.2">
      <c r="B37" s="24" t="s">
        <v>51</v>
      </c>
      <c r="C37" s="23">
        <f>[9]Tammijoulu!AW15</f>
        <v>21948</v>
      </c>
      <c r="D37" s="23">
        <f>[9]Tammi!AW15</f>
        <v>1248</v>
      </c>
      <c r="E37" s="23">
        <f>[9]Helmi!AW15</f>
        <v>1328</v>
      </c>
      <c r="F37" s="23">
        <f>[9]Maalis!AW15</f>
        <v>1679</v>
      </c>
      <c r="G37" s="23">
        <f>[9]Huhti!AW15</f>
        <v>1621</v>
      </c>
      <c r="H37" s="23">
        <f>[9]Touko!AW15</f>
        <v>2764</v>
      </c>
      <c r="I37" s="23">
        <f>[9]Kesä!AW15</f>
        <v>3345</v>
      </c>
      <c r="J37" s="23">
        <f>[9]Heinä!AW15</f>
        <v>2232</v>
      </c>
      <c r="K37" s="23">
        <f>[9]Elo!AW15</f>
        <v>2137</v>
      </c>
      <c r="L37" s="23">
        <f>[9]Syys!AW15</f>
        <v>2297</v>
      </c>
      <c r="M37" s="23">
        <f>[9]Loka!AW15</f>
        <v>1877</v>
      </c>
      <c r="N37" s="23">
        <f>[9]Marras!AW15</f>
        <v>1420</v>
      </c>
      <c r="O37" s="23"/>
    </row>
    <row r="38" spans="2:15" x14ac:dyDescent="0.2">
      <c r="B38" s="1" t="s">
        <v>3</v>
      </c>
      <c r="C38" s="12">
        <f>[9]Tammijoulu!AI15</f>
        <v>7652</v>
      </c>
      <c r="D38" s="12">
        <f>[9]Tammi!AI15</f>
        <v>907</v>
      </c>
      <c r="E38" s="12">
        <f>[9]Helmi!AI15</f>
        <v>681</v>
      </c>
      <c r="F38" s="12">
        <f>[9]Maalis!AI15</f>
        <v>622</v>
      </c>
      <c r="G38" s="12">
        <f>[9]Huhti!AI15</f>
        <v>453</v>
      </c>
      <c r="H38" s="12">
        <f>[9]Touko!AI15</f>
        <v>607</v>
      </c>
      <c r="I38" s="12">
        <f>[9]Kesä!AI15</f>
        <v>643</v>
      </c>
      <c r="J38" s="12">
        <f>[9]Heinä!AI15</f>
        <v>902</v>
      </c>
      <c r="K38" s="12">
        <f>[9]Elo!AI15</f>
        <v>581</v>
      </c>
      <c r="L38" s="12">
        <f>[9]Syys!AI15</f>
        <v>712</v>
      </c>
      <c r="M38" s="12">
        <f>[9]Loka!AI15</f>
        <v>899</v>
      </c>
      <c r="N38" s="12">
        <f>[9]Marras!AI15</f>
        <v>645</v>
      </c>
      <c r="O38" s="12"/>
    </row>
    <row r="39" spans="2:15" s="21" customFormat="1" x14ac:dyDescent="0.2">
      <c r="B39" s="24" t="s">
        <v>46</v>
      </c>
      <c r="C39" s="23">
        <f>[9]Tammijoulu!U15</f>
        <v>8661</v>
      </c>
      <c r="D39" s="23">
        <f>[9]Tammi!U15</f>
        <v>382</v>
      </c>
      <c r="E39" s="23">
        <f>[9]Helmi!U15</f>
        <v>515</v>
      </c>
      <c r="F39" s="23">
        <f>[9]Maalis!U15</f>
        <v>764</v>
      </c>
      <c r="G39" s="23">
        <f>[9]Huhti!U15</f>
        <v>580</v>
      </c>
      <c r="H39" s="23">
        <f>[9]Touko!U15</f>
        <v>685</v>
      </c>
      <c r="I39" s="23">
        <f>[9]Kesä!U15</f>
        <v>995</v>
      </c>
      <c r="J39" s="23">
        <f>[9]Heinä!U15</f>
        <v>1322</v>
      </c>
      <c r="K39" s="23">
        <f>[9]Elo!U15</f>
        <v>1260</v>
      </c>
      <c r="L39" s="23">
        <f>[9]Syys!U15</f>
        <v>948</v>
      </c>
      <c r="M39" s="23">
        <f>[9]Loka!U15</f>
        <v>716</v>
      </c>
      <c r="N39" s="23">
        <f>[9]Marras!U15</f>
        <v>494</v>
      </c>
      <c r="O39" s="23"/>
    </row>
    <row r="40" spans="2:15" x14ac:dyDescent="0.2">
      <c r="B40" s="1" t="s">
        <v>50</v>
      </c>
      <c r="C40" s="12">
        <f>[9]Tammijoulu!AJ15</f>
        <v>7246</v>
      </c>
      <c r="D40" s="12">
        <f>[9]Tammi!AJ15</f>
        <v>573</v>
      </c>
      <c r="E40" s="12">
        <f>[9]Helmi!AJ15</f>
        <v>601</v>
      </c>
      <c r="F40" s="12">
        <f>[9]Maalis!AJ15</f>
        <v>750</v>
      </c>
      <c r="G40" s="12">
        <f>[9]Huhti!AJ15</f>
        <v>715</v>
      </c>
      <c r="H40" s="12">
        <f>[9]Touko!AJ15</f>
        <v>836</v>
      </c>
      <c r="I40" s="12">
        <f>[9]Kesä!AJ15</f>
        <v>488</v>
      </c>
      <c r="J40" s="12">
        <f>[9]Heinä!AJ15</f>
        <v>461</v>
      </c>
      <c r="K40" s="12">
        <f>[9]Elo!AJ15</f>
        <v>501</v>
      </c>
      <c r="L40" s="12">
        <f>[9]Syys!AJ15</f>
        <v>942</v>
      </c>
      <c r="M40" s="12">
        <f>[9]Loka!AJ15</f>
        <v>828</v>
      </c>
      <c r="N40" s="12">
        <f>[9]Marras!AJ15</f>
        <v>551</v>
      </c>
      <c r="O40" s="12"/>
    </row>
    <row r="41" spans="2:15" s="21" customFormat="1" x14ac:dyDescent="0.2">
      <c r="B41" s="24" t="s">
        <v>52</v>
      </c>
      <c r="C41" s="23">
        <f>[9]Tammijoulu!I15</f>
        <v>7170</v>
      </c>
      <c r="D41" s="23">
        <f>[9]Tammi!I15</f>
        <v>235</v>
      </c>
      <c r="E41" s="23">
        <f>[9]Helmi!I15</f>
        <v>175</v>
      </c>
      <c r="F41" s="23">
        <f>[9]Maalis!I15</f>
        <v>400</v>
      </c>
      <c r="G41" s="23">
        <f>[9]Huhti!I15</f>
        <v>699</v>
      </c>
      <c r="H41" s="23">
        <f>[9]Touko!I15</f>
        <v>1554</v>
      </c>
      <c r="I41" s="23">
        <f>[9]Kesä!I15</f>
        <v>364</v>
      </c>
      <c r="J41" s="23">
        <f>[9]Heinä!I15</f>
        <v>794</v>
      </c>
      <c r="K41" s="23">
        <f>[9]Elo!I15</f>
        <v>587</v>
      </c>
      <c r="L41" s="23">
        <f>[9]Syys!I15</f>
        <v>895</v>
      </c>
      <c r="M41" s="23">
        <f>[9]Loka!I15</f>
        <v>945</v>
      </c>
      <c r="N41" s="23">
        <f>[9]Marras!I15</f>
        <v>522</v>
      </c>
      <c r="O41" s="23"/>
    </row>
    <row r="42" spans="2:15" s="46" customFormat="1" x14ac:dyDescent="0.2">
      <c r="B42" s="42" t="s">
        <v>71</v>
      </c>
      <c r="C42" s="43">
        <f>[9]Tammijoulu!AG15</f>
        <v>10722</v>
      </c>
      <c r="D42" s="43">
        <f>[9]Tammi!AG15</f>
        <v>639</v>
      </c>
      <c r="E42" s="43">
        <f>[9]Helmi!AG15</f>
        <v>589</v>
      </c>
      <c r="F42" s="43">
        <f>[9]Maalis!AG15</f>
        <v>702</v>
      </c>
      <c r="G42" s="43">
        <f>[9]Huhti!AG15</f>
        <v>1022</v>
      </c>
      <c r="H42" s="43">
        <f>[9]Touko!AG15</f>
        <v>1196</v>
      </c>
      <c r="I42" s="43">
        <f>[9]Kesä!AG15</f>
        <v>1071</v>
      </c>
      <c r="J42" s="43">
        <f>[9]Heinä!AG15</f>
        <v>1616</v>
      </c>
      <c r="K42" s="43">
        <f>[9]Elo!AG15</f>
        <v>1461</v>
      </c>
      <c r="L42" s="43">
        <f>[9]Syys!AG15</f>
        <v>1157</v>
      </c>
      <c r="M42" s="43">
        <f>[9]Loka!AG15</f>
        <v>810</v>
      </c>
      <c r="N42" s="43">
        <f>[9]Marras!AG15</f>
        <v>459</v>
      </c>
      <c r="O42" s="43"/>
    </row>
    <row r="43" spans="2:15" s="21" customFormat="1" x14ac:dyDescent="0.2">
      <c r="B43" s="24" t="s">
        <v>4</v>
      </c>
      <c r="C43" s="23">
        <f>[9]Tammijoulu!AN15</f>
        <v>10315</v>
      </c>
      <c r="D43" s="23">
        <f>[9]Tammi!AN15</f>
        <v>286</v>
      </c>
      <c r="E43" s="23">
        <f>[9]Helmi!AN15</f>
        <v>221</v>
      </c>
      <c r="F43" s="23">
        <f>[9]Maalis!AN15</f>
        <v>413</v>
      </c>
      <c r="G43" s="23">
        <f>[9]Huhti!AN15</f>
        <v>586</v>
      </c>
      <c r="H43" s="23">
        <f>[9]Touko!AN15</f>
        <v>612</v>
      </c>
      <c r="I43" s="23">
        <f>[9]Kesä!AN15</f>
        <v>791</v>
      </c>
      <c r="J43" s="23">
        <f>[9]Heinä!AN15</f>
        <v>3159</v>
      </c>
      <c r="K43" s="23">
        <f>[9]Elo!AN15</f>
        <v>2637</v>
      </c>
      <c r="L43" s="23">
        <f>[9]Syys!AN15</f>
        <v>883</v>
      </c>
      <c r="M43" s="23">
        <f>[9]Loka!AN15</f>
        <v>369</v>
      </c>
      <c r="N43" s="23">
        <f>[9]Marras!AN15</f>
        <v>358</v>
      </c>
      <c r="O43" s="23"/>
    </row>
    <row r="44" spans="2:15" x14ac:dyDescent="0.2">
      <c r="B44" s="1" t="s">
        <v>103</v>
      </c>
      <c r="C44" s="12">
        <f>[9]Tammijoulu!AL15</f>
        <v>4129</v>
      </c>
      <c r="D44" s="12">
        <f>[9]Tammi!AL15</f>
        <v>488</v>
      </c>
      <c r="E44" s="12">
        <f>[9]Helmi!AL15</f>
        <v>275</v>
      </c>
      <c r="F44" s="12">
        <f>[9]Maalis!AL15</f>
        <v>330</v>
      </c>
      <c r="G44" s="12">
        <f>[9]Huhti!AL15</f>
        <v>301</v>
      </c>
      <c r="H44" s="12">
        <f>[9]Touko!AL15</f>
        <v>343</v>
      </c>
      <c r="I44" s="12">
        <f>[9]Kesä!AL15</f>
        <v>350</v>
      </c>
      <c r="J44" s="12">
        <f>[9]Heinä!AL15</f>
        <v>425</v>
      </c>
      <c r="K44" s="12">
        <f>[9]Elo!AL15</f>
        <v>591</v>
      </c>
      <c r="L44" s="12">
        <f>[9]Syys!AL15</f>
        <v>313</v>
      </c>
      <c r="M44" s="12">
        <f>[9]Loka!AL15</f>
        <v>371</v>
      </c>
      <c r="N44" s="12">
        <f>[9]Marras!AL15</f>
        <v>342</v>
      </c>
      <c r="O44" s="12"/>
    </row>
    <row r="45" spans="2:15" s="21" customFormat="1" x14ac:dyDescent="0.2">
      <c r="B45" s="24" t="s">
        <v>53</v>
      </c>
      <c r="C45" s="23">
        <f>[9]Tammijoulu!BH15</f>
        <v>2499</v>
      </c>
      <c r="D45" s="23">
        <f>[9]Tammi!BH15</f>
        <v>54</v>
      </c>
      <c r="E45" s="23">
        <f>[9]Helmi!BH15</f>
        <v>71</v>
      </c>
      <c r="F45" s="23">
        <f>[9]Maalis!BH15</f>
        <v>61</v>
      </c>
      <c r="G45" s="23">
        <f>[9]Huhti!BH15</f>
        <v>101</v>
      </c>
      <c r="H45" s="23">
        <f>[9]Touko!BH15</f>
        <v>211</v>
      </c>
      <c r="I45" s="23">
        <f>[9]Kesä!BH15</f>
        <v>352</v>
      </c>
      <c r="J45" s="23">
        <f>[9]Heinä!BH15</f>
        <v>353</v>
      </c>
      <c r="K45" s="23">
        <f>[9]Elo!BH15</f>
        <v>691</v>
      </c>
      <c r="L45" s="23">
        <f>[9]Syys!BH15</f>
        <v>267</v>
      </c>
      <c r="M45" s="23">
        <f>[9]Loka!BH15</f>
        <v>232</v>
      </c>
      <c r="N45" s="23">
        <f>[9]Marras!BH15</f>
        <v>106</v>
      </c>
      <c r="O45" s="23"/>
    </row>
    <row r="46" spans="2:15" s="46" customFormat="1" x14ac:dyDescent="0.2">
      <c r="B46" s="42" t="s">
        <v>5</v>
      </c>
      <c r="C46" s="43">
        <f>[9]Tammijoulu!BC15</f>
        <v>8311</v>
      </c>
      <c r="D46" s="43">
        <f>[9]Tammi!BC15</f>
        <v>374</v>
      </c>
      <c r="E46" s="43">
        <f>[9]Helmi!BC15</f>
        <v>639</v>
      </c>
      <c r="F46" s="43">
        <f>[9]Maalis!BC15</f>
        <v>561</v>
      </c>
      <c r="G46" s="43">
        <f>[9]Huhti!BC15</f>
        <v>288</v>
      </c>
      <c r="H46" s="43">
        <f>[9]Touko!BC15</f>
        <v>471</v>
      </c>
      <c r="I46" s="43">
        <f>[9]Kesä!BC15</f>
        <v>1002</v>
      </c>
      <c r="J46" s="43">
        <f>[9]Heinä!BC15</f>
        <v>1728</v>
      </c>
      <c r="K46" s="43">
        <f>[9]Elo!BC15</f>
        <v>1651</v>
      </c>
      <c r="L46" s="43">
        <f>[9]Syys!BC15</f>
        <v>897</v>
      </c>
      <c r="M46" s="43">
        <f>[9]Loka!BC15</f>
        <v>364</v>
      </c>
      <c r="N46" s="43">
        <f>[9]Marras!BC15</f>
        <v>336</v>
      </c>
      <c r="O46" s="43"/>
    </row>
    <row r="47" spans="2:15" s="21" customFormat="1" x14ac:dyDescent="0.2">
      <c r="B47" s="25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2:15" x14ac:dyDescent="0.2">
      <c r="B48" s="1" t="s">
        <v>54</v>
      </c>
      <c r="C48" s="8">
        <f t="shared" ref="C48:D48" si="0">C10-SUM(C12:C46)</f>
        <v>240631</v>
      </c>
      <c r="D48" s="8">
        <f t="shared" si="0"/>
        <v>13282</v>
      </c>
      <c r="E48" s="8">
        <f t="shared" ref="E48" si="1">E10-SUM(E12:E46)</f>
        <v>12845</v>
      </c>
      <c r="F48" s="8">
        <f t="shared" ref="F48:K48" si="2">F10-SUM(F12:F46)</f>
        <v>15184</v>
      </c>
      <c r="G48" s="8">
        <f t="shared" si="2"/>
        <v>15657</v>
      </c>
      <c r="H48" s="8">
        <f t="shared" si="2"/>
        <v>18578</v>
      </c>
      <c r="I48" s="8">
        <f t="shared" si="2"/>
        <v>25548</v>
      </c>
      <c r="J48" s="8">
        <f t="shared" si="2"/>
        <v>36913</v>
      </c>
      <c r="K48" s="8">
        <f t="shared" si="2"/>
        <v>36729</v>
      </c>
      <c r="L48" s="8">
        <f>L10-SUM(L12:L46)</f>
        <v>26695</v>
      </c>
      <c r="M48" s="8">
        <f>M10-SUM(M12:M46)</f>
        <v>18573</v>
      </c>
      <c r="N48" s="8">
        <f>N10-SUM(N12:N46)</f>
        <v>20627</v>
      </c>
      <c r="O48" s="8"/>
    </row>
    <row r="49" spans="2:15" x14ac:dyDescent="0.2"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2:15" x14ac:dyDescent="0.2"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2:15" x14ac:dyDescent="0.2"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2:15" x14ac:dyDescent="0.2"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</row>
    <row r="53" spans="2:15" x14ac:dyDescent="0.2"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</row>
    <row r="54" spans="2:15" x14ac:dyDescent="0.2"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2:15" x14ac:dyDescent="0.2"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</row>
    <row r="56" spans="2:15" x14ac:dyDescent="0.2"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2:15" x14ac:dyDescent="0.2">
      <c r="B57" s="13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2:15" x14ac:dyDescent="0.2"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2:15" x14ac:dyDescent="0.2"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2:15" x14ac:dyDescent="0.2"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</row>
  </sheetData>
  <conditionalFormatting sqref="P1:IV1048576 C1:D6 C8:D65536 A1:B1048576">
    <cfRule type="cellIs" dxfId="949" priority="191" stopIfTrue="1" operator="lessThan">
      <formula>0</formula>
    </cfRule>
  </conditionalFormatting>
  <conditionalFormatting sqref="O1:O6 O8:O65536">
    <cfRule type="cellIs" dxfId="948" priority="98" stopIfTrue="1" operator="lessThan">
      <formula>0</formula>
    </cfRule>
  </conditionalFormatting>
  <conditionalFormatting sqref="O1:O6 O8:O65536">
    <cfRule type="cellIs" dxfId="947" priority="97" stopIfTrue="1" operator="lessThan">
      <formula>0</formula>
    </cfRule>
  </conditionalFormatting>
  <conditionalFormatting sqref="O1:O6 O8:O65536">
    <cfRule type="cellIs" dxfId="946" priority="96" stopIfTrue="1" operator="lessThan">
      <formula>0</formula>
    </cfRule>
  </conditionalFormatting>
  <conditionalFormatting sqref="O1:O6 O8:O65536">
    <cfRule type="cellIs" dxfId="945" priority="95" stopIfTrue="1" operator="lessThan">
      <formula>0</formula>
    </cfRule>
  </conditionalFormatting>
  <conditionalFormatting sqref="O1:O6 O8:O65536">
    <cfRule type="cellIs" dxfId="944" priority="94" stopIfTrue="1" operator="lessThan">
      <formula>0</formula>
    </cfRule>
  </conditionalFormatting>
  <conditionalFormatting sqref="O1:O6 O8:O65536">
    <cfRule type="cellIs" dxfId="943" priority="93" stopIfTrue="1" operator="lessThan">
      <formula>0</formula>
    </cfRule>
  </conditionalFormatting>
  <conditionalFormatting sqref="E1:E6 E8:E65536">
    <cfRule type="cellIs" dxfId="942" priority="92" stopIfTrue="1" operator="lessThan">
      <formula>0</formula>
    </cfRule>
  </conditionalFormatting>
  <conditionalFormatting sqref="E1:E6 E8:E65536">
    <cfRule type="cellIs" dxfId="941" priority="91" stopIfTrue="1" operator="lessThan">
      <formula>0</formula>
    </cfRule>
  </conditionalFormatting>
  <conditionalFormatting sqref="E1:E6 E8:E65536">
    <cfRule type="cellIs" dxfId="940" priority="90" stopIfTrue="1" operator="lessThan">
      <formula>0</formula>
    </cfRule>
  </conditionalFormatting>
  <conditionalFormatting sqref="E1:E6 E8:E65536">
    <cfRule type="cellIs" dxfId="939" priority="89" stopIfTrue="1" operator="lessThan">
      <formula>0</formula>
    </cfRule>
  </conditionalFormatting>
  <conditionalFormatting sqref="E1:E6 E8:E65536">
    <cfRule type="cellIs" dxfId="938" priority="88" stopIfTrue="1" operator="lessThan">
      <formula>0</formula>
    </cfRule>
  </conditionalFormatting>
  <conditionalFormatting sqref="E1:E6 E8:E65536">
    <cfRule type="cellIs" dxfId="937" priority="87" stopIfTrue="1" operator="lessThan">
      <formula>0</formula>
    </cfRule>
  </conditionalFormatting>
  <conditionalFormatting sqref="E1:E6 E8:E65536">
    <cfRule type="cellIs" dxfId="936" priority="86" stopIfTrue="1" operator="lessThan">
      <formula>0</formula>
    </cfRule>
  </conditionalFormatting>
  <conditionalFormatting sqref="E1:E6 E8:E65536">
    <cfRule type="cellIs" dxfId="935" priority="85" stopIfTrue="1" operator="lessThan">
      <formula>0</formula>
    </cfRule>
  </conditionalFormatting>
  <conditionalFormatting sqref="F1:F6 F8:F65536">
    <cfRule type="cellIs" dxfId="934" priority="84" stopIfTrue="1" operator="lessThan">
      <formula>0</formula>
    </cfRule>
  </conditionalFormatting>
  <conditionalFormatting sqref="F1:F6 F8:F65536">
    <cfRule type="cellIs" dxfId="933" priority="83" stopIfTrue="1" operator="lessThan">
      <formula>0</formula>
    </cfRule>
  </conditionalFormatting>
  <conditionalFormatting sqref="F1:F6 F8:F65536">
    <cfRule type="cellIs" dxfId="932" priority="82" stopIfTrue="1" operator="lessThan">
      <formula>0</formula>
    </cfRule>
  </conditionalFormatting>
  <conditionalFormatting sqref="F1:F6 F8:F65536">
    <cfRule type="cellIs" dxfId="931" priority="81" stopIfTrue="1" operator="lessThan">
      <formula>0</formula>
    </cfRule>
  </conditionalFormatting>
  <conditionalFormatting sqref="F1:F6 F8:F65536">
    <cfRule type="cellIs" dxfId="930" priority="80" stopIfTrue="1" operator="lessThan">
      <formula>0</formula>
    </cfRule>
  </conditionalFormatting>
  <conditionalFormatting sqref="F1:F6 F8:F65536">
    <cfRule type="cellIs" dxfId="929" priority="79" stopIfTrue="1" operator="lessThan">
      <formula>0</formula>
    </cfRule>
  </conditionalFormatting>
  <conditionalFormatting sqref="F1:F6 F8:F65536">
    <cfRule type="cellIs" dxfId="928" priority="78" stopIfTrue="1" operator="lessThan">
      <formula>0</formula>
    </cfRule>
  </conditionalFormatting>
  <conditionalFormatting sqref="F1:F6 F8:F65536">
    <cfRule type="cellIs" dxfId="927" priority="77" stopIfTrue="1" operator="lessThan">
      <formula>0</formula>
    </cfRule>
  </conditionalFormatting>
  <conditionalFormatting sqref="G8:G65536 G1:G6">
    <cfRule type="cellIs" dxfId="926" priority="76" stopIfTrue="1" operator="lessThan">
      <formula>0</formula>
    </cfRule>
  </conditionalFormatting>
  <conditionalFormatting sqref="G1:G6 G8:G65536">
    <cfRule type="cellIs" dxfId="925" priority="75" stopIfTrue="1" operator="lessThan">
      <formula>0</formula>
    </cfRule>
  </conditionalFormatting>
  <conditionalFormatting sqref="G1:G6 G8:G65536">
    <cfRule type="cellIs" dxfId="924" priority="74" stopIfTrue="1" operator="lessThan">
      <formula>0</formula>
    </cfRule>
  </conditionalFormatting>
  <conditionalFormatting sqref="G1:G6 G8:G65536">
    <cfRule type="cellIs" dxfId="923" priority="73" stopIfTrue="1" operator="lessThan">
      <formula>0</formula>
    </cfRule>
  </conditionalFormatting>
  <conditionalFormatting sqref="G1:G6 G8:G65536">
    <cfRule type="cellIs" dxfId="922" priority="72" stopIfTrue="1" operator="lessThan">
      <formula>0</formula>
    </cfRule>
  </conditionalFormatting>
  <conditionalFormatting sqref="G1:G6 G8:G65536">
    <cfRule type="cellIs" dxfId="921" priority="71" stopIfTrue="1" operator="lessThan">
      <formula>0</formula>
    </cfRule>
  </conditionalFormatting>
  <conditionalFormatting sqref="G1:G6 G8:G65536">
    <cfRule type="cellIs" dxfId="920" priority="70" stopIfTrue="1" operator="lessThan">
      <formula>0</formula>
    </cfRule>
  </conditionalFormatting>
  <conditionalFormatting sqref="G1:G6 G8:G65536">
    <cfRule type="cellIs" dxfId="919" priority="69" stopIfTrue="1" operator="lessThan">
      <formula>0</formula>
    </cfRule>
  </conditionalFormatting>
  <conditionalFormatting sqref="G1:G6 G8:G65536">
    <cfRule type="cellIs" dxfId="918" priority="68" stopIfTrue="1" operator="lessThan">
      <formula>0</formula>
    </cfRule>
  </conditionalFormatting>
  <conditionalFormatting sqref="G1:G6 G8:G65536">
    <cfRule type="cellIs" dxfId="917" priority="67" stopIfTrue="1" operator="lessThan">
      <formula>0</formula>
    </cfRule>
  </conditionalFormatting>
  <conditionalFormatting sqref="G1:G6 G8:G65536">
    <cfRule type="cellIs" dxfId="916" priority="66" stopIfTrue="1" operator="lessThan">
      <formula>0</formula>
    </cfRule>
  </conditionalFormatting>
  <conditionalFormatting sqref="G1:G6 G8:G65536">
    <cfRule type="cellIs" dxfId="915" priority="65" stopIfTrue="1" operator="lessThan">
      <formula>0</formula>
    </cfRule>
  </conditionalFormatting>
  <conditionalFormatting sqref="G1:G6 G8:G65536">
    <cfRule type="cellIs" dxfId="914" priority="64" stopIfTrue="1" operator="lessThan">
      <formula>0</formula>
    </cfRule>
  </conditionalFormatting>
  <conditionalFormatting sqref="G1:G6 G8:G65536">
    <cfRule type="cellIs" dxfId="913" priority="63" stopIfTrue="1" operator="lessThan">
      <formula>0</formula>
    </cfRule>
  </conditionalFormatting>
  <conditionalFormatting sqref="G1:G6 G8:G65536">
    <cfRule type="cellIs" dxfId="912" priority="62" stopIfTrue="1" operator="lessThan">
      <formula>0</formula>
    </cfRule>
  </conditionalFormatting>
  <conditionalFormatting sqref="G1:G6 G8:G65536">
    <cfRule type="cellIs" dxfId="911" priority="61" stopIfTrue="1" operator="lessThan">
      <formula>0</formula>
    </cfRule>
  </conditionalFormatting>
  <conditionalFormatting sqref="H1:H6 H8:H65536">
    <cfRule type="cellIs" dxfId="910" priority="60" stopIfTrue="1" operator="lessThan">
      <formula>0</formula>
    </cfRule>
  </conditionalFormatting>
  <conditionalFormatting sqref="H1:H6 H8:H65536">
    <cfRule type="cellIs" dxfId="909" priority="59" stopIfTrue="1" operator="lessThan">
      <formula>0</formula>
    </cfRule>
  </conditionalFormatting>
  <conditionalFormatting sqref="H1:H6 H8:H65536">
    <cfRule type="cellIs" dxfId="908" priority="58" stopIfTrue="1" operator="lessThan">
      <formula>0</formula>
    </cfRule>
  </conditionalFormatting>
  <conditionalFormatting sqref="H1:H6 H8:H65536">
    <cfRule type="cellIs" dxfId="907" priority="57" stopIfTrue="1" operator="lessThan">
      <formula>0</formula>
    </cfRule>
  </conditionalFormatting>
  <conditionalFormatting sqref="H1:H6 H8:H65536">
    <cfRule type="cellIs" dxfId="906" priority="56" stopIfTrue="1" operator="lessThan">
      <formula>0</formula>
    </cfRule>
  </conditionalFormatting>
  <conditionalFormatting sqref="H1:H6 H8:H65536">
    <cfRule type="cellIs" dxfId="905" priority="55" stopIfTrue="1" operator="lessThan">
      <formula>0</formula>
    </cfRule>
  </conditionalFormatting>
  <conditionalFormatting sqref="H1:H6 H8:H65536">
    <cfRule type="cellIs" dxfId="904" priority="54" stopIfTrue="1" operator="lessThan">
      <formula>0</formula>
    </cfRule>
  </conditionalFormatting>
  <conditionalFormatting sqref="H1:H6 H8:H65536">
    <cfRule type="cellIs" dxfId="903" priority="53" stopIfTrue="1" operator="lessThan">
      <formula>0</formula>
    </cfRule>
  </conditionalFormatting>
  <conditionalFormatting sqref="H1:H6 H8:H65536">
    <cfRule type="cellIs" dxfId="902" priority="52" stopIfTrue="1" operator="lessThan">
      <formula>0</formula>
    </cfRule>
  </conditionalFormatting>
  <conditionalFormatting sqref="H1:H6 H8:H65536">
    <cfRule type="cellIs" dxfId="901" priority="51" stopIfTrue="1" operator="lessThan">
      <formula>0</formula>
    </cfRule>
  </conditionalFormatting>
  <conditionalFormatting sqref="H1:H6 H8:H65536">
    <cfRule type="cellIs" dxfId="900" priority="50" stopIfTrue="1" operator="lessThan">
      <formula>0</formula>
    </cfRule>
  </conditionalFormatting>
  <conditionalFormatting sqref="H1:H6 H8:H65536">
    <cfRule type="cellIs" dxfId="899" priority="49" stopIfTrue="1" operator="lessThan">
      <formula>0</formula>
    </cfRule>
  </conditionalFormatting>
  <conditionalFormatting sqref="I1:I6 I8:I65536">
    <cfRule type="cellIs" dxfId="898" priority="48" stopIfTrue="1" operator="lessThan">
      <formula>0</formula>
    </cfRule>
  </conditionalFormatting>
  <conditionalFormatting sqref="I1:I6 I8:I65536">
    <cfRule type="cellIs" dxfId="897" priority="47" stopIfTrue="1" operator="lessThan">
      <formula>0</formula>
    </cfRule>
  </conditionalFormatting>
  <conditionalFormatting sqref="I1:I6 I8:I65536">
    <cfRule type="cellIs" dxfId="896" priority="46" stopIfTrue="1" operator="lessThan">
      <formula>0</formula>
    </cfRule>
  </conditionalFormatting>
  <conditionalFormatting sqref="I1:I6 I8:I65536">
    <cfRule type="cellIs" dxfId="895" priority="45" stopIfTrue="1" operator="lessThan">
      <formula>0</formula>
    </cfRule>
  </conditionalFormatting>
  <conditionalFormatting sqref="I1:I6 I8:I65536">
    <cfRule type="cellIs" dxfId="894" priority="44" stopIfTrue="1" operator="lessThan">
      <formula>0</formula>
    </cfRule>
  </conditionalFormatting>
  <conditionalFormatting sqref="I1:I6 I8:I65536">
    <cfRule type="cellIs" dxfId="893" priority="43" stopIfTrue="1" operator="lessThan">
      <formula>0</formula>
    </cfRule>
  </conditionalFormatting>
  <conditionalFormatting sqref="I1:I6 I8:I65536">
    <cfRule type="cellIs" dxfId="892" priority="42" stopIfTrue="1" operator="lessThan">
      <formula>0</formula>
    </cfRule>
  </conditionalFormatting>
  <conditionalFormatting sqref="I1:I6 I8:I65536">
    <cfRule type="cellIs" dxfId="891" priority="41" stopIfTrue="1" operator="lessThan">
      <formula>0</formula>
    </cfRule>
  </conditionalFormatting>
  <conditionalFormatting sqref="I1:I6 I8:I65536">
    <cfRule type="cellIs" dxfId="890" priority="40" stopIfTrue="1" operator="lessThan">
      <formula>0</formula>
    </cfRule>
  </conditionalFormatting>
  <conditionalFormatting sqref="I1:I6 I8:I65536">
    <cfRule type="cellIs" dxfId="889" priority="39" stopIfTrue="1" operator="lessThan">
      <formula>0</formula>
    </cfRule>
  </conditionalFormatting>
  <conditionalFormatting sqref="I1:I6 I8:I65536">
    <cfRule type="cellIs" dxfId="888" priority="38" stopIfTrue="1" operator="lessThan">
      <formula>0</formula>
    </cfRule>
  </conditionalFormatting>
  <conditionalFormatting sqref="I1:I6 I8:I65536">
    <cfRule type="cellIs" dxfId="887" priority="37" stopIfTrue="1" operator="lessThan">
      <formula>0</formula>
    </cfRule>
  </conditionalFormatting>
  <conditionalFormatting sqref="J1:J6 J8:J65536">
    <cfRule type="cellIs" dxfId="886" priority="36" stopIfTrue="1" operator="lessThan">
      <formula>0</formula>
    </cfRule>
  </conditionalFormatting>
  <conditionalFormatting sqref="J1:J6 J8:J65536">
    <cfRule type="cellIs" dxfId="885" priority="35" stopIfTrue="1" operator="lessThan">
      <formula>0</formula>
    </cfRule>
  </conditionalFormatting>
  <conditionalFormatting sqref="J1:J6 J8:J65536">
    <cfRule type="cellIs" dxfId="884" priority="34" stopIfTrue="1" operator="lessThan">
      <formula>0</formula>
    </cfRule>
  </conditionalFormatting>
  <conditionalFormatting sqref="J1:J6 J8:J65536">
    <cfRule type="cellIs" dxfId="883" priority="33" stopIfTrue="1" operator="lessThan">
      <formula>0</formula>
    </cfRule>
  </conditionalFormatting>
  <conditionalFormatting sqref="J1:J6 J8:J65536">
    <cfRule type="cellIs" dxfId="882" priority="32" stopIfTrue="1" operator="lessThan">
      <formula>0</formula>
    </cfRule>
  </conditionalFormatting>
  <conditionalFormatting sqref="J1:J6 J8:J65536">
    <cfRule type="cellIs" dxfId="881" priority="31" stopIfTrue="1" operator="lessThan">
      <formula>0</formula>
    </cfRule>
  </conditionalFormatting>
  <conditionalFormatting sqref="J1:J6 J8:J65536">
    <cfRule type="cellIs" dxfId="880" priority="30" stopIfTrue="1" operator="lessThan">
      <formula>0</formula>
    </cfRule>
  </conditionalFormatting>
  <conditionalFormatting sqref="J1:J6 J8:J65536">
    <cfRule type="cellIs" dxfId="879" priority="29" stopIfTrue="1" operator="lessThan">
      <formula>0</formula>
    </cfRule>
  </conditionalFormatting>
  <conditionalFormatting sqref="J1:J6 J8:J65536">
    <cfRule type="cellIs" dxfId="878" priority="28" stopIfTrue="1" operator="lessThan">
      <formula>0</formula>
    </cfRule>
  </conditionalFormatting>
  <conditionalFormatting sqref="J1:J6 J8:J65536">
    <cfRule type="cellIs" dxfId="877" priority="27" stopIfTrue="1" operator="lessThan">
      <formula>0</formula>
    </cfRule>
  </conditionalFormatting>
  <conditionalFormatting sqref="J1:J6 J8:J65536">
    <cfRule type="cellIs" dxfId="876" priority="26" stopIfTrue="1" operator="lessThan">
      <formula>0</formula>
    </cfRule>
  </conditionalFormatting>
  <conditionalFormatting sqref="J1:J6 J8:J65536">
    <cfRule type="cellIs" dxfId="875" priority="25" stopIfTrue="1" operator="lessThan">
      <formula>0</formula>
    </cfRule>
  </conditionalFormatting>
  <conditionalFormatting sqref="K1:K6 K8:K65536">
    <cfRule type="cellIs" dxfId="874" priority="24" stopIfTrue="1" operator="lessThan">
      <formula>0</formula>
    </cfRule>
  </conditionalFormatting>
  <conditionalFormatting sqref="K1:K6 K8:K65536">
    <cfRule type="cellIs" dxfId="873" priority="23" stopIfTrue="1" operator="lessThan">
      <formula>0</formula>
    </cfRule>
  </conditionalFormatting>
  <conditionalFormatting sqref="K1:K6 K8:K65536">
    <cfRule type="cellIs" dxfId="872" priority="22" stopIfTrue="1" operator="lessThan">
      <formula>0</formula>
    </cfRule>
  </conditionalFormatting>
  <conditionalFormatting sqref="K1:K6 K8:K65536">
    <cfRule type="cellIs" dxfId="871" priority="21" stopIfTrue="1" operator="lessThan">
      <formula>0</formula>
    </cfRule>
  </conditionalFormatting>
  <conditionalFormatting sqref="K1:K6 K8:K65536">
    <cfRule type="cellIs" dxfId="870" priority="20" stopIfTrue="1" operator="lessThan">
      <formula>0</formula>
    </cfRule>
  </conditionalFormatting>
  <conditionalFormatting sqref="K1:K6 K8:K65536">
    <cfRule type="cellIs" dxfId="869" priority="19" stopIfTrue="1" operator="lessThan">
      <formula>0</formula>
    </cfRule>
  </conditionalFormatting>
  <conditionalFormatting sqref="L1:L6 L8:L65536">
    <cfRule type="cellIs" dxfId="868" priority="18" stopIfTrue="1" operator="lessThan">
      <formula>0</formula>
    </cfRule>
  </conditionalFormatting>
  <conditionalFormatting sqref="L1:L6 L8:L65536">
    <cfRule type="cellIs" dxfId="867" priority="17" stopIfTrue="1" operator="lessThan">
      <formula>0</formula>
    </cfRule>
  </conditionalFormatting>
  <conditionalFormatting sqref="L1:L6 L8:L65536">
    <cfRule type="cellIs" dxfId="866" priority="16" stopIfTrue="1" operator="lessThan">
      <formula>0</formula>
    </cfRule>
  </conditionalFormatting>
  <conditionalFormatting sqref="L1:L6 L8:L65536">
    <cfRule type="cellIs" dxfId="865" priority="15" stopIfTrue="1" operator="lessThan">
      <formula>0</formula>
    </cfRule>
  </conditionalFormatting>
  <conditionalFormatting sqref="L1:L6 L8:L65536">
    <cfRule type="cellIs" dxfId="864" priority="14" stopIfTrue="1" operator="lessThan">
      <formula>0</formula>
    </cfRule>
  </conditionalFormatting>
  <conditionalFormatting sqref="L1:L6 L8:L65536">
    <cfRule type="cellIs" dxfId="863" priority="13" stopIfTrue="1" operator="lessThan">
      <formula>0</formula>
    </cfRule>
  </conditionalFormatting>
  <conditionalFormatting sqref="M1:M6 M8:M65536">
    <cfRule type="cellIs" dxfId="862" priority="12" stopIfTrue="1" operator="lessThan">
      <formula>0</formula>
    </cfRule>
  </conditionalFormatting>
  <conditionalFormatting sqref="M1:M6 M8:M65536">
    <cfRule type="cellIs" dxfId="861" priority="11" stopIfTrue="1" operator="lessThan">
      <formula>0</formula>
    </cfRule>
  </conditionalFormatting>
  <conditionalFormatting sqref="M1:M6 M8:M65536">
    <cfRule type="cellIs" dxfId="860" priority="10" stopIfTrue="1" operator="lessThan">
      <formula>0</formula>
    </cfRule>
  </conditionalFormatting>
  <conditionalFormatting sqref="M1:M6 M8:M65536">
    <cfRule type="cellIs" dxfId="859" priority="9" stopIfTrue="1" operator="lessThan">
      <formula>0</formula>
    </cfRule>
  </conditionalFormatting>
  <conditionalFormatting sqref="M1:M6 M8:M65536">
    <cfRule type="cellIs" dxfId="858" priority="8" stopIfTrue="1" operator="lessThan">
      <formula>0</formula>
    </cfRule>
  </conditionalFormatting>
  <conditionalFormatting sqref="M1:M6 M8:M65536">
    <cfRule type="cellIs" dxfId="857" priority="7" stopIfTrue="1" operator="lessThan">
      <formula>0</formula>
    </cfRule>
  </conditionalFormatting>
  <conditionalFormatting sqref="N1:N6 N8:N65536">
    <cfRule type="cellIs" dxfId="856" priority="6" stopIfTrue="1" operator="lessThan">
      <formula>0</formula>
    </cfRule>
  </conditionalFormatting>
  <conditionalFormatting sqref="N1:N6 N8:N65536">
    <cfRule type="cellIs" dxfId="855" priority="5" stopIfTrue="1" operator="lessThan">
      <formula>0</formula>
    </cfRule>
  </conditionalFormatting>
  <conditionalFormatting sqref="N1:N6 N8:N65536">
    <cfRule type="cellIs" dxfId="854" priority="4" stopIfTrue="1" operator="lessThan">
      <formula>0</formula>
    </cfRule>
  </conditionalFormatting>
  <conditionalFormatting sqref="N1:N6 N8:N65536">
    <cfRule type="cellIs" dxfId="853" priority="3" stopIfTrue="1" operator="lessThan">
      <formula>0</formula>
    </cfRule>
  </conditionalFormatting>
  <conditionalFormatting sqref="N1:N6 N8:N65536">
    <cfRule type="cellIs" dxfId="852" priority="2" stopIfTrue="1" operator="lessThan">
      <formula>0</formula>
    </cfRule>
  </conditionalFormatting>
  <conditionalFormatting sqref="N1:N6 N8:N65536">
    <cfRule type="cellIs" dxfId="851" priority="1" stopIfTrue="1" operator="lessThan">
      <formula>0</formula>
    </cfRule>
  </conditionalFormatting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Z60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/>
    </sheetView>
  </sheetViews>
  <sheetFormatPr defaultRowHeight="12.75" x14ac:dyDescent="0.2"/>
  <cols>
    <col min="1" max="1" width="4.140625" customWidth="1"/>
    <col min="2" max="2" width="28.7109375" style="1" customWidth="1"/>
    <col min="3" max="11" width="10.140625" customWidth="1"/>
    <col min="12" max="12" width="11" customWidth="1"/>
    <col min="13" max="15" width="10.140625" customWidth="1"/>
  </cols>
  <sheetData>
    <row r="1" spans="2:78" x14ac:dyDescent="0.2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78" x14ac:dyDescent="0.2">
      <c r="B2" s="51" t="s">
        <v>72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78" x14ac:dyDescent="0.2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78" ht="15.75" x14ac:dyDescent="0.25">
      <c r="B4" s="3" t="s">
        <v>55</v>
      </c>
      <c r="C4" s="4"/>
      <c r="D4" s="4"/>
      <c r="E4" s="4"/>
      <c r="F4" s="2"/>
      <c r="G4" s="4"/>
      <c r="H4" s="2"/>
      <c r="I4" s="4"/>
      <c r="J4" s="2"/>
      <c r="K4" s="4"/>
      <c r="L4" s="4"/>
      <c r="M4" s="2"/>
      <c r="N4" s="2"/>
      <c r="O4" s="2"/>
    </row>
    <row r="5" spans="2:78" ht="15.75" thickBot="1" x14ac:dyDescent="0.3">
      <c r="B5" s="5" t="s">
        <v>0</v>
      </c>
    </row>
    <row r="6" spans="2:78" ht="13.5" thickBot="1" x14ac:dyDescent="0.25">
      <c r="B6" s="6" t="s">
        <v>146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  <c r="K6" s="7" t="s">
        <v>14</v>
      </c>
      <c r="L6" s="7" t="s">
        <v>15</v>
      </c>
      <c r="M6" s="7" t="s">
        <v>16</v>
      </c>
      <c r="N6" s="7" t="s">
        <v>17</v>
      </c>
      <c r="O6" s="7" t="s">
        <v>18</v>
      </c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</row>
    <row r="7" spans="2:78" ht="13.5" thickBot="1" x14ac:dyDescent="0.25">
      <c r="B7" s="39" t="s">
        <v>147</v>
      </c>
      <c r="C7" s="16" t="s">
        <v>56</v>
      </c>
      <c r="D7" s="16" t="s">
        <v>57</v>
      </c>
      <c r="E7" s="16" t="s">
        <v>58</v>
      </c>
      <c r="F7" s="16" t="s">
        <v>59</v>
      </c>
      <c r="G7" s="16" t="s">
        <v>60</v>
      </c>
      <c r="H7" s="16" t="s">
        <v>61</v>
      </c>
      <c r="I7" s="16" t="s">
        <v>62</v>
      </c>
      <c r="J7" s="16" t="s">
        <v>63</v>
      </c>
      <c r="K7" s="16" t="s">
        <v>64</v>
      </c>
      <c r="L7" s="16" t="s">
        <v>65</v>
      </c>
      <c r="M7" s="16" t="s">
        <v>66</v>
      </c>
      <c r="N7" s="16" t="s">
        <v>67</v>
      </c>
      <c r="O7" s="16" t="s">
        <v>68</v>
      </c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</row>
    <row r="8" spans="2:78" x14ac:dyDescent="0.2">
      <c r="B8" s="9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</row>
    <row r="9" spans="2:78" s="21" customFormat="1" x14ac:dyDescent="0.2">
      <c r="B9" s="18" t="s">
        <v>23</v>
      </c>
      <c r="C9" s="19">
        <f>SUM(D9:O9)</f>
        <v>-173776</v>
      </c>
      <c r="D9" s="19">
        <f>'2009'!D9-'2008'!D9</f>
        <v>-4351</v>
      </c>
      <c r="E9" s="19">
        <f>'2009'!E9-'2008'!E9</f>
        <v>-45925</v>
      </c>
      <c r="F9" s="19">
        <f>'2009'!F9-'2008'!F9</f>
        <v>-25382</v>
      </c>
      <c r="G9" s="19">
        <f>'2009'!G9-'2008'!G9</f>
        <v>-40877</v>
      </c>
      <c r="H9" s="19">
        <f>'2009'!H9-'2008'!H9</f>
        <v>-11958</v>
      </c>
      <c r="I9" s="19">
        <f>'2009'!I9-'2008'!I9</f>
        <v>2264</v>
      </c>
      <c r="J9" s="19">
        <f>'2009'!J9-'2008'!J9</f>
        <v>-12760</v>
      </c>
      <c r="K9" s="19">
        <f>'2009'!K9-'2008'!K9</f>
        <v>-6443</v>
      </c>
      <c r="L9" s="19">
        <f>'2009'!L9-'2008'!L9</f>
        <v>-24124</v>
      </c>
      <c r="M9" s="19">
        <f>'2009'!M9-'2008'!M9</f>
        <v>263</v>
      </c>
      <c r="N9" s="19">
        <f>'2009'!N9-'2008'!N9</f>
        <v>-12864</v>
      </c>
      <c r="O9" s="19">
        <f>'2009'!O9-'2008'!O9</f>
        <v>8381</v>
      </c>
      <c r="P9" s="19"/>
      <c r="Q9" s="19"/>
      <c r="R9" s="19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</row>
    <row r="10" spans="2:78" x14ac:dyDescent="0.2">
      <c r="B10" s="11" t="s">
        <v>24</v>
      </c>
      <c r="C10" s="49">
        <f>SUM(D10:O10)</f>
        <v>-192728</v>
      </c>
      <c r="D10" s="7">
        <f>'2009'!D10-'2008'!D10</f>
        <v>-5513</v>
      </c>
      <c r="E10" s="7">
        <f>'2009'!E10-'2008'!E10</f>
        <v>-25329</v>
      </c>
      <c r="F10" s="7">
        <f>'2009'!F10-'2008'!F10</f>
        <v>-29188</v>
      </c>
      <c r="G10" s="7">
        <f>'2009'!G10-'2008'!G10</f>
        <v>-28820</v>
      </c>
      <c r="H10" s="7">
        <f>'2009'!H10-'2008'!H10</f>
        <v>-8696</v>
      </c>
      <c r="I10" s="7">
        <f>'2009'!I10-'2008'!I10</f>
        <v>-12336</v>
      </c>
      <c r="J10" s="7">
        <f>'2009'!J10-'2008'!J10</f>
        <v>-20564</v>
      </c>
      <c r="K10" s="7">
        <f>'2009'!K10-'2008'!K10</f>
        <v>-12066</v>
      </c>
      <c r="L10" s="7">
        <f>'2009'!L10-'2008'!L10</f>
        <v>-19922</v>
      </c>
      <c r="M10" s="7">
        <f>'2009'!M10-'2008'!M10</f>
        <v>-12551</v>
      </c>
      <c r="N10" s="7">
        <f>'2009'!N10-'2008'!N10</f>
        <v>-13205</v>
      </c>
      <c r="O10" s="7">
        <f>'2009'!O10-'2008'!O10</f>
        <v>-4538</v>
      </c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</row>
    <row r="11" spans="2:78" s="21" customFormat="1" x14ac:dyDescent="0.2">
      <c r="B11" s="22" t="s">
        <v>25</v>
      </c>
      <c r="C11" s="19">
        <f t="shared" ref="C11:C48" si="0">SUM(D11:O11)</f>
        <v>18952</v>
      </c>
      <c r="D11" s="19">
        <f>'2009'!D11-'2008'!D11</f>
        <v>1162</v>
      </c>
      <c r="E11" s="19">
        <f>'2009'!E11-'2008'!E11</f>
        <v>-20596</v>
      </c>
      <c r="F11" s="19">
        <f>'2009'!F11-'2008'!F11</f>
        <v>3806</v>
      </c>
      <c r="G11" s="19">
        <f>'2009'!G11-'2008'!G11</f>
        <v>-12057</v>
      </c>
      <c r="H11" s="19">
        <f>'2009'!H11-'2008'!H11</f>
        <v>-3262</v>
      </c>
      <c r="I11" s="19">
        <f>'2009'!I11-'2008'!I11</f>
        <v>14600</v>
      </c>
      <c r="J11" s="19">
        <f>'2009'!J11-'2008'!J11</f>
        <v>7804</v>
      </c>
      <c r="K11" s="19">
        <f>'2009'!K11-'2008'!K11</f>
        <v>5623</v>
      </c>
      <c r="L11" s="19">
        <f>'2009'!L11-'2008'!L11</f>
        <v>-4202</v>
      </c>
      <c r="M11" s="19">
        <f>'2009'!M11-'2008'!M11</f>
        <v>12814</v>
      </c>
      <c r="N11" s="19">
        <f>'2009'!N11-'2008'!N11</f>
        <v>341</v>
      </c>
      <c r="O11" s="19">
        <f>'2009'!O11-'2008'!O11</f>
        <v>12919</v>
      </c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</row>
    <row r="12" spans="2:78" x14ac:dyDescent="0.2">
      <c r="B12" s="1" t="s">
        <v>26</v>
      </c>
      <c r="C12" s="43">
        <f t="shared" si="0"/>
        <v>-10819</v>
      </c>
      <c r="D12" s="12">
        <f>'2009'!D12-'2008'!D12</f>
        <v>-689</v>
      </c>
      <c r="E12" s="12">
        <f>'2009'!E12-'2008'!E12</f>
        <v>-2559</v>
      </c>
      <c r="F12" s="12">
        <f>'2009'!F12-'2008'!F12</f>
        <v>-1869</v>
      </c>
      <c r="G12" s="12">
        <f>'2009'!G12-'2008'!G12</f>
        <v>-2287</v>
      </c>
      <c r="H12" s="12">
        <f>'2009'!H12-'2008'!H12</f>
        <v>215</v>
      </c>
      <c r="I12" s="12">
        <f>'2009'!I12-'2008'!I12</f>
        <v>-1062</v>
      </c>
      <c r="J12" s="12">
        <f>'2009'!J12-'2008'!J12</f>
        <v>-978</v>
      </c>
      <c r="K12" s="12">
        <f>'2009'!K12-'2008'!K12</f>
        <v>-169</v>
      </c>
      <c r="L12" s="12">
        <f>'2009'!L12-'2008'!L12</f>
        <v>-317</v>
      </c>
      <c r="M12" s="12">
        <f>'2009'!M12-'2008'!M12</f>
        <v>569</v>
      </c>
      <c r="N12" s="12">
        <f>'2009'!N12-'2008'!N12</f>
        <v>-879</v>
      </c>
      <c r="O12" s="12">
        <f>'2009'!O12-'2008'!O12</f>
        <v>-794</v>
      </c>
    </row>
    <row r="13" spans="2:78" s="21" customFormat="1" x14ac:dyDescent="0.2">
      <c r="B13" s="24" t="s">
        <v>29</v>
      </c>
      <c r="C13" s="23">
        <f t="shared" si="0"/>
        <v>-9719</v>
      </c>
      <c r="D13" s="23">
        <f>'2009'!D13-'2008'!D13</f>
        <v>-681</v>
      </c>
      <c r="E13" s="23">
        <f>'2009'!E13-'2008'!E13</f>
        <v>-1627</v>
      </c>
      <c r="F13" s="23">
        <f>'2009'!F13-'2008'!F13</f>
        <v>-477</v>
      </c>
      <c r="G13" s="23">
        <f>'2009'!G13-'2008'!G13</f>
        <v>-1527</v>
      </c>
      <c r="H13" s="23">
        <f>'2009'!H13-'2008'!H13</f>
        <v>-1666</v>
      </c>
      <c r="I13" s="23">
        <f>'2009'!I13-'2008'!I13</f>
        <v>1172</v>
      </c>
      <c r="J13" s="23">
        <f>'2009'!J13-'2008'!J13</f>
        <v>-1923</v>
      </c>
      <c r="K13" s="23">
        <f>'2009'!K13-'2008'!K13</f>
        <v>-1317</v>
      </c>
      <c r="L13" s="23">
        <f>'2009'!L13-'2008'!L13</f>
        <v>-3597</v>
      </c>
      <c r="M13" s="23">
        <f>'2009'!M13-'2008'!M13</f>
        <v>2682</v>
      </c>
      <c r="N13" s="23">
        <f>'2009'!N13-'2008'!N13</f>
        <v>-473</v>
      </c>
      <c r="O13" s="23">
        <f>'2009'!O13-'2008'!O13</f>
        <v>-285</v>
      </c>
    </row>
    <row r="14" spans="2:78" x14ac:dyDescent="0.2">
      <c r="B14" s="1" t="s">
        <v>28</v>
      </c>
      <c r="C14" s="43">
        <f t="shared" si="0"/>
        <v>-19824</v>
      </c>
      <c r="D14" s="12">
        <f>'2009'!D14-'2008'!D14</f>
        <v>-1833</v>
      </c>
      <c r="E14" s="12">
        <f>'2009'!E14-'2008'!E14</f>
        <v>-2000</v>
      </c>
      <c r="F14" s="12">
        <f>'2009'!F14-'2008'!F14</f>
        <v>-1368</v>
      </c>
      <c r="G14" s="12">
        <f>'2009'!G14-'2008'!G14</f>
        <v>-4386</v>
      </c>
      <c r="H14" s="12">
        <f>'2009'!H14-'2008'!H14</f>
        <v>-2063</v>
      </c>
      <c r="I14" s="12">
        <f>'2009'!I14-'2008'!I14</f>
        <v>-1466</v>
      </c>
      <c r="J14" s="12">
        <f>'2009'!J14-'2008'!J14</f>
        <v>-1119</v>
      </c>
      <c r="K14" s="12">
        <f>'2009'!K14-'2008'!K14</f>
        <v>-2600</v>
      </c>
      <c r="L14" s="12">
        <f>'2009'!L14-'2008'!L14</f>
        <v>-1082</v>
      </c>
      <c r="M14" s="12">
        <f>'2009'!M14-'2008'!M14</f>
        <v>-1757</v>
      </c>
      <c r="N14" s="12">
        <f>'2009'!N14-'2008'!N14</f>
        <v>-637</v>
      </c>
      <c r="O14" s="12">
        <f>'2009'!O14-'2008'!O14</f>
        <v>487</v>
      </c>
    </row>
    <row r="15" spans="2:78" s="21" customFormat="1" x14ac:dyDescent="0.2">
      <c r="B15" s="24" t="s">
        <v>27</v>
      </c>
      <c r="C15" s="23">
        <f t="shared" si="0"/>
        <v>-12623</v>
      </c>
      <c r="D15" s="23">
        <f>'2009'!D15-'2008'!D15</f>
        <v>3655</v>
      </c>
      <c r="E15" s="23">
        <f>'2009'!E15-'2008'!E15</f>
        <v>-5345</v>
      </c>
      <c r="F15" s="23">
        <f>'2009'!F15-'2008'!F15</f>
        <v>-2842</v>
      </c>
      <c r="G15" s="23">
        <f>'2009'!G15-'2008'!G15</f>
        <v>-792</v>
      </c>
      <c r="H15" s="23">
        <f>'2009'!H15-'2008'!H15</f>
        <v>-232</v>
      </c>
      <c r="I15" s="23">
        <f>'2009'!I15-'2008'!I15</f>
        <v>5672</v>
      </c>
      <c r="J15" s="23">
        <f>'2009'!J15-'2008'!J15</f>
        <v>9</v>
      </c>
      <c r="K15" s="23">
        <f>'2009'!K15-'2008'!K15</f>
        <v>-2443</v>
      </c>
      <c r="L15" s="23">
        <f>'2009'!L15-'2008'!L15</f>
        <v>-2230</v>
      </c>
      <c r="M15" s="23">
        <f>'2009'!M15-'2008'!M15</f>
        <v>-2335</v>
      </c>
      <c r="N15" s="23">
        <f>'2009'!N15-'2008'!N15</f>
        <v>-4221</v>
      </c>
      <c r="O15" s="23">
        <f>'2009'!O15-'2008'!O15</f>
        <v>-1519</v>
      </c>
    </row>
    <row r="16" spans="2:78" x14ac:dyDescent="0.2">
      <c r="B16" s="42" t="s">
        <v>1</v>
      </c>
      <c r="C16" s="43">
        <f t="shared" si="0"/>
        <v>-23583</v>
      </c>
      <c r="D16" s="12">
        <f>'2009'!D16-'2008'!D16</f>
        <v>-307</v>
      </c>
      <c r="E16" s="12">
        <f>'2009'!E16-'2008'!E16</f>
        <v>-1232</v>
      </c>
      <c r="F16" s="12">
        <f>'2009'!F16-'2008'!F16</f>
        <v>-1614</v>
      </c>
      <c r="G16" s="12">
        <f>'2009'!G16-'2008'!G16</f>
        <v>-1870</v>
      </c>
      <c r="H16" s="12">
        <f>'2009'!H16-'2008'!H16</f>
        <v>-2308</v>
      </c>
      <c r="I16" s="12">
        <f>'2009'!I16-'2008'!I16</f>
        <v>-4198</v>
      </c>
      <c r="J16" s="12">
        <f>'2009'!J16-'2008'!J16</f>
        <v>-5495</v>
      </c>
      <c r="K16" s="12">
        <f>'2009'!K16-'2008'!K16</f>
        <v>-2206</v>
      </c>
      <c r="L16" s="12">
        <f>'2009'!L16-'2008'!L16</f>
        <v>-3589</v>
      </c>
      <c r="M16" s="12">
        <f>'2009'!M16-'2008'!M16</f>
        <v>-487</v>
      </c>
      <c r="N16" s="12">
        <f>'2009'!N16-'2008'!N16</f>
        <v>-127</v>
      </c>
      <c r="O16" s="12">
        <f>'2009'!O16-'2008'!O16</f>
        <v>-150</v>
      </c>
    </row>
    <row r="17" spans="2:15" s="21" customFormat="1" x14ac:dyDescent="0.2">
      <c r="B17" s="24" t="s">
        <v>30</v>
      </c>
      <c r="C17" s="23">
        <f t="shared" si="0"/>
        <v>-13041</v>
      </c>
      <c r="D17" s="23">
        <f>'2009'!D17-'2008'!D17</f>
        <v>-324</v>
      </c>
      <c r="E17" s="23">
        <f>'2009'!E17-'2008'!E17</f>
        <v>-868</v>
      </c>
      <c r="F17" s="23">
        <f>'2009'!F17-'2008'!F17</f>
        <v>-1015</v>
      </c>
      <c r="G17" s="23">
        <f>'2009'!G17-'2008'!G17</f>
        <v>-1314</v>
      </c>
      <c r="H17" s="23">
        <f>'2009'!H17-'2008'!H17</f>
        <v>-1633</v>
      </c>
      <c r="I17" s="23">
        <f>'2009'!I17-'2008'!I17</f>
        <v>-2294</v>
      </c>
      <c r="J17" s="23">
        <f>'2009'!J17-'2008'!J17</f>
        <v>-1703</v>
      </c>
      <c r="K17" s="23">
        <f>'2009'!K17-'2008'!K17</f>
        <v>-1832</v>
      </c>
      <c r="L17" s="23">
        <f>'2009'!L17-'2008'!L17</f>
        <v>-1235</v>
      </c>
      <c r="M17" s="23">
        <f>'2009'!M17-'2008'!M17</f>
        <v>-713</v>
      </c>
      <c r="N17" s="23">
        <f>'2009'!N17-'2008'!N17</f>
        <v>-283</v>
      </c>
      <c r="O17" s="23">
        <f>'2009'!O17-'2008'!O17</f>
        <v>173</v>
      </c>
    </row>
    <row r="18" spans="2:15" x14ac:dyDescent="0.2">
      <c r="B18" s="1" t="s">
        <v>31</v>
      </c>
      <c r="C18" s="43">
        <f t="shared" si="0"/>
        <v>-3933</v>
      </c>
      <c r="D18" s="12">
        <f>'2009'!D18-'2008'!D18</f>
        <v>-252</v>
      </c>
      <c r="E18" s="12">
        <f>'2009'!E18-'2008'!E18</f>
        <v>-472</v>
      </c>
      <c r="F18" s="12">
        <f>'2009'!F18-'2008'!F18</f>
        <v>-447</v>
      </c>
      <c r="G18" s="12">
        <f>'2009'!G18-'2008'!G18</f>
        <v>155</v>
      </c>
      <c r="H18" s="12">
        <f>'2009'!H18-'2008'!H18</f>
        <v>605</v>
      </c>
      <c r="I18" s="12">
        <f>'2009'!I18-'2008'!I18</f>
        <v>-743</v>
      </c>
      <c r="J18" s="12">
        <f>'2009'!J18-'2008'!J18</f>
        <v>67</v>
      </c>
      <c r="K18" s="12">
        <f>'2009'!K18-'2008'!K18</f>
        <v>-1613</v>
      </c>
      <c r="L18" s="12">
        <f>'2009'!L18-'2008'!L18</f>
        <v>-726</v>
      </c>
      <c r="M18" s="12">
        <f>'2009'!M18-'2008'!M18</f>
        <v>144</v>
      </c>
      <c r="N18" s="12">
        <f>'2009'!N18-'2008'!N18</f>
        <v>-305</v>
      </c>
      <c r="O18" s="12">
        <f>'2009'!O18-'2008'!O18</f>
        <v>-346</v>
      </c>
    </row>
    <row r="19" spans="2:15" s="21" customFormat="1" x14ac:dyDescent="0.2">
      <c r="B19" s="24" t="s">
        <v>34</v>
      </c>
      <c r="C19" s="23">
        <f t="shared" si="0"/>
        <v>-8877</v>
      </c>
      <c r="D19" s="23">
        <f>'2009'!D19-'2008'!D19</f>
        <v>-582</v>
      </c>
      <c r="E19" s="23">
        <f>'2009'!E19-'2008'!E19</f>
        <v>-530</v>
      </c>
      <c r="F19" s="23">
        <f>'2009'!F19-'2008'!F19</f>
        <v>-1144</v>
      </c>
      <c r="G19" s="23">
        <f>'2009'!G19-'2008'!G19</f>
        <v>-1288</v>
      </c>
      <c r="H19" s="23">
        <f>'2009'!H19-'2008'!H19</f>
        <v>-253</v>
      </c>
      <c r="I19" s="23">
        <f>'2009'!I19-'2008'!I19</f>
        <v>-1613</v>
      </c>
      <c r="J19" s="23">
        <f>'2009'!J19-'2008'!J19</f>
        <v>173</v>
      </c>
      <c r="K19" s="23">
        <f>'2009'!K19-'2008'!K19</f>
        <v>-887</v>
      </c>
      <c r="L19" s="23">
        <f>'2009'!L19-'2008'!L19</f>
        <v>-1371</v>
      </c>
      <c r="M19" s="23">
        <f>'2009'!M19-'2008'!M19</f>
        <v>-705</v>
      </c>
      <c r="N19" s="23">
        <f>'2009'!N19-'2008'!N19</f>
        <v>-846</v>
      </c>
      <c r="O19" s="23">
        <f>'2009'!O19-'2008'!O19</f>
        <v>169</v>
      </c>
    </row>
    <row r="20" spans="2:15" x14ac:dyDescent="0.2">
      <c r="B20" s="1" t="s">
        <v>33</v>
      </c>
      <c r="C20" s="43">
        <f t="shared" si="0"/>
        <v>-57</v>
      </c>
      <c r="D20" s="12">
        <f>'2009'!D20-'2008'!D20</f>
        <v>-196</v>
      </c>
      <c r="E20" s="12">
        <f>'2009'!E20-'2008'!E20</f>
        <v>-943</v>
      </c>
      <c r="F20" s="12">
        <f>'2009'!F20-'2008'!F20</f>
        <v>-478</v>
      </c>
      <c r="G20" s="12">
        <f>'2009'!G20-'2008'!G20</f>
        <v>-950</v>
      </c>
      <c r="H20" s="12">
        <f>'2009'!H20-'2008'!H20</f>
        <v>871</v>
      </c>
      <c r="I20" s="12">
        <f>'2009'!I20-'2008'!I20</f>
        <v>971</v>
      </c>
      <c r="J20" s="12">
        <f>'2009'!J20-'2008'!J20</f>
        <v>-140</v>
      </c>
      <c r="K20" s="12">
        <f>'2009'!K20-'2008'!K20</f>
        <v>1047</v>
      </c>
      <c r="L20" s="12">
        <f>'2009'!L20-'2008'!L20</f>
        <v>-487</v>
      </c>
      <c r="M20" s="12">
        <f>'2009'!M20-'2008'!M20</f>
        <v>46</v>
      </c>
      <c r="N20" s="12">
        <f>'2009'!N20-'2008'!N20</f>
        <v>-213</v>
      </c>
      <c r="O20" s="12">
        <f>'2009'!O20-'2008'!O20</f>
        <v>415</v>
      </c>
    </row>
    <row r="21" spans="2:15" s="21" customFormat="1" x14ac:dyDescent="0.2">
      <c r="B21" s="24" t="s">
        <v>40</v>
      </c>
      <c r="C21" s="23">
        <f t="shared" si="0"/>
        <v>-3036</v>
      </c>
      <c r="D21" s="23">
        <f>'2009'!D21-'2008'!D21</f>
        <v>-35</v>
      </c>
      <c r="E21" s="23">
        <f>'2009'!E21-'2008'!E21</f>
        <v>-677</v>
      </c>
      <c r="F21" s="23">
        <f>'2009'!F21-'2008'!F21</f>
        <v>-331</v>
      </c>
      <c r="G21" s="23">
        <f>'2009'!G21-'2008'!G21</f>
        <v>-1161</v>
      </c>
      <c r="H21" s="23">
        <f>'2009'!H21-'2008'!H21</f>
        <v>-1393</v>
      </c>
      <c r="I21" s="23">
        <f>'2009'!I21-'2008'!I21</f>
        <v>157</v>
      </c>
      <c r="J21" s="23">
        <f>'2009'!J21-'2008'!J21</f>
        <v>-483</v>
      </c>
      <c r="K21" s="23">
        <f>'2009'!K21-'2008'!K21</f>
        <v>725</v>
      </c>
      <c r="L21" s="23">
        <f>'2009'!L21-'2008'!L21</f>
        <v>96</v>
      </c>
      <c r="M21" s="23">
        <f>'2009'!M21-'2008'!M21</f>
        <v>40</v>
      </c>
      <c r="N21" s="23">
        <f>'2009'!N21-'2008'!N21</f>
        <v>-136</v>
      </c>
      <c r="O21" s="23">
        <f>'2009'!O21-'2008'!O21</f>
        <v>162</v>
      </c>
    </row>
    <row r="22" spans="2:15" x14ac:dyDescent="0.2">
      <c r="B22" s="42" t="s">
        <v>36</v>
      </c>
      <c r="C22" s="43">
        <f t="shared" si="0"/>
        <v>-8078</v>
      </c>
      <c r="D22" s="12">
        <f>'2009'!D22-'2008'!D22</f>
        <v>-370</v>
      </c>
      <c r="E22" s="12">
        <f>'2009'!E22-'2008'!E22</f>
        <v>-347</v>
      </c>
      <c r="F22" s="12">
        <f>'2009'!F22-'2008'!F22</f>
        <v>-2426</v>
      </c>
      <c r="G22" s="12">
        <f>'2009'!G22-'2008'!G22</f>
        <v>787</v>
      </c>
      <c r="H22" s="12">
        <f>'2009'!H22-'2008'!H22</f>
        <v>398</v>
      </c>
      <c r="I22" s="12">
        <f>'2009'!I22-'2008'!I22</f>
        <v>-182</v>
      </c>
      <c r="J22" s="12">
        <f>'2009'!J22-'2008'!J22</f>
        <v>-1554</v>
      </c>
      <c r="K22" s="12">
        <f>'2009'!K22-'2008'!K22</f>
        <v>-1889</v>
      </c>
      <c r="L22" s="12">
        <f>'2009'!L22-'2008'!L22</f>
        <v>-1318</v>
      </c>
      <c r="M22" s="12">
        <f>'2009'!M22-'2008'!M22</f>
        <v>-653</v>
      </c>
      <c r="N22" s="12">
        <f>'2009'!N22-'2008'!N22</f>
        <v>-478</v>
      </c>
      <c r="O22" s="12">
        <f>'2009'!O22-'2008'!O22</f>
        <v>-46</v>
      </c>
    </row>
    <row r="23" spans="2:15" s="21" customFormat="1" x14ac:dyDescent="0.2">
      <c r="B23" s="24" t="s">
        <v>32</v>
      </c>
      <c r="C23" s="23">
        <f t="shared" si="0"/>
        <v>-3718</v>
      </c>
      <c r="D23" s="23">
        <f>'2009'!D23-'2008'!D23</f>
        <v>363</v>
      </c>
      <c r="E23" s="23">
        <f>'2009'!E23-'2008'!E23</f>
        <v>-932</v>
      </c>
      <c r="F23" s="23">
        <f>'2009'!F23-'2008'!F23</f>
        <v>-1502</v>
      </c>
      <c r="G23" s="23">
        <f>'2009'!G23-'2008'!G23</f>
        <v>138</v>
      </c>
      <c r="H23" s="23">
        <f>'2009'!H23-'2008'!H23</f>
        <v>-26</v>
      </c>
      <c r="I23" s="23">
        <f>'2009'!I23-'2008'!I23</f>
        <v>-620</v>
      </c>
      <c r="J23" s="23">
        <f>'2009'!J23-'2008'!J23</f>
        <v>-624</v>
      </c>
      <c r="K23" s="23">
        <f>'2009'!K23-'2008'!K23</f>
        <v>904</v>
      </c>
      <c r="L23" s="23">
        <f>'2009'!L23-'2008'!L23</f>
        <v>-679</v>
      </c>
      <c r="M23" s="23">
        <f>'2009'!M23-'2008'!M23</f>
        <v>36</v>
      </c>
      <c r="N23" s="23">
        <f>'2009'!N23-'2008'!N23</f>
        <v>-225</v>
      </c>
      <c r="O23" s="23">
        <f>'2009'!O23-'2008'!O23</f>
        <v>-551</v>
      </c>
    </row>
    <row r="24" spans="2:15" x14ac:dyDescent="0.2">
      <c r="B24" s="1" t="s">
        <v>35</v>
      </c>
      <c r="C24" s="43">
        <f t="shared" si="0"/>
        <v>-12644</v>
      </c>
      <c r="D24" s="12">
        <f>'2009'!D24-'2008'!D24</f>
        <v>-1164</v>
      </c>
      <c r="E24" s="12">
        <f>'2009'!E24-'2008'!E24</f>
        <v>-1097</v>
      </c>
      <c r="F24" s="12">
        <f>'2009'!F24-'2008'!F24</f>
        <v>-3464</v>
      </c>
      <c r="G24" s="12">
        <f>'2009'!G24-'2008'!G24</f>
        <v>-2629</v>
      </c>
      <c r="H24" s="12">
        <f>'2009'!H24-'2008'!H24</f>
        <v>-525</v>
      </c>
      <c r="I24" s="12">
        <f>'2009'!I24-'2008'!I24</f>
        <v>-1718</v>
      </c>
      <c r="J24" s="12">
        <f>'2009'!J24-'2008'!J24</f>
        <v>227</v>
      </c>
      <c r="K24" s="12">
        <f>'2009'!K24-'2008'!K24</f>
        <v>84</v>
      </c>
      <c r="L24" s="12">
        <f>'2009'!L24-'2008'!L24</f>
        <v>-867</v>
      </c>
      <c r="M24" s="12">
        <f>'2009'!M24-'2008'!M24</f>
        <v>-1328</v>
      </c>
      <c r="N24" s="12">
        <f>'2009'!N24-'2008'!N24</f>
        <v>-160</v>
      </c>
      <c r="O24" s="12">
        <f>'2009'!O24-'2008'!O24</f>
        <v>-3</v>
      </c>
    </row>
    <row r="25" spans="2:15" s="21" customFormat="1" x14ac:dyDescent="0.2">
      <c r="B25" s="24" t="s">
        <v>38</v>
      </c>
      <c r="C25" s="23">
        <f t="shared" si="0"/>
        <v>1330</v>
      </c>
      <c r="D25" s="23">
        <f>'2009'!D25-'2008'!D25</f>
        <v>481</v>
      </c>
      <c r="E25" s="23">
        <f>'2009'!E25-'2008'!E25</f>
        <v>-227</v>
      </c>
      <c r="F25" s="23">
        <f>'2009'!F25-'2008'!F25</f>
        <v>-619</v>
      </c>
      <c r="G25" s="23">
        <f>'2009'!G25-'2008'!G25</f>
        <v>-179</v>
      </c>
      <c r="H25" s="23">
        <f>'2009'!H25-'2008'!H25</f>
        <v>2711</v>
      </c>
      <c r="I25" s="23">
        <f>'2009'!I25-'2008'!I25</f>
        <v>492</v>
      </c>
      <c r="J25" s="23">
        <f>'2009'!J25-'2008'!J25</f>
        <v>-393</v>
      </c>
      <c r="K25" s="23">
        <f>'2009'!K25-'2008'!K25</f>
        <v>-766</v>
      </c>
      <c r="L25" s="23">
        <f>'2009'!L25-'2008'!L25</f>
        <v>-396</v>
      </c>
      <c r="M25" s="23">
        <f>'2009'!M25-'2008'!M25</f>
        <v>163</v>
      </c>
      <c r="N25" s="23">
        <f>'2009'!N25-'2008'!N25</f>
        <v>-360</v>
      </c>
      <c r="O25" s="23">
        <f>'2009'!O25-'2008'!O25</f>
        <v>423</v>
      </c>
    </row>
    <row r="26" spans="2:15" x14ac:dyDescent="0.2">
      <c r="B26" s="1" t="s">
        <v>37</v>
      </c>
      <c r="C26" s="43">
        <f t="shared" si="0"/>
        <v>-12762</v>
      </c>
      <c r="D26" s="12">
        <f>'2009'!D26-'2008'!D26</f>
        <v>-648</v>
      </c>
      <c r="E26" s="12">
        <f>'2009'!E26-'2008'!E26</f>
        <v>-1088</v>
      </c>
      <c r="F26" s="12">
        <f>'2009'!F26-'2008'!F26</f>
        <v>-1146</v>
      </c>
      <c r="G26" s="12">
        <f>'2009'!G26-'2008'!G26</f>
        <v>-2467</v>
      </c>
      <c r="H26" s="12">
        <f>'2009'!H26-'2008'!H26</f>
        <v>-1145</v>
      </c>
      <c r="I26" s="12">
        <f>'2009'!I26-'2008'!I26</f>
        <v>-2113</v>
      </c>
      <c r="J26" s="12">
        <f>'2009'!J26-'2008'!J26</f>
        <v>-1745</v>
      </c>
      <c r="K26" s="12">
        <f>'2009'!K26-'2008'!K26</f>
        <v>-1079</v>
      </c>
      <c r="L26" s="12">
        <f>'2009'!L26-'2008'!L26</f>
        <v>-329</v>
      </c>
      <c r="M26" s="12">
        <f>'2009'!M26-'2008'!M26</f>
        <v>-696</v>
      </c>
      <c r="N26" s="12">
        <f>'2009'!N26-'2008'!N26</f>
        <v>-115</v>
      </c>
      <c r="O26" s="12">
        <f>'2009'!O26-'2008'!O26</f>
        <v>-191</v>
      </c>
    </row>
    <row r="27" spans="2:15" s="21" customFormat="1" x14ac:dyDescent="0.2">
      <c r="B27" s="24" t="s">
        <v>39</v>
      </c>
      <c r="C27" s="23">
        <f t="shared" si="0"/>
        <v>-64</v>
      </c>
      <c r="D27" s="23">
        <f>'2009'!D27-'2008'!D27</f>
        <v>-144</v>
      </c>
      <c r="E27" s="23">
        <f>'2009'!E27-'2008'!E27</f>
        <v>-206</v>
      </c>
      <c r="F27" s="23">
        <f>'2009'!F27-'2008'!F27</f>
        <v>-270</v>
      </c>
      <c r="G27" s="23">
        <f>'2009'!G27-'2008'!G27</f>
        <v>110</v>
      </c>
      <c r="H27" s="23">
        <f>'2009'!H27-'2008'!H27</f>
        <v>533</v>
      </c>
      <c r="I27" s="23">
        <f>'2009'!I27-'2008'!I27</f>
        <v>-10</v>
      </c>
      <c r="J27" s="23">
        <f>'2009'!J27-'2008'!J27</f>
        <v>212</v>
      </c>
      <c r="K27" s="23">
        <f>'2009'!K27-'2008'!K27</f>
        <v>79</v>
      </c>
      <c r="L27" s="23">
        <f>'2009'!L27-'2008'!L27</f>
        <v>-450</v>
      </c>
      <c r="M27" s="23">
        <f>'2009'!M27-'2008'!M27</f>
        <v>34</v>
      </c>
      <c r="N27" s="23">
        <f>'2009'!N27-'2008'!N27</f>
        <v>104</v>
      </c>
      <c r="O27" s="23">
        <f>'2009'!O27-'2008'!O27</f>
        <v>-56</v>
      </c>
    </row>
    <row r="28" spans="2:15" x14ac:dyDescent="0.2">
      <c r="B28" s="42" t="s">
        <v>42</v>
      </c>
      <c r="C28" s="43">
        <f t="shared" si="0"/>
        <v>-420</v>
      </c>
      <c r="D28" s="12">
        <f>'2009'!D28-'2008'!D28</f>
        <v>620</v>
      </c>
      <c r="E28" s="12">
        <f>'2009'!E28-'2008'!E28</f>
        <v>-164</v>
      </c>
      <c r="F28" s="12">
        <f>'2009'!F28-'2008'!F28</f>
        <v>104</v>
      </c>
      <c r="G28" s="12">
        <f>'2009'!G28-'2008'!G28</f>
        <v>-405</v>
      </c>
      <c r="H28" s="12">
        <f>'2009'!H28-'2008'!H28</f>
        <v>408</v>
      </c>
      <c r="I28" s="12">
        <f>'2009'!I28-'2008'!I28</f>
        <v>65</v>
      </c>
      <c r="J28" s="12">
        <f>'2009'!J28-'2008'!J28</f>
        <v>192</v>
      </c>
      <c r="K28" s="12">
        <f>'2009'!K28-'2008'!K28</f>
        <v>64</v>
      </c>
      <c r="L28" s="12">
        <f>'2009'!L28-'2008'!L28</f>
        <v>-682</v>
      </c>
      <c r="M28" s="12">
        <f>'2009'!M28-'2008'!M28</f>
        <v>-640</v>
      </c>
      <c r="N28" s="12">
        <f>'2009'!N28-'2008'!N28</f>
        <v>222</v>
      </c>
      <c r="O28" s="12">
        <f>'2009'!O28-'2008'!O28</f>
        <v>-204</v>
      </c>
    </row>
    <row r="29" spans="2:15" s="21" customFormat="1" x14ac:dyDescent="0.2">
      <c r="B29" s="24" t="s">
        <v>43</v>
      </c>
      <c r="C29" s="23">
        <f t="shared" si="0"/>
        <v>610</v>
      </c>
      <c r="D29" s="23">
        <f>'2009'!D29-'2008'!D29</f>
        <v>321</v>
      </c>
      <c r="E29" s="23">
        <f>'2009'!E29-'2008'!E29</f>
        <v>193</v>
      </c>
      <c r="F29" s="23">
        <f>'2009'!F29-'2008'!F29</f>
        <v>-206</v>
      </c>
      <c r="G29" s="23">
        <f>'2009'!G29-'2008'!G29</f>
        <v>222</v>
      </c>
      <c r="H29" s="23">
        <f>'2009'!H29-'2008'!H29</f>
        <v>-290</v>
      </c>
      <c r="I29" s="23">
        <f>'2009'!I29-'2008'!I29</f>
        <v>496</v>
      </c>
      <c r="J29" s="23">
        <f>'2009'!J29-'2008'!J29</f>
        <v>-648</v>
      </c>
      <c r="K29" s="23">
        <f>'2009'!K29-'2008'!K29</f>
        <v>-335</v>
      </c>
      <c r="L29" s="23">
        <f>'2009'!L29-'2008'!L29</f>
        <v>271</v>
      </c>
      <c r="M29" s="23">
        <f>'2009'!M29-'2008'!M29</f>
        <v>490</v>
      </c>
      <c r="N29" s="23">
        <f>'2009'!N29-'2008'!N29</f>
        <v>58</v>
      </c>
      <c r="O29" s="23">
        <f>'2009'!O29-'2008'!O29</f>
        <v>38</v>
      </c>
    </row>
    <row r="30" spans="2:15" x14ac:dyDescent="0.2">
      <c r="B30" s="1" t="s">
        <v>44</v>
      </c>
      <c r="C30" s="43">
        <f t="shared" si="0"/>
        <v>-3144</v>
      </c>
      <c r="D30" s="12">
        <f>'2009'!D30-'2008'!D30</f>
        <v>-368</v>
      </c>
      <c r="E30" s="12">
        <f>'2009'!E30-'2008'!E30</f>
        <v>-615</v>
      </c>
      <c r="F30" s="12">
        <f>'2009'!F30-'2008'!F30</f>
        <v>-492</v>
      </c>
      <c r="G30" s="12">
        <f>'2009'!G30-'2008'!G30</f>
        <v>-885</v>
      </c>
      <c r="H30" s="12">
        <f>'2009'!H30-'2008'!H30</f>
        <v>-481</v>
      </c>
      <c r="I30" s="12">
        <f>'2009'!I30-'2008'!I30</f>
        <v>-13</v>
      </c>
      <c r="J30" s="12">
        <f>'2009'!J30-'2008'!J30</f>
        <v>1</v>
      </c>
      <c r="K30" s="12">
        <f>'2009'!K30-'2008'!K30</f>
        <v>-442</v>
      </c>
      <c r="L30" s="12">
        <f>'2009'!L30-'2008'!L30</f>
        <v>-439</v>
      </c>
      <c r="M30" s="12">
        <f>'2009'!M30-'2008'!M30</f>
        <v>-69</v>
      </c>
      <c r="N30" s="12">
        <f>'2009'!N30-'2008'!N30</f>
        <v>188</v>
      </c>
      <c r="O30" s="12">
        <f>'2009'!O30-'2008'!O30</f>
        <v>471</v>
      </c>
    </row>
    <row r="31" spans="2:15" s="21" customFormat="1" x14ac:dyDescent="0.2">
      <c r="B31" s="24" t="s">
        <v>2</v>
      </c>
      <c r="C31" s="23">
        <f t="shared" si="0"/>
        <v>-5110</v>
      </c>
      <c r="D31" s="23">
        <f>'2009'!D31-'2008'!D31</f>
        <v>309</v>
      </c>
      <c r="E31" s="23">
        <f>'2009'!E31-'2008'!E31</f>
        <v>-72</v>
      </c>
      <c r="F31" s="23">
        <f>'2009'!F31-'2008'!F31</f>
        <v>-149</v>
      </c>
      <c r="G31" s="23">
        <f>'2009'!G31-'2008'!G31</f>
        <v>57</v>
      </c>
      <c r="H31" s="23">
        <f>'2009'!H31-'2008'!H31</f>
        <v>-450</v>
      </c>
      <c r="I31" s="23">
        <f>'2009'!I31-'2008'!I31</f>
        <v>-870</v>
      </c>
      <c r="J31" s="23">
        <f>'2009'!J31-'2008'!J31</f>
        <v>-1080</v>
      </c>
      <c r="K31" s="23">
        <f>'2009'!K31-'2008'!K31</f>
        <v>-1153</v>
      </c>
      <c r="L31" s="23">
        <f>'2009'!L31-'2008'!L31</f>
        <v>-1061</v>
      </c>
      <c r="M31" s="23">
        <f>'2009'!M31-'2008'!M31</f>
        <v>-277</v>
      </c>
      <c r="N31" s="23">
        <f>'2009'!N31-'2008'!N31</f>
        <v>9</v>
      </c>
      <c r="O31" s="23">
        <f>'2009'!O31-'2008'!O31</f>
        <v>-373</v>
      </c>
    </row>
    <row r="32" spans="2:15" x14ac:dyDescent="0.2">
      <c r="B32" s="1" t="s">
        <v>48</v>
      </c>
      <c r="C32" s="43">
        <f t="shared" si="0"/>
        <v>-716</v>
      </c>
      <c r="D32" s="12">
        <f>'2009'!D32-'2008'!D32</f>
        <v>12</v>
      </c>
      <c r="E32" s="12">
        <f>'2009'!E32-'2008'!E32</f>
        <v>-115</v>
      </c>
      <c r="F32" s="12">
        <f>'2009'!F32-'2008'!F32</f>
        <v>-10</v>
      </c>
      <c r="G32" s="12">
        <f>'2009'!G32-'2008'!G32</f>
        <v>5</v>
      </c>
      <c r="H32" s="12">
        <f>'2009'!H32-'2008'!H32</f>
        <v>-3</v>
      </c>
      <c r="I32" s="12">
        <f>'2009'!I32-'2008'!I32</f>
        <v>25</v>
      </c>
      <c r="J32" s="12">
        <f>'2009'!J32-'2008'!J32</f>
        <v>-79</v>
      </c>
      <c r="K32" s="12">
        <f>'2009'!K32-'2008'!K32</f>
        <v>-67</v>
      </c>
      <c r="L32" s="12">
        <f>'2009'!L32-'2008'!L32</f>
        <v>39</v>
      </c>
      <c r="M32" s="12">
        <f>'2009'!M32-'2008'!M32</f>
        <v>-417</v>
      </c>
      <c r="N32" s="12">
        <f>'2009'!N32-'2008'!N32</f>
        <v>-142</v>
      </c>
      <c r="O32" s="12">
        <f>'2009'!O32-'2008'!O32</f>
        <v>36</v>
      </c>
    </row>
    <row r="33" spans="2:18" s="21" customFormat="1" x14ac:dyDescent="0.2">
      <c r="B33" s="24" t="s">
        <v>41</v>
      </c>
      <c r="C33" s="23">
        <f t="shared" si="0"/>
        <v>115</v>
      </c>
      <c r="D33" s="23">
        <f>'2009'!D33-'2008'!D33</f>
        <v>270</v>
      </c>
      <c r="E33" s="23">
        <f>'2009'!E33-'2008'!E33</f>
        <v>-244</v>
      </c>
      <c r="F33" s="23">
        <f>'2009'!F33-'2008'!F33</f>
        <v>-46</v>
      </c>
      <c r="G33" s="23">
        <f>'2009'!G33-'2008'!G33</f>
        <v>115</v>
      </c>
      <c r="H33" s="23">
        <f>'2009'!H33-'2008'!H33</f>
        <v>1651</v>
      </c>
      <c r="I33" s="23">
        <f>'2009'!I33-'2008'!I33</f>
        <v>-80</v>
      </c>
      <c r="J33" s="23">
        <f>'2009'!J33-'2008'!J33</f>
        <v>-381</v>
      </c>
      <c r="K33" s="23">
        <f>'2009'!K33-'2008'!K33</f>
        <v>-563</v>
      </c>
      <c r="L33" s="23">
        <f>'2009'!L33-'2008'!L33</f>
        <v>-47</v>
      </c>
      <c r="M33" s="23">
        <f>'2009'!M33-'2008'!M33</f>
        <v>-10</v>
      </c>
      <c r="N33" s="23">
        <f>'2009'!N33-'2008'!N33</f>
        <v>-199</v>
      </c>
      <c r="O33" s="23">
        <f>'2009'!O33-'2008'!O33</f>
        <v>-351</v>
      </c>
    </row>
    <row r="34" spans="2:18" x14ac:dyDescent="0.2">
      <c r="B34" s="1" t="s">
        <v>47</v>
      </c>
      <c r="C34" s="43">
        <f t="shared" si="0"/>
        <v>-2551</v>
      </c>
      <c r="D34" s="12">
        <f>'2009'!D34-'2008'!D34</f>
        <v>-187</v>
      </c>
      <c r="E34" s="12">
        <f>'2009'!E34-'2008'!E34</f>
        <v>-272</v>
      </c>
      <c r="F34" s="12">
        <f>'2009'!F34-'2008'!F34</f>
        <v>-969</v>
      </c>
      <c r="G34" s="12">
        <f>'2009'!G34-'2008'!G34</f>
        <v>-145</v>
      </c>
      <c r="H34" s="12">
        <f>'2009'!H34-'2008'!H34</f>
        <v>3</v>
      </c>
      <c r="I34" s="12">
        <f>'2009'!I34-'2008'!I34</f>
        <v>116</v>
      </c>
      <c r="J34" s="12">
        <f>'2009'!J34-'2008'!J34</f>
        <v>-259</v>
      </c>
      <c r="K34" s="12">
        <f>'2009'!K34-'2008'!K34</f>
        <v>-62</v>
      </c>
      <c r="L34" s="12">
        <f>'2009'!L34-'2008'!L34</f>
        <v>-5</v>
      </c>
      <c r="M34" s="12">
        <f>'2009'!M34-'2008'!M34</f>
        <v>-862</v>
      </c>
      <c r="N34" s="12">
        <f>'2009'!N34-'2008'!N34</f>
        <v>115</v>
      </c>
      <c r="O34" s="12">
        <f>'2009'!O34-'2008'!O34</f>
        <v>-24</v>
      </c>
    </row>
    <row r="35" spans="2:18" s="21" customFormat="1" x14ac:dyDescent="0.2">
      <c r="B35" s="24" t="s">
        <v>49</v>
      </c>
      <c r="C35" s="23">
        <f t="shared" si="0"/>
        <v>5</v>
      </c>
      <c r="D35" s="23">
        <f>'2009'!D35-'2008'!D35</f>
        <v>-290</v>
      </c>
      <c r="E35" s="23">
        <f>'2009'!E35-'2008'!E35</f>
        <v>-41</v>
      </c>
      <c r="F35" s="23">
        <f>'2009'!F35-'2008'!F35</f>
        <v>-131</v>
      </c>
      <c r="G35" s="23">
        <f>'2009'!G35-'2008'!G35</f>
        <v>-100</v>
      </c>
      <c r="H35" s="23">
        <f>'2009'!H35-'2008'!H35</f>
        <v>4</v>
      </c>
      <c r="I35" s="23">
        <f>'2009'!I35-'2008'!I35</f>
        <v>435</v>
      </c>
      <c r="J35" s="23">
        <f>'2009'!J35-'2008'!J35</f>
        <v>187</v>
      </c>
      <c r="K35" s="23">
        <f>'2009'!K35-'2008'!K35</f>
        <v>-149</v>
      </c>
      <c r="L35" s="23">
        <f>'2009'!L35-'2008'!L35</f>
        <v>31</v>
      </c>
      <c r="M35" s="23">
        <f>'2009'!M35-'2008'!M35</f>
        <v>-28</v>
      </c>
      <c r="N35" s="23">
        <f>'2009'!N35-'2008'!N35</f>
        <v>46</v>
      </c>
      <c r="O35" s="23">
        <f>'2009'!O35-'2008'!O35</f>
        <v>41</v>
      </c>
    </row>
    <row r="36" spans="2:18" x14ac:dyDescent="0.2">
      <c r="B36" s="42" t="s">
        <v>45</v>
      </c>
      <c r="C36" s="43">
        <f t="shared" si="0"/>
        <v>-1895</v>
      </c>
      <c r="D36" s="12">
        <f>'2009'!D36-'2008'!D36</f>
        <v>-8</v>
      </c>
      <c r="E36" s="12">
        <f>'2009'!E36-'2008'!E36</f>
        <v>-87</v>
      </c>
      <c r="F36" s="12">
        <f>'2009'!F36-'2008'!F36</f>
        <v>-338</v>
      </c>
      <c r="G36" s="12">
        <f>'2009'!G36-'2008'!G36</f>
        <v>-179</v>
      </c>
      <c r="H36" s="12">
        <f>'2009'!H36-'2008'!H36</f>
        <v>-210</v>
      </c>
      <c r="I36" s="12">
        <f>'2009'!I36-'2008'!I36</f>
        <v>-410</v>
      </c>
      <c r="J36" s="12">
        <f>'2009'!J36-'2008'!J36</f>
        <v>-198</v>
      </c>
      <c r="K36" s="12">
        <f>'2009'!K36-'2008'!K36</f>
        <v>178</v>
      </c>
      <c r="L36" s="12">
        <f>'2009'!L36-'2008'!L36</f>
        <v>-333</v>
      </c>
      <c r="M36" s="12">
        <f>'2009'!M36-'2008'!M36</f>
        <v>-335</v>
      </c>
      <c r="N36" s="12">
        <f>'2009'!N36-'2008'!N36</f>
        <v>-149</v>
      </c>
      <c r="O36" s="12">
        <f>'2009'!O36-'2008'!O36</f>
        <v>174</v>
      </c>
    </row>
    <row r="37" spans="2:18" s="21" customFormat="1" ht="12" customHeight="1" x14ac:dyDescent="0.2">
      <c r="B37" s="24" t="s">
        <v>51</v>
      </c>
      <c r="C37" s="23">
        <f t="shared" si="0"/>
        <v>-7805</v>
      </c>
      <c r="D37" s="23">
        <f>'2009'!D37-'2008'!D37</f>
        <v>-804</v>
      </c>
      <c r="E37" s="23">
        <f>'2009'!E37-'2008'!E37</f>
        <v>-1562</v>
      </c>
      <c r="F37" s="23">
        <f>'2009'!F37-'2008'!F37</f>
        <v>-1435</v>
      </c>
      <c r="G37" s="23">
        <f>'2009'!G37-'2008'!G37</f>
        <v>-922</v>
      </c>
      <c r="H37" s="23">
        <f>'2009'!H37-'2008'!H37</f>
        <v>-874</v>
      </c>
      <c r="I37" s="23">
        <f>'2009'!I37-'2008'!I37</f>
        <v>-1170</v>
      </c>
      <c r="J37" s="23">
        <f>'2009'!J37-'2008'!J37</f>
        <v>-281</v>
      </c>
      <c r="K37" s="23">
        <f>'2009'!K37-'2008'!K37</f>
        <v>335</v>
      </c>
      <c r="L37" s="23">
        <f>'2009'!L37-'2008'!L37</f>
        <v>167</v>
      </c>
      <c r="M37" s="23">
        <f>'2009'!M37-'2008'!M37</f>
        <v>-529</v>
      </c>
      <c r="N37" s="23">
        <f>'2009'!N37-'2008'!N37</f>
        <v>-486</v>
      </c>
      <c r="O37" s="23">
        <f>'2009'!O37-'2008'!O37</f>
        <v>-244</v>
      </c>
      <c r="P37" s="23"/>
      <c r="Q37" s="23"/>
      <c r="R37" s="23"/>
    </row>
    <row r="38" spans="2:18" x14ac:dyDescent="0.2">
      <c r="B38" s="1" t="s">
        <v>3</v>
      </c>
      <c r="C38" s="43">
        <f t="shared" si="0"/>
        <v>-2172</v>
      </c>
      <c r="D38" s="12">
        <f>'2009'!D38-'2008'!D38</f>
        <v>-148</v>
      </c>
      <c r="E38" s="12">
        <f>'2009'!E38-'2008'!E38</f>
        <v>-422</v>
      </c>
      <c r="F38" s="12">
        <f>'2009'!F38-'2008'!F38</f>
        <v>-303</v>
      </c>
      <c r="G38" s="12">
        <f>'2009'!G38-'2008'!G38</f>
        <v>-544</v>
      </c>
      <c r="H38" s="12">
        <f>'2009'!H38-'2008'!H38</f>
        <v>-561</v>
      </c>
      <c r="I38" s="12">
        <f>'2009'!I38-'2008'!I38</f>
        <v>-189</v>
      </c>
      <c r="J38" s="12">
        <f>'2009'!J38-'2008'!J38</f>
        <v>91</v>
      </c>
      <c r="K38" s="12">
        <f>'2009'!K38-'2008'!K38</f>
        <v>26</v>
      </c>
      <c r="L38" s="12">
        <f>'2009'!L38-'2008'!L38</f>
        <v>-118</v>
      </c>
      <c r="M38" s="12">
        <f>'2009'!M38-'2008'!M38</f>
        <v>133</v>
      </c>
      <c r="N38" s="12">
        <f>'2009'!N38-'2008'!N38</f>
        <v>-128</v>
      </c>
      <c r="O38" s="12">
        <f>'2009'!O38-'2008'!O38</f>
        <v>-9</v>
      </c>
    </row>
    <row r="39" spans="2:18" s="21" customFormat="1" x14ac:dyDescent="0.2">
      <c r="B39" s="24" t="s">
        <v>46</v>
      </c>
      <c r="C39" s="23">
        <f t="shared" si="0"/>
        <v>2496</v>
      </c>
      <c r="D39" s="23">
        <f>'2009'!D39-'2008'!D39</f>
        <v>-183</v>
      </c>
      <c r="E39" s="23">
        <f>'2009'!E39-'2008'!E39</f>
        <v>-159</v>
      </c>
      <c r="F39" s="23">
        <f>'2009'!F39-'2008'!F39</f>
        <v>-262</v>
      </c>
      <c r="G39" s="23">
        <f>'2009'!G39-'2008'!G39</f>
        <v>-296</v>
      </c>
      <c r="H39" s="23">
        <f>'2009'!H39-'2008'!H39</f>
        <v>476</v>
      </c>
      <c r="I39" s="23">
        <f>'2009'!I39-'2008'!I39</f>
        <v>271</v>
      </c>
      <c r="J39" s="23">
        <f>'2009'!J39-'2008'!J39</f>
        <v>704</v>
      </c>
      <c r="K39" s="23">
        <f>'2009'!K39-'2008'!K39</f>
        <v>-447</v>
      </c>
      <c r="L39" s="23">
        <f>'2009'!L39-'2008'!L39</f>
        <v>438</v>
      </c>
      <c r="M39" s="23">
        <f>'2009'!M39-'2008'!M39</f>
        <v>690</v>
      </c>
      <c r="N39" s="23">
        <f>'2009'!N39-'2008'!N39</f>
        <v>667</v>
      </c>
      <c r="O39" s="23">
        <f>'2009'!O39-'2008'!O39</f>
        <v>597</v>
      </c>
    </row>
    <row r="40" spans="2:18" x14ac:dyDescent="0.2">
      <c r="B40" s="1" t="s">
        <v>50</v>
      </c>
      <c r="C40" s="43">
        <f t="shared" si="0"/>
        <v>-1037</v>
      </c>
      <c r="D40" s="12">
        <f>'2009'!D40-'2008'!D40</f>
        <v>-53</v>
      </c>
      <c r="E40" s="12">
        <f>'2009'!E40-'2008'!E40</f>
        <v>-211</v>
      </c>
      <c r="F40" s="12">
        <f>'2009'!F40-'2008'!F40</f>
        <v>-273</v>
      </c>
      <c r="G40" s="12">
        <f>'2009'!G40-'2008'!G40</f>
        <v>-104</v>
      </c>
      <c r="H40" s="12">
        <f>'2009'!H40-'2008'!H40</f>
        <v>-557</v>
      </c>
      <c r="I40" s="12">
        <f>'2009'!I40-'2008'!I40</f>
        <v>56</v>
      </c>
      <c r="J40" s="12">
        <f>'2009'!J40-'2008'!J40</f>
        <v>67</v>
      </c>
      <c r="K40" s="12">
        <f>'2009'!K40-'2008'!K40</f>
        <v>-164</v>
      </c>
      <c r="L40" s="12">
        <f>'2009'!L40-'2008'!L40</f>
        <v>-60</v>
      </c>
      <c r="M40" s="12">
        <f>'2009'!M40-'2008'!M40</f>
        <v>146</v>
      </c>
      <c r="N40" s="12">
        <f>'2009'!N40-'2008'!N40</f>
        <v>42</v>
      </c>
      <c r="O40" s="12">
        <f>'2009'!O40-'2008'!O40</f>
        <v>74</v>
      </c>
    </row>
    <row r="41" spans="2:18" s="21" customFormat="1" x14ac:dyDescent="0.2">
      <c r="B41" s="24" t="s">
        <v>52</v>
      </c>
      <c r="C41" s="23">
        <f t="shared" si="0"/>
        <v>-1927</v>
      </c>
      <c r="D41" s="23">
        <f>'2009'!D41-'2008'!D41</f>
        <v>-140</v>
      </c>
      <c r="E41" s="23">
        <f>'2009'!E41-'2008'!E41</f>
        <v>-118</v>
      </c>
      <c r="F41" s="23">
        <f>'2009'!F41-'2008'!F41</f>
        <v>-202</v>
      </c>
      <c r="G41" s="23">
        <f>'2009'!G41-'2008'!G41</f>
        <v>-459</v>
      </c>
      <c r="H41" s="23">
        <f>'2009'!H41-'2008'!H41</f>
        <v>-475</v>
      </c>
      <c r="I41" s="23">
        <f>'2009'!I41-'2008'!I41</f>
        <v>-189</v>
      </c>
      <c r="J41" s="23">
        <f>'2009'!J41-'2008'!J41</f>
        <v>-233</v>
      </c>
      <c r="K41" s="23">
        <f>'2009'!K41-'2008'!K41</f>
        <v>43</v>
      </c>
      <c r="L41" s="23">
        <f>'2009'!L41-'2008'!L41</f>
        <v>-301</v>
      </c>
      <c r="M41" s="23">
        <f>'2009'!M41-'2008'!M41</f>
        <v>189</v>
      </c>
      <c r="N41" s="23">
        <f>'2009'!N41-'2008'!N41</f>
        <v>-20</v>
      </c>
      <c r="O41" s="23">
        <f>'2009'!O41-'2008'!O41</f>
        <v>-22</v>
      </c>
    </row>
    <row r="42" spans="2:18" x14ac:dyDescent="0.2">
      <c r="B42" s="42" t="s">
        <v>71</v>
      </c>
      <c r="C42" s="43">
        <f t="shared" si="0"/>
        <v>1327</v>
      </c>
      <c r="D42" s="12">
        <f>'2009'!D42-'2008'!D42</f>
        <v>149</v>
      </c>
      <c r="E42" s="12">
        <f>'2009'!E42-'2008'!E42</f>
        <v>128</v>
      </c>
      <c r="F42" s="12">
        <f>'2009'!F42-'2008'!F42</f>
        <v>-195</v>
      </c>
      <c r="G42" s="12">
        <f>'2009'!G42-'2008'!G42</f>
        <v>91</v>
      </c>
      <c r="H42" s="12">
        <f>'2009'!H42-'2008'!H42</f>
        <v>26</v>
      </c>
      <c r="I42" s="12">
        <f>'2009'!I42-'2008'!I42</f>
        <v>346</v>
      </c>
      <c r="J42" s="12">
        <f>'2009'!J42-'2008'!J42</f>
        <v>-55</v>
      </c>
      <c r="K42" s="12">
        <f>'2009'!K42-'2008'!K42</f>
        <v>354</v>
      </c>
      <c r="L42" s="12">
        <f>'2009'!L42-'2008'!L42</f>
        <v>402</v>
      </c>
      <c r="M42" s="12">
        <f>'2009'!M42-'2008'!M42</f>
        <v>-181</v>
      </c>
      <c r="N42" s="12">
        <f>'2009'!N42-'2008'!N42</f>
        <v>305</v>
      </c>
      <c r="O42" s="12">
        <f>'2009'!O42-'2008'!O42</f>
        <v>-43</v>
      </c>
      <c r="P42" s="12"/>
      <c r="Q42" s="12"/>
      <c r="R42" s="12"/>
    </row>
    <row r="43" spans="2:18" s="21" customFormat="1" x14ac:dyDescent="0.2">
      <c r="B43" s="24" t="s">
        <v>4</v>
      </c>
      <c r="C43" s="23">
        <f t="shared" si="0"/>
        <v>55</v>
      </c>
      <c r="D43" s="23">
        <f>'2009'!D43-'2008'!D43</f>
        <v>157</v>
      </c>
      <c r="E43" s="23">
        <f>'2009'!E43-'2008'!E43</f>
        <v>-89</v>
      </c>
      <c r="F43" s="23">
        <f>'2009'!F43-'2008'!F43</f>
        <v>-485</v>
      </c>
      <c r="G43" s="23">
        <f>'2009'!G43-'2008'!G43</f>
        <v>-40</v>
      </c>
      <c r="H43" s="23">
        <f>'2009'!H43-'2008'!H43</f>
        <v>426</v>
      </c>
      <c r="I43" s="23">
        <f>'2009'!I43-'2008'!I43</f>
        <v>183</v>
      </c>
      <c r="J43" s="23">
        <f>'2009'!J43-'2008'!J43</f>
        <v>-57</v>
      </c>
      <c r="K43" s="23">
        <f>'2009'!K43-'2008'!K43</f>
        <v>-7</v>
      </c>
      <c r="L43" s="23">
        <f>'2009'!L43-'2008'!L43</f>
        <v>9</v>
      </c>
      <c r="M43" s="23">
        <f>'2009'!M43-'2008'!M43</f>
        <v>-82</v>
      </c>
      <c r="N43" s="23">
        <f>'2009'!N43-'2008'!N43</f>
        <v>-4</v>
      </c>
      <c r="O43" s="23">
        <f>'2009'!O43-'2008'!O43</f>
        <v>44</v>
      </c>
    </row>
    <row r="44" spans="2:18" x14ac:dyDescent="0.2">
      <c r="B44" s="1" t="s">
        <v>103</v>
      </c>
      <c r="C44" s="43">
        <f t="shared" si="0"/>
        <v>75</v>
      </c>
      <c r="D44" s="12">
        <f>'2009'!D44-'2008'!D44</f>
        <v>266</v>
      </c>
      <c r="E44" s="12">
        <f>'2009'!E44-'2008'!E44</f>
        <v>-42</v>
      </c>
      <c r="F44" s="12">
        <f>'2009'!F44-'2008'!F44</f>
        <v>-21</v>
      </c>
      <c r="G44" s="12">
        <f>'2009'!G44-'2008'!G44</f>
        <v>-128</v>
      </c>
      <c r="H44" s="12">
        <f>'2009'!H44-'2008'!H44</f>
        <v>-62</v>
      </c>
      <c r="I44" s="12">
        <f>'2009'!I44-'2008'!I44</f>
        <v>10</v>
      </c>
      <c r="J44" s="12">
        <f>'2009'!J44-'2008'!J44</f>
        <v>7</v>
      </c>
      <c r="K44" s="12">
        <f>'2009'!K44-'2008'!K44</f>
        <v>331</v>
      </c>
      <c r="L44" s="12">
        <f>'2009'!L44-'2008'!L44</f>
        <v>-127</v>
      </c>
      <c r="M44" s="12">
        <f>'2009'!M44-'2008'!M44</f>
        <v>-120</v>
      </c>
      <c r="N44" s="12">
        <f>'2009'!N44-'2008'!N44</f>
        <v>-64</v>
      </c>
      <c r="O44" s="12">
        <f>'2009'!O44-'2008'!O44</f>
        <v>25</v>
      </c>
    </row>
    <row r="45" spans="2:18" s="21" customFormat="1" x14ac:dyDescent="0.2">
      <c r="B45" s="24" t="s">
        <v>53</v>
      </c>
      <c r="C45" s="23">
        <f t="shared" si="0"/>
        <v>-845</v>
      </c>
      <c r="D45" s="23">
        <f>'2009'!D45-'2008'!D45</f>
        <v>-30</v>
      </c>
      <c r="E45" s="23">
        <f>'2009'!E45-'2008'!E45</f>
        <v>50</v>
      </c>
      <c r="F45" s="23">
        <f>'2009'!F45-'2008'!F45</f>
        <v>-112</v>
      </c>
      <c r="G45" s="23">
        <f>'2009'!G45-'2008'!G45</f>
        <v>17</v>
      </c>
      <c r="H45" s="23">
        <f>'2009'!H45-'2008'!H45</f>
        <v>-35</v>
      </c>
      <c r="I45" s="23">
        <f>'2009'!I45-'2008'!I45</f>
        <v>-178</v>
      </c>
      <c r="J45" s="23">
        <f>'2009'!J45-'2008'!J45</f>
        <v>-134</v>
      </c>
      <c r="K45" s="23">
        <f>'2009'!K45-'2008'!K45</f>
        <v>-92</v>
      </c>
      <c r="L45" s="23">
        <f>'2009'!L45-'2008'!L45</f>
        <v>-154</v>
      </c>
      <c r="M45" s="23">
        <f>'2009'!M45-'2008'!M45</f>
        <v>-82</v>
      </c>
      <c r="N45" s="23">
        <f>'2009'!N45-'2008'!N45</f>
        <v>-30</v>
      </c>
      <c r="O45" s="23">
        <f>'2009'!O45-'2008'!O45</f>
        <v>-65</v>
      </c>
    </row>
    <row r="46" spans="2:18" x14ac:dyDescent="0.2">
      <c r="B46" s="42" t="s">
        <v>5</v>
      </c>
      <c r="C46" s="43">
        <f t="shared" si="0"/>
        <v>124</v>
      </c>
      <c r="D46" s="12">
        <f>'2009'!D46-'2008'!D46</f>
        <v>-49</v>
      </c>
      <c r="E46" s="12">
        <f>'2009'!E46-'2008'!E46</f>
        <v>46</v>
      </c>
      <c r="F46" s="12">
        <f>'2009'!F46-'2008'!F46</f>
        <v>28</v>
      </c>
      <c r="G46" s="12">
        <f>'2009'!G46-'2008'!G46</f>
        <v>-176</v>
      </c>
      <c r="H46" s="12">
        <f>'2009'!H46-'2008'!H46</f>
        <v>43</v>
      </c>
      <c r="I46" s="12">
        <f>'2009'!I46-'2008'!I46</f>
        <v>117</v>
      </c>
      <c r="J46" s="12">
        <f>'2009'!J46-'2008'!J46</f>
        <v>-83</v>
      </c>
      <c r="K46" s="12">
        <f>'2009'!K46-'2008'!K46</f>
        <v>78</v>
      </c>
      <c r="L46" s="12">
        <f>'2009'!L46-'2008'!L46</f>
        <v>-25</v>
      </c>
      <c r="M46" s="12">
        <f>'2009'!M46-'2008'!M46</f>
        <v>53</v>
      </c>
      <c r="N46" s="12">
        <f>'2009'!N46-'2008'!N46</f>
        <v>42</v>
      </c>
      <c r="O46" s="12">
        <f>'2009'!O46-'2008'!O46</f>
        <v>50</v>
      </c>
    </row>
    <row r="47" spans="2:18" s="21" customFormat="1" x14ac:dyDescent="0.2">
      <c r="B47" s="25"/>
      <c r="C47" s="23">
        <f t="shared" si="0"/>
        <v>0</v>
      </c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2:18" x14ac:dyDescent="0.2">
      <c r="B48" s="1" t="s">
        <v>54</v>
      </c>
      <c r="C48" s="43">
        <f t="shared" si="0"/>
        <v>-28465</v>
      </c>
      <c r="D48" s="12">
        <f>'2009'!D48-'2008'!D48</f>
        <v>-2631</v>
      </c>
      <c r="E48" s="12">
        <f>'2009'!E48-'2008'!E48</f>
        <v>-1383</v>
      </c>
      <c r="F48" s="12">
        <f>'2009'!F48-'2008'!F48</f>
        <v>-2679</v>
      </c>
      <c r="G48" s="12">
        <f>'2009'!G48-'2008'!G48</f>
        <v>-5284</v>
      </c>
      <c r="H48" s="12">
        <f>'2009'!H48-'2008'!H48</f>
        <v>-1824</v>
      </c>
      <c r="I48" s="12">
        <f>'2009'!I48-'2008'!I48</f>
        <v>-3802</v>
      </c>
      <c r="J48" s="12">
        <f>'2009'!J48-'2008'!J48</f>
        <v>-2856</v>
      </c>
      <c r="K48" s="12">
        <f>'2009'!K48-'2008'!K48</f>
        <v>3968</v>
      </c>
      <c r="L48" s="12">
        <f>'2009'!L48-'2008'!L48</f>
        <v>650</v>
      </c>
      <c r="M48" s="12">
        <f>'2009'!M48-'2008'!M48</f>
        <v>-5660</v>
      </c>
      <c r="N48" s="12">
        <f>'2009'!N48-'2008'!N48</f>
        <v>-4323</v>
      </c>
      <c r="O48" s="12">
        <f>'2009'!O48-'2008'!O48</f>
        <v>-2641</v>
      </c>
    </row>
    <row r="49" spans="2:15" x14ac:dyDescent="0.2"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2:15" x14ac:dyDescent="0.2"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2:15" x14ac:dyDescent="0.2"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2:15" x14ac:dyDescent="0.2"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</row>
    <row r="53" spans="2:15" x14ac:dyDescent="0.2"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</row>
    <row r="54" spans="2:15" x14ac:dyDescent="0.2"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2:15" x14ac:dyDescent="0.2"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</row>
    <row r="56" spans="2:15" x14ac:dyDescent="0.2"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2:15" x14ac:dyDescent="0.2">
      <c r="B57" s="13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2:15" x14ac:dyDescent="0.2"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2:15" x14ac:dyDescent="0.2"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2:15" x14ac:dyDescent="0.2"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</row>
  </sheetData>
  <phoneticPr fontId="0" type="noConversion"/>
  <conditionalFormatting sqref="P1:IV1048576 A1:B1048576 C1:O6 C8:O65536">
    <cfRule type="cellIs" dxfId="468" priority="1" stopIfTrue="1" operator="lessThan">
      <formula>0</formula>
    </cfRule>
  </conditionalFormatting>
  <pageMargins left="0.53" right="0.35" top="0.28000000000000003" bottom="0.33" header="0.22" footer="0.25"/>
  <pageSetup paperSize="9" scale="85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Z60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/>
    </sheetView>
  </sheetViews>
  <sheetFormatPr defaultRowHeight="12.75" x14ac:dyDescent="0.2"/>
  <cols>
    <col min="1" max="1" width="4.140625" customWidth="1"/>
    <col min="2" max="2" width="28.7109375" style="1" customWidth="1"/>
    <col min="3" max="15" width="10.140625" customWidth="1"/>
  </cols>
  <sheetData>
    <row r="1" spans="2:78" x14ac:dyDescent="0.2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78" x14ac:dyDescent="0.2">
      <c r="B2" s="51" t="s">
        <v>72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78" x14ac:dyDescent="0.2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78" ht="15.75" x14ac:dyDescent="0.25">
      <c r="B4" s="3" t="s">
        <v>55</v>
      </c>
      <c r="C4" s="4"/>
      <c r="D4" s="4"/>
      <c r="E4" s="4"/>
      <c r="F4" s="2"/>
      <c r="G4" s="4"/>
      <c r="H4" s="2"/>
      <c r="I4" s="4"/>
      <c r="J4" s="2"/>
      <c r="K4" s="4"/>
      <c r="L4" s="4"/>
      <c r="M4" s="2"/>
      <c r="N4" s="2"/>
      <c r="O4" s="2"/>
    </row>
    <row r="5" spans="2:78" ht="15.75" thickBot="1" x14ac:dyDescent="0.3">
      <c r="B5" s="5" t="s">
        <v>0</v>
      </c>
    </row>
    <row r="6" spans="2:78" ht="13.5" thickBot="1" x14ac:dyDescent="0.25">
      <c r="B6" s="6" t="s">
        <v>148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  <c r="K6" s="7" t="s">
        <v>14</v>
      </c>
      <c r="L6" s="7" t="s">
        <v>15</v>
      </c>
      <c r="M6" s="7" t="s">
        <v>16</v>
      </c>
      <c r="N6" s="7" t="s">
        <v>17</v>
      </c>
      <c r="O6" s="7" t="s">
        <v>18</v>
      </c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</row>
    <row r="7" spans="2:78" ht="13.5" thickBot="1" x14ac:dyDescent="0.25">
      <c r="B7" s="39" t="s">
        <v>149</v>
      </c>
      <c r="C7" s="16" t="s">
        <v>56</v>
      </c>
      <c r="D7" s="16" t="s">
        <v>57</v>
      </c>
      <c r="E7" s="16" t="s">
        <v>58</v>
      </c>
      <c r="F7" s="16" t="s">
        <v>59</v>
      </c>
      <c r="G7" s="16" t="s">
        <v>60</v>
      </c>
      <c r="H7" s="16" t="s">
        <v>61</v>
      </c>
      <c r="I7" s="16" t="s">
        <v>62</v>
      </c>
      <c r="J7" s="16" t="s">
        <v>63</v>
      </c>
      <c r="K7" s="16" t="s">
        <v>64</v>
      </c>
      <c r="L7" s="16" t="s">
        <v>65</v>
      </c>
      <c r="M7" s="16" t="s">
        <v>66</v>
      </c>
      <c r="N7" s="16" t="s">
        <v>67</v>
      </c>
      <c r="O7" s="16" t="s">
        <v>68</v>
      </c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</row>
    <row r="8" spans="2:78" x14ac:dyDescent="0.2">
      <c r="B8" s="9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</row>
    <row r="9" spans="2:78" s="21" customFormat="1" x14ac:dyDescent="0.2">
      <c r="B9" s="18" t="s">
        <v>23</v>
      </c>
      <c r="C9" s="26">
        <f>'2009'!C9/SUM('2008'!D9:O9)-1</f>
        <v>-5.638019646248138E-2</v>
      </c>
      <c r="D9" s="26">
        <f>'2009'!D9/'2008'!D9-1</f>
        <v>-1.9415959374191161E-2</v>
      </c>
      <c r="E9" s="26">
        <f>'2009'!E9/'2008'!E9-1</f>
        <v>-0.22358376662577162</v>
      </c>
      <c r="F9" s="26">
        <f>'2009'!F9/'2008'!F9-1</f>
        <v>-0.11840055230578339</v>
      </c>
      <c r="G9" s="26">
        <f>'2009'!G9/'2008'!G9-1</f>
        <v>-0.17627450473060968</v>
      </c>
      <c r="H9" s="26">
        <f>'2009'!H9/'2008'!H9-1</f>
        <v>-4.5134236420664053E-2</v>
      </c>
      <c r="I9" s="26">
        <f>'2009'!I9/'2008'!I9-1</f>
        <v>7.6953406479858266E-3</v>
      </c>
      <c r="J9" s="26">
        <f>'2009'!J9/'2008'!J9-1</f>
        <v>-3.7786023317174622E-2</v>
      </c>
      <c r="K9" s="26">
        <f>'2009'!K9/'2008'!K9-1</f>
        <v>-1.8196298607953465E-2</v>
      </c>
      <c r="L9" s="26">
        <f>'2009'!L9/'2008'!L9-1</f>
        <v>-8.8284160524640054E-2</v>
      </c>
      <c r="M9" s="26">
        <f>'2009'!M9/'2008'!M9-1</f>
        <v>1.0065367481590926E-3</v>
      </c>
      <c r="N9" s="26">
        <f>'2009'!N9/'2008'!N9-1</f>
        <v>-5.4542216795135934E-2</v>
      </c>
      <c r="O9" s="26">
        <f>'2009'!O9/'2008'!O9-1</f>
        <v>4.5270890725436219E-2</v>
      </c>
      <c r="P9" s="19"/>
      <c r="Q9" s="19"/>
      <c r="R9" s="19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</row>
    <row r="10" spans="2:78" s="27" customFormat="1" x14ac:dyDescent="0.2">
      <c r="B10" s="11" t="s">
        <v>24</v>
      </c>
      <c r="C10" s="56">
        <f>'2009'!C10/SUM('2008'!D10:O10)-1</f>
        <v>-0.1062285417276414</v>
      </c>
      <c r="D10" s="28">
        <f>'2009'!D10/'2008'!D10-1</f>
        <v>-4.1139641959002105E-2</v>
      </c>
      <c r="E10" s="28">
        <f>'2009'!E10/'2008'!E10-1</f>
        <v>-0.2338284574836369</v>
      </c>
      <c r="F10" s="28">
        <f>'2009'!F10/'2008'!F10-1</f>
        <v>-0.2307351778656126</v>
      </c>
      <c r="G10" s="28">
        <f>'2009'!G10/'2008'!G10-1</f>
        <v>-0.22180491634214294</v>
      </c>
      <c r="H10" s="28">
        <f>'2009'!H10/'2008'!H10-1</f>
        <v>-5.4334039375933285E-2</v>
      </c>
      <c r="I10" s="28">
        <f>'2009'!I10/'2008'!I10-1</f>
        <v>-6.7012157361233338E-2</v>
      </c>
      <c r="J10" s="28">
        <f>'2009'!J10/'2008'!J10-1</f>
        <v>-0.10636680097863249</v>
      </c>
      <c r="K10" s="28">
        <f>'2009'!K10/'2008'!K10-1</f>
        <v>-5.0236903681375011E-2</v>
      </c>
      <c r="L10" s="28">
        <f>'2009'!L10/'2008'!L10-1</f>
        <v>-0.11711521051579599</v>
      </c>
      <c r="M10" s="28">
        <f>'2009'!M10/'2008'!M10-1</f>
        <v>-8.887866019898738E-2</v>
      </c>
      <c r="N10" s="28">
        <f>'2009'!N10/'2008'!N10-1</f>
        <v>-0.11224255612127809</v>
      </c>
      <c r="O10" s="28">
        <f>'2009'!O10/'2008'!O10-1</f>
        <v>-4.1671640694588619E-2</v>
      </c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</row>
    <row r="11" spans="2:78" s="21" customFormat="1" x14ac:dyDescent="0.2">
      <c r="B11" s="22" t="s">
        <v>25</v>
      </c>
      <c r="C11" s="26">
        <f>'2009'!C11/SUM('2008'!D11:O11)-1</f>
        <v>1.4947079514803452E-2</v>
      </c>
      <c r="D11" s="26">
        <f>'2009'!D11/'2008'!D11-1</f>
        <v>1.2898642423435192E-2</v>
      </c>
      <c r="E11" s="26">
        <f>'2009'!E11/'2008'!E11-1</f>
        <v>-0.21215273843491522</v>
      </c>
      <c r="F11" s="26">
        <f>'2009'!F11/'2008'!F11-1</f>
        <v>4.3312014930468656E-2</v>
      </c>
      <c r="G11" s="26">
        <f>'2009'!G11/'2008'!G11-1</f>
        <v>-0.11825225578658294</v>
      </c>
      <c r="H11" s="26">
        <f>'2009'!H11/'2008'!H11-1</f>
        <v>-3.1097467968273285E-2</v>
      </c>
      <c r="I11" s="26">
        <f>'2009'!I11/'2008'!I11-1</f>
        <v>0.1325850451334023</v>
      </c>
      <c r="J11" s="26">
        <f>'2009'!J11/'2008'!J11-1</f>
        <v>5.405929620393457E-2</v>
      </c>
      <c r="K11" s="26">
        <f>'2009'!K11/'2008'!K11-1</f>
        <v>4.9367433121746185E-2</v>
      </c>
      <c r="L11" s="26">
        <f>'2009'!L11/'2008'!L11-1</f>
        <v>-4.073758095164226E-2</v>
      </c>
      <c r="M11" s="26">
        <f>'2009'!M11/'2008'!M11-1</f>
        <v>0.10671485796613833</v>
      </c>
      <c r="N11" s="26">
        <f>'2009'!N11/'2008'!N11-1</f>
        <v>2.8847699374825453E-3</v>
      </c>
      <c r="O11" s="26">
        <f>'2009'!O11/'2008'!O11-1</f>
        <v>0.16947173721976627</v>
      </c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</row>
    <row r="12" spans="2:78" s="31" customFormat="1" x14ac:dyDescent="0.2">
      <c r="B12" s="1" t="s">
        <v>26</v>
      </c>
      <c r="C12" s="55">
        <f>'2009'!C12/SUM('2008'!D12:O12)-1</f>
        <v>-7.0113929464829639E-2</v>
      </c>
      <c r="D12" s="30">
        <f>'2009'!D12/'2008'!D12-1</f>
        <v>-6.8373523866230079E-2</v>
      </c>
      <c r="E12" s="30">
        <f>'2009'!E12/'2008'!E12-1</f>
        <v>-0.24071112783369386</v>
      </c>
      <c r="F12" s="30">
        <f>'2009'!F12/'2008'!F12-1</f>
        <v>-0.16975476839237058</v>
      </c>
      <c r="G12" s="30">
        <f>'2009'!G12/'2008'!G12-1</f>
        <v>-0.18143593811979375</v>
      </c>
      <c r="H12" s="30">
        <f>'2009'!H12/'2008'!H12-1</f>
        <v>1.4068839157178381E-2</v>
      </c>
      <c r="I12" s="30">
        <f>'2009'!I12/'2008'!I12-1</f>
        <v>-6.3972049876513504E-2</v>
      </c>
      <c r="J12" s="30">
        <f>'2009'!J12/'2008'!J12-1</f>
        <v>-7.0993031358885017E-2</v>
      </c>
      <c r="K12" s="30">
        <f>'2009'!K12/'2008'!K12-1</f>
        <v>-9.0582623144128682E-3</v>
      </c>
      <c r="L12" s="30">
        <f>'2009'!L12/'2008'!L12-1</f>
        <v>-2.1663363630150978E-2</v>
      </c>
      <c r="M12" s="30">
        <f>'2009'!M12/'2008'!M12-1</f>
        <v>4.880349944249085E-2</v>
      </c>
      <c r="N12" s="30">
        <f>'2009'!N12/'2008'!N12-1</f>
        <v>-8.7306317044100079E-2</v>
      </c>
      <c r="O12" s="30">
        <f>'2009'!O12/'2008'!O12-1</f>
        <v>-8.5312130654346174E-2</v>
      </c>
    </row>
    <row r="13" spans="2:78" s="33" customFormat="1" x14ac:dyDescent="0.2">
      <c r="B13" s="24" t="s">
        <v>29</v>
      </c>
      <c r="C13" s="32">
        <f>'2009'!C13/SUM('2008'!D13:O13)-1</f>
        <v>-5.4236399046859063E-2</v>
      </c>
      <c r="D13" s="32">
        <f>'2009'!D13/'2008'!D13-1</f>
        <v>-6.4925159691105017E-2</v>
      </c>
      <c r="E13" s="32">
        <f>'2009'!E13/'2008'!E13-1</f>
        <v>-0.14770767135724017</v>
      </c>
      <c r="F13" s="32">
        <f>'2009'!F13/'2008'!F13-1</f>
        <v>-4.2231075697211184E-2</v>
      </c>
      <c r="G13" s="32">
        <f>'2009'!G13/'2008'!G13-1</f>
        <v>-0.12763289869608829</v>
      </c>
      <c r="H13" s="32">
        <f>'2009'!H13/'2008'!H13-1</f>
        <v>-9.661331477615398E-2</v>
      </c>
      <c r="I13" s="32">
        <f>'2009'!I13/'2008'!I13-1</f>
        <v>6.162906872798013E-2</v>
      </c>
      <c r="J13" s="32">
        <f>'2009'!J13/'2008'!J13-1</f>
        <v>-8.9558494783904652E-2</v>
      </c>
      <c r="K13" s="32">
        <f>'2009'!K13/'2008'!K13-1</f>
        <v>-5.2944723618090439E-2</v>
      </c>
      <c r="L13" s="32">
        <f>'2009'!L13/'2008'!L13-1</f>
        <v>-0.19264138817480725</v>
      </c>
      <c r="M13" s="32">
        <f>'2009'!M13/'2008'!M13-1</f>
        <v>0.19422116011296975</v>
      </c>
      <c r="N13" s="32">
        <f>'2009'!N13/'2008'!N13-1</f>
        <v>-4.9255441008018375E-2</v>
      </c>
      <c r="O13" s="32">
        <f>'2009'!O13/'2008'!O13-1</f>
        <v>-2.925477314719771E-2</v>
      </c>
    </row>
    <row r="14" spans="2:78" s="31" customFormat="1" x14ac:dyDescent="0.2">
      <c r="B14" s="1" t="s">
        <v>28</v>
      </c>
      <c r="C14" s="55">
        <f>'2009'!C14/SUM('2008'!D14:O14)-1</f>
        <v>-0.15213420717388304</v>
      </c>
      <c r="D14" s="30">
        <f>'2009'!D14/'2008'!D14-1</f>
        <v>-0.18582725060827254</v>
      </c>
      <c r="E14" s="30">
        <f>'2009'!E14/'2008'!E14-1</f>
        <v>-0.22241992882562278</v>
      </c>
      <c r="F14" s="30">
        <f>'2009'!F14/'2008'!F14-1</f>
        <v>-0.14182044370723612</v>
      </c>
      <c r="G14" s="30">
        <f>'2009'!G14/'2008'!G14-1</f>
        <v>-0.36443705857914421</v>
      </c>
      <c r="H14" s="30">
        <f>'2009'!H14/'2008'!H14-1</f>
        <v>-0.16341888466413179</v>
      </c>
      <c r="I14" s="30">
        <f>'2009'!I14/'2008'!I14-1</f>
        <v>-0.13109183582223016</v>
      </c>
      <c r="J14" s="30">
        <f>'2009'!J14/'2008'!J14-1</f>
        <v>-0.10875692487122168</v>
      </c>
      <c r="K14" s="30">
        <f>'2009'!K14/'2008'!K14-1</f>
        <v>-0.19166973829708811</v>
      </c>
      <c r="L14" s="30">
        <f>'2009'!L14/'2008'!L14-1</f>
        <v>-8.0951668412389655E-2</v>
      </c>
      <c r="M14" s="30">
        <f>'2009'!M14/'2008'!M14-1</f>
        <v>-0.15005551285336072</v>
      </c>
      <c r="N14" s="30">
        <f>'2009'!N14/'2008'!N14-1</f>
        <v>-6.2506132862329533E-2</v>
      </c>
      <c r="O14" s="30">
        <f>'2009'!O14/'2008'!O14-1</f>
        <v>7.1178018123355669E-2</v>
      </c>
    </row>
    <row r="15" spans="2:78" s="33" customFormat="1" x14ac:dyDescent="0.2">
      <c r="B15" s="24" t="s">
        <v>27</v>
      </c>
      <c r="C15" s="32">
        <f>'2009'!C15/SUM('2008'!D15:O15)-1</f>
        <v>-5.0116328005272437E-2</v>
      </c>
      <c r="D15" s="32">
        <f>'2009'!D15/'2008'!D15-1</f>
        <v>9.0398694103680288E-2</v>
      </c>
      <c r="E15" s="32">
        <f>'2009'!E15/'2008'!E15-1</f>
        <v>-0.29925536084205806</v>
      </c>
      <c r="F15" s="32">
        <f>'2009'!F15/'2008'!F15-1</f>
        <v>-0.16417306914678531</v>
      </c>
      <c r="G15" s="32">
        <f>'2009'!G15/'2008'!G15-1</f>
        <v>-5.5276381909547756E-2</v>
      </c>
      <c r="H15" s="32">
        <f>'2009'!H15/'2008'!H15-1</f>
        <v>-1.3362515839189015E-2</v>
      </c>
      <c r="I15" s="32">
        <f>'2009'!I15/'2008'!I15-1</f>
        <v>0.34973486249845842</v>
      </c>
      <c r="J15" s="32">
        <f>'2009'!J15/'2008'!J15-1</f>
        <v>4.4089550776460484E-4</v>
      </c>
      <c r="K15" s="32">
        <f>'2009'!K15/'2008'!K15-1</f>
        <v>-9.6458325107592668E-2</v>
      </c>
      <c r="L15" s="32">
        <f>'2009'!L15/'2008'!L15-1</f>
        <v>-0.14594240837696337</v>
      </c>
      <c r="M15" s="32">
        <f>'2009'!M15/'2008'!M15-1</f>
        <v>-0.12569306131237556</v>
      </c>
      <c r="N15" s="32">
        <f>'2009'!N15/'2008'!N15-1</f>
        <v>-0.18110438923928429</v>
      </c>
      <c r="O15" s="32">
        <f>'2009'!O15/'2008'!O15-1</f>
        <v>-5.9666902348966877E-2</v>
      </c>
    </row>
    <row r="16" spans="2:78" s="31" customFormat="1" x14ac:dyDescent="0.2">
      <c r="B16" s="42" t="s">
        <v>1</v>
      </c>
      <c r="C16" s="55">
        <f>'2009'!C16/SUM('2008'!D16:O16)-1</f>
        <v>-0.19264481240350606</v>
      </c>
      <c r="D16" s="30">
        <f>'2009'!D16/'2008'!D16-1</f>
        <v>-5.2451734153425633E-2</v>
      </c>
      <c r="E16" s="30">
        <f>'2009'!E16/'2008'!E16-1</f>
        <v>-0.22555840351519585</v>
      </c>
      <c r="F16" s="30">
        <f>'2009'!F16/'2008'!F16-1</f>
        <v>-0.24506529000911026</v>
      </c>
      <c r="G16" s="30">
        <f>'2009'!G16/'2008'!G16-1</f>
        <v>-0.2282993529483579</v>
      </c>
      <c r="H16" s="30">
        <f>'2009'!H16/'2008'!H16-1</f>
        <v>-0.1740310662041924</v>
      </c>
      <c r="I16" s="30">
        <f>'2009'!I16/'2008'!I16-1</f>
        <v>-0.24350348027842228</v>
      </c>
      <c r="J16" s="30">
        <f>'2009'!J16/'2008'!J16-1</f>
        <v>-0.31031172351479552</v>
      </c>
      <c r="K16" s="30">
        <f>'2009'!K16/'2008'!K16-1</f>
        <v>-0.14268158592587799</v>
      </c>
      <c r="L16" s="30">
        <f>'2009'!L16/'2008'!L16-1</f>
        <v>-0.25408849557522128</v>
      </c>
      <c r="M16" s="30">
        <f>'2009'!M16/'2008'!M16-1</f>
        <v>-5.9354052407068814E-2</v>
      </c>
      <c r="N16" s="30">
        <f>'2009'!N16/'2008'!N16-1</f>
        <v>-2.1489001692047371E-2</v>
      </c>
      <c r="O16" s="30">
        <f>'2009'!O16/'2008'!O16-1</f>
        <v>-3.3982782057091043E-2</v>
      </c>
    </row>
    <row r="17" spans="2:15" s="33" customFormat="1" x14ac:dyDescent="0.2">
      <c r="B17" s="24" t="s">
        <v>30</v>
      </c>
      <c r="C17" s="32">
        <f>'2009'!C17/SUM('2008'!D17:O17)-1</f>
        <v>-0.15140538469576126</v>
      </c>
      <c r="D17" s="32">
        <f>'2009'!D17/'2008'!D17-1</f>
        <v>-9.4323144104803469E-2</v>
      </c>
      <c r="E17" s="32">
        <f>'2009'!E17/'2008'!E17-1</f>
        <v>-0.20195439739413679</v>
      </c>
      <c r="F17" s="32">
        <f>'2009'!F17/'2008'!F17-1</f>
        <v>-0.18689007549254277</v>
      </c>
      <c r="G17" s="32">
        <f>'2009'!G17/'2008'!G17-1</f>
        <v>-0.30262551819438044</v>
      </c>
      <c r="H17" s="32">
        <f>'2009'!H17/'2008'!H17-1</f>
        <v>-0.25361080913185274</v>
      </c>
      <c r="I17" s="32">
        <f>'2009'!I17/'2008'!I17-1</f>
        <v>-0.2298366897104499</v>
      </c>
      <c r="J17" s="32">
        <f>'2009'!J17/'2008'!J17-1</f>
        <v>-0.14829327760362243</v>
      </c>
      <c r="K17" s="32">
        <f>'2009'!K17/'2008'!K17-1</f>
        <v>-0.1266768081869728</v>
      </c>
      <c r="L17" s="32">
        <f>'2009'!L17/'2008'!L17-1</f>
        <v>-0.11083191241137935</v>
      </c>
      <c r="M17" s="32">
        <f>'2009'!M17/'2008'!M17-1</f>
        <v>-0.10799757649197217</v>
      </c>
      <c r="N17" s="32">
        <f>'2009'!N17/'2008'!N17-1</f>
        <v>-7.2582713516286201E-2</v>
      </c>
      <c r="O17" s="32">
        <f>'2009'!O17/'2008'!O17-1</f>
        <v>3.747021875676837E-2</v>
      </c>
    </row>
    <row r="18" spans="2:15" s="31" customFormat="1" x14ac:dyDescent="0.2">
      <c r="B18" s="1" t="s">
        <v>31</v>
      </c>
      <c r="C18" s="55">
        <f>'2009'!C18/SUM('2008'!D18:O18)-1</f>
        <v>-5.8575598713213384E-2</v>
      </c>
      <c r="D18" s="30">
        <f>'2009'!D18/'2008'!D18-1</f>
        <v>-6.2764632627646311E-2</v>
      </c>
      <c r="E18" s="30">
        <f>'2009'!E18/'2008'!E18-1</f>
        <v>-0.1581769436997319</v>
      </c>
      <c r="F18" s="30">
        <f>'2009'!F18/'2008'!F18-1</f>
        <v>-0.11414708886618996</v>
      </c>
      <c r="G18" s="30">
        <f>'2009'!G18/'2008'!G18-1</f>
        <v>4.6393295420532832E-2</v>
      </c>
      <c r="H18" s="30">
        <f>'2009'!H18/'2008'!H18-1</f>
        <v>0.12728802861350719</v>
      </c>
      <c r="I18" s="30">
        <f>'2009'!I18/'2008'!I18-1</f>
        <v>-0.11693421466792575</v>
      </c>
      <c r="J18" s="30">
        <f>'2009'!J18/'2008'!J18-1</f>
        <v>9.0454975023626094E-3</v>
      </c>
      <c r="K18" s="30">
        <f>'2009'!K18/'2008'!K18-1</f>
        <v>-8.3796560860304403E-2</v>
      </c>
      <c r="L18" s="30">
        <f>'2009'!L18/'2008'!L18-1</f>
        <v>-0.15118700541441066</v>
      </c>
      <c r="M18" s="30">
        <f>'2009'!M18/'2008'!M18-1</f>
        <v>4.6079999999999899E-2</v>
      </c>
      <c r="N18" s="30">
        <f>'2009'!N18/'2008'!N18-1</f>
        <v>-9.7475231703419651E-2</v>
      </c>
      <c r="O18" s="30">
        <f>'2009'!O18/'2008'!O18-1</f>
        <v>-8.5033177684934902E-2</v>
      </c>
    </row>
    <row r="19" spans="2:15" s="33" customFormat="1" x14ac:dyDescent="0.2">
      <c r="B19" s="24" t="s">
        <v>34</v>
      </c>
      <c r="C19" s="32">
        <f>'2009'!C19/SUM('2008'!D19:O19)-1</f>
        <v>-0.19459423911613838</v>
      </c>
      <c r="D19" s="32">
        <f>'2009'!D19/'2008'!D19-1</f>
        <v>-0.23040380047505937</v>
      </c>
      <c r="E19" s="32">
        <f>'2009'!E19/'2008'!E19-1</f>
        <v>-0.21073558648111335</v>
      </c>
      <c r="F19" s="32">
        <f>'2009'!F19/'2008'!F19-1</f>
        <v>-0.33275159976730662</v>
      </c>
      <c r="G19" s="32">
        <f>'2009'!G19/'2008'!G19-1</f>
        <v>-0.35639180962921968</v>
      </c>
      <c r="H19" s="32">
        <f>'2009'!H19/'2008'!H19-1</f>
        <v>-6.5544041450777191E-2</v>
      </c>
      <c r="I19" s="32">
        <f>'2009'!I19/'2008'!I19-1</f>
        <v>-0.30682898991820429</v>
      </c>
      <c r="J19" s="32">
        <f>'2009'!J19/'2008'!J19-1</f>
        <v>3.5847492747617116E-2</v>
      </c>
      <c r="K19" s="32">
        <f>'2009'!K19/'2008'!K19-1</f>
        <v>-0.18425425841296217</v>
      </c>
      <c r="L19" s="32">
        <f>'2009'!L19/'2008'!L19-1</f>
        <v>-0.26025056947608205</v>
      </c>
      <c r="M19" s="32">
        <f>'2009'!M19/'2008'!M19-1</f>
        <v>-0.16781718638419429</v>
      </c>
      <c r="N19" s="32">
        <f>'2009'!N19/'2008'!N19-1</f>
        <v>-0.24744077215560101</v>
      </c>
      <c r="O19" s="32">
        <f>'2009'!O19/'2008'!O19-1</f>
        <v>8.9893617021276517E-2</v>
      </c>
    </row>
    <row r="20" spans="2:15" s="31" customFormat="1" x14ac:dyDescent="0.2">
      <c r="B20" s="1" t="s">
        <v>33</v>
      </c>
      <c r="C20" s="55">
        <f>'2009'!C20/SUM('2008'!D20:O20)-1</f>
        <v>-1.1687273174632029E-3</v>
      </c>
      <c r="D20" s="30">
        <f>'2009'!D20/'2008'!D20-1</f>
        <v>-7.1272727272727265E-2</v>
      </c>
      <c r="E20" s="30">
        <f>'2009'!E20/'2008'!E20-1</f>
        <v>-0.27317497103128618</v>
      </c>
      <c r="F20" s="30">
        <f>'2009'!F20/'2008'!F20-1</f>
        <v>-0.13329615170105968</v>
      </c>
      <c r="G20" s="30">
        <f>'2009'!G20/'2008'!G20-1</f>
        <v>-0.21430182720505297</v>
      </c>
      <c r="H20" s="30">
        <f>'2009'!H20/'2008'!H20-1</f>
        <v>0.19201940035273379</v>
      </c>
      <c r="I20" s="30">
        <f>'2009'!I20/'2008'!I20-1</f>
        <v>0.19663831510733099</v>
      </c>
      <c r="J20" s="30">
        <f>'2009'!J20/'2008'!J20-1</f>
        <v>-2.6266416510318913E-2</v>
      </c>
      <c r="K20" s="30">
        <f>'2009'!K20/'2008'!K20-1</f>
        <v>0.18623265741728923</v>
      </c>
      <c r="L20" s="30">
        <f>'2009'!L20/'2008'!L20-1</f>
        <v>-0.1078626799557032</v>
      </c>
      <c r="M20" s="30">
        <f>'2009'!M20/'2008'!M20-1</f>
        <v>1.1941848390446541E-2</v>
      </c>
      <c r="N20" s="30">
        <f>'2009'!N20/'2008'!N20-1</f>
        <v>-6.7748091603053395E-2</v>
      </c>
      <c r="O20" s="30">
        <f>'2009'!O20/'2008'!O20-1</f>
        <v>0.15882127822426328</v>
      </c>
    </row>
    <row r="21" spans="2:15" s="33" customFormat="1" x14ac:dyDescent="0.2">
      <c r="B21" s="24" t="s">
        <v>40</v>
      </c>
      <c r="C21" s="32">
        <f>'2009'!C21/SUM('2008'!D21:O21)-1</f>
        <v>-7.7581580763038893E-2</v>
      </c>
      <c r="D21" s="32">
        <f>'2009'!D21/'2008'!D21-1</f>
        <v>-1.718213058419249E-2</v>
      </c>
      <c r="E21" s="32">
        <f>'2009'!E21/'2008'!E21-1</f>
        <v>-0.35297184567257556</v>
      </c>
      <c r="F21" s="32">
        <f>'2009'!F21/'2008'!F21-1</f>
        <v>-0.12633587786259537</v>
      </c>
      <c r="G21" s="32">
        <f>'2009'!G21/'2008'!G21-1</f>
        <v>-0.32778091473743642</v>
      </c>
      <c r="H21" s="32">
        <f>'2009'!H21/'2008'!H21-1</f>
        <v>-0.32645887040074995</v>
      </c>
      <c r="I21" s="32">
        <f>'2009'!I21/'2008'!I21-1</f>
        <v>3.4711474684943511E-2</v>
      </c>
      <c r="J21" s="32">
        <f>'2009'!J21/'2008'!J21-1</f>
        <v>-0.12959484840354174</v>
      </c>
      <c r="K21" s="32">
        <f>'2009'!K21/'2008'!K21-1</f>
        <v>0.18093336660843518</v>
      </c>
      <c r="L21" s="32">
        <f>'2009'!L21/'2008'!L21-1</f>
        <v>2.4006001500375129E-2</v>
      </c>
      <c r="M21" s="32">
        <f>'2009'!M21/'2008'!M21-1</f>
        <v>1.2527403695584027E-2</v>
      </c>
      <c r="N21" s="32">
        <f>'2009'!N21/'2008'!N21-1</f>
        <v>-4.8833034111310569E-2</v>
      </c>
      <c r="O21" s="32">
        <f>'2009'!O21/'2008'!O21-1</f>
        <v>6.4413518886679899E-2</v>
      </c>
    </row>
    <row r="22" spans="2:15" s="31" customFormat="1" x14ac:dyDescent="0.2">
      <c r="B22" s="42" t="s">
        <v>36</v>
      </c>
      <c r="C22" s="55">
        <f>'2009'!C22/SUM('2008'!D22:O22)-1</f>
        <v>-0.1410511611664047</v>
      </c>
      <c r="D22" s="30">
        <f>'2009'!D22/'2008'!D22-1</f>
        <v>-0.16941391941391937</v>
      </c>
      <c r="E22" s="30">
        <f>'2009'!E22/'2008'!E22-1</f>
        <v>-0.17358679339669836</v>
      </c>
      <c r="F22" s="30">
        <f>'2009'!F22/'2008'!F22-1</f>
        <v>-0.51837606837606831</v>
      </c>
      <c r="G22" s="30">
        <f>'2009'!G22/'2008'!G22-1</f>
        <v>0.26714188730482014</v>
      </c>
      <c r="H22" s="30">
        <f>'2009'!H22/'2008'!H22-1</f>
        <v>9.7120546608101543E-2</v>
      </c>
      <c r="I22" s="30">
        <f>'2009'!I22/'2008'!I22-1</f>
        <v>-3.3666296707362209E-2</v>
      </c>
      <c r="J22" s="30">
        <f>'2009'!J22/'2008'!J22-1</f>
        <v>-0.17234113341466117</v>
      </c>
      <c r="K22" s="30">
        <f>'2009'!K22/'2008'!K22-1</f>
        <v>-0.13551904727742303</v>
      </c>
      <c r="L22" s="30">
        <f>'2009'!L22/'2008'!L22-1</f>
        <v>-0.24769780116519446</v>
      </c>
      <c r="M22" s="30">
        <f>'2009'!M22/'2008'!M22-1</f>
        <v>-0.19166422072204281</v>
      </c>
      <c r="N22" s="30">
        <f>'2009'!N22/'2008'!N22-1</f>
        <v>-0.20964912280701753</v>
      </c>
      <c r="O22" s="30">
        <f>'2009'!O22/'2008'!O22-1</f>
        <v>-2.3080782739588579E-2</v>
      </c>
    </row>
    <row r="23" spans="2:15" s="33" customFormat="1" x14ac:dyDescent="0.2">
      <c r="B23" s="24" t="s">
        <v>32</v>
      </c>
      <c r="C23" s="32">
        <f>'2009'!C23/SUM('2008'!D23:O23)-1</f>
        <v>-6.251786585058261E-2</v>
      </c>
      <c r="D23" s="32">
        <f>'2009'!D23/'2008'!D23-1</f>
        <v>0.10452058738842496</v>
      </c>
      <c r="E23" s="32">
        <f>'2009'!E23/'2008'!E23-1</f>
        <v>-0.23928112965340176</v>
      </c>
      <c r="F23" s="32">
        <f>'2009'!F23/'2008'!F23-1</f>
        <v>-0.33928168059634067</v>
      </c>
      <c r="G23" s="32">
        <f>'2009'!G23/'2008'!G23-1</f>
        <v>3.3948339483394818E-2</v>
      </c>
      <c r="H23" s="32">
        <f>'2009'!H23/'2008'!H23-1</f>
        <v>-4.5574057843996707E-3</v>
      </c>
      <c r="I23" s="32">
        <f>'2009'!I23/'2008'!I23-1</f>
        <v>-0.10888654724271163</v>
      </c>
      <c r="J23" s="32">
        <f>'2009'!J23/'2008'!J23-1</f>
        <v>-8.4955752212389379E-2</v>
      </c>
      <c r="K23" s="32">
        <f>'2009'!K23/'2008'!K23-1</f>
        <v>0.11192274359291821</v>
      </c>
      <c r="L23" s="32">
        <f>'2009'!L23/'2008'!L23-1</f>
        <v>-0.13055181695827722</v>
      </c>
      <c r="M23" s="32">
        <f>'2009'!M23/'2008'!M23-1</f>
        <v>8.8365243004417948E-3</v>
      </c>
      <c r="N23" s="32">
        <f>'2009'!N23/'2008'!N23-1</f>
        <v>-6.8202485601697505E-2</v>
      </c>
      <c r="O23" s="32">
        <f>'2009'!O23/'2008'!O23-1</f>
        <v>-0.1306925996204934</v>
      </c>
    </row>
    <row r="24" spans="2:15" s="31" customFormat="1" x14ac:dyDescent="0.2">
      <c r="B24" s="1" t="s">
        <v>35</v>
      </c>
      <c r="C24" s="55">
        <f>'2009'!C24/SUM('2008'!D24:O24)-1</f>
        <v>-0.2570441146574507</v>
      </c>
      <c r="D24" s="30">
        <f>'2009'!D24/'2008'!D24-1</f>
        <v>-0.33564013840830453</v>
      </c>
      <c r="E24" s="30">
        <f>'2009'!E24/'2008'!E24-1</f>
        <v>-0.35721263432106809</v>
      </c>
      <c r="F24" s="30">
        <f>'2009'!F24/'2008'!F24-1</f>
        <v>-0.58711864406779668</v>
      </c>
      <c r="G24" s="30">
        <f>'2009'!G24/'2008'!G24-1</f>
        <v>-0.51038633275092216</v>
      </c>
      <c r="H24" s="30">
        <f>'2009'!H24/'2008'!H24-1</f>
        <v>-0.12093987560469943</v>
      </c>
      <c r="I24" s="30">
        <f>'2009'!I24/'2008'!I24-1</f>
        <v>-0.34595247684252917</v>
      </c>
      <c r="J24" s="30">
        <f>'2009'!J24/'2008'!J24-1</f>
        <v>6.6745074977947683E-2</v>
      </c>
      <c r="K24" s="30">
        <f>'2009'!K24/'2008'!K24-1</f>
        <v>1.6486751717369907E-2</v>
      </c>
      <c r="L24" s="30">
        <f>'2009'!L24/'2008'!L24-1</f>
        <v>-0.17773677736777371</v>
      </c>
      <c r="M24" s="30">
        <f>'2009'!M24/'2008'!M24-1</f>
        <v>-0.31387378870243443</v>
      </c>
      <c r="N24" s="30">
        <f>'2009'!N24/'2008'!N24-1</f>
        <v>-5.5904961565338973E-2</v>
      </c>
      <c r="O24" s="30">
        <f>'2009'!O24/'2008'!O24-1</f>
        <v>-1.6429353778751876E-3</v>
      </c>
    </row>
    <row r="25" spans="2:15" s="33" customFormat="1" x14ac:dyDescent="0.2">
      <c r="B25" s="24" t="s">
        <v>38</v>
      </c>
      <c r="C25" s="32">
        <f>'2009'!C25/SUM('2008'!D25:O25)-1</f>
        <v>3.7116624340691518E-2</v>
      </c>
      <c r="D25" s="32">
        <f>'2009'!D25/'2008'!D25-1</f>
        <v>0.25735687533440332</v>
      </c>
      <c r="E25" s="32">
        <f>'2009'!E25/'2008'!E25-1</f>
        <v>-0.13666465984346776</v>
      </c>
      <c r="F25" s="32">
        <f>'2009'!F25/'2008'!F25-1</f>
        <v>-0.30477597242737564</v>
      </c>
      <c r="G25" s="32">
        <f>'2009'!G25/'2008'!G25-1</f>
        <v>-8.8351431391905266E-2</v>
      </c>
      <c r="H25" s="32">
        <f>'2009'!H25/'2008'!H25-1</f>
        <v>0.96717802354620042</v>
      </c>
      <c r="I25" s="32">
        <f>'2009'!I25/'2008'!I25-1</f>
        <v>0.13169164882226991</v>
      </c>
      <c r="J25" s="32">
        <f>'2009'!J25/'2008'!J25-1</f>
        <v>-5.4013194062671799E-2</v>
      </c>
      <c r="K25" s="32">
        <f>'2009'!K25/'2008'!K25-1</f>
        <v>-0.13514467184191958</v>
      </c>
      <c r="L25" s="32">
        <f>'2009'!L25/'2008'!L25-1</f>
        <v>-0.12987864873729094</v>
      </c>
      <c r="M25" s="32">
        <f>'2009'!M25/'2008'!M25-1</f>
        <v>8.2573454913880351E-2</v>
      </c>
      <c r="N25" s="32">
        <f>'2009'!N25/'2008'!N25-1</f>
        <v>-0.19241047568145375</v>
      </c>
      <c r="O25" s="32">
        <f>'2009'!O25/'2008'!O25-1</f>
        <v>0.2263242375601926</v>
      </c>
    </row>
    <row r="26" spans="2:15" s="31" customFormat="1" x14ac:dyDescent="0.2">
      <c r="B26" s="1" t="s">
        <v>37</v>
      </c>
      <c r="C26" s="55">
        <f>'2009'!C26/SUM('2008'!D26:O26)-1</f>
        <v>-0.26809797907650934</v>
      </c>
      <c r="D26" s="30">
        <f>'2009'!D26/'2008'!D26-1</f>
        <v>-0.16212159119339509</v>
      </c>
      <c r="E26" s="30">
        <f>'2009'!E26/'2008'!E26-1</f>
        <v>-0.35730706075533658</v>
      </c>
      <c r="F26" s="30">
        <f>'2009'!F26/'2008'!F26-1</f>
        <v>-0.34147794994040526</v>
      </c>
      <c r="G26" s="30">
        <f>'2009'!G26/'2008'!G26-1</f>
        <v>-0.51697401508801344</v>
      </c>
      <c r="H26" s="30">
        <f>'2009'!H26/'2008'!H26-1</f>
        <v>-0.27274892806098139</v>
      </c>
      <c r="I26" s="30">
        <f>'2009'!I26/'2008'!I26-1</f>
        <v>-0.46216097987751537</v>
      </c>
      <c r="J26" s="30">
        <f>'2009'!J26/'2008'!J26-1</f>
        <v>-0.352739033757833</v>
      </c>
      <c r="K26" s="30">
        <f>'2009'!K26/'2008'!K26-1</f>
        <v>-0.25382262996941896</v>
      </c>
      <c r="L26" s="30">
        <f>'2009'!L26/'2008'!L26-1</f>
        <v>-9.391949757350837E-2</v>
      </c>
      <c r="M26" s="30">
        <f>'2009'!M26/'2008'!M26-1</f>
        <v>-0.17584638706417377</v>
      </c>
      <c r="N26" s="30">
        <f>'2009'!N26/'2008'!N26-1</f>
        <v>-2.8872709013306519E-2</v>
      </c>
      <c r="O26" s="30">
        <f>'2009'!O26/'2008'!O26-1</f>
        <v>-6.3245033112582782E-2</v>
      </c>
    </row>
    <row r="27" spans="2:15" s="33" customFormat="1" x14ac:dyDescent="0.2">
      <c r="B27" s="24" t="s">
        <v>39</v>
      </c>
      <c r="C27" s="32">
        <f>'2009'!C27/SUM('2008'!D27:O27)-1</f>
        <v>-3.2721509279615146E-3</v>
      </c>
      <c r="D27" s="32">
        <f>'2009'!D27/'2008'!D27-1</f>
        <v>-0.11900826446280988</v>
      </c>
      <c r="E27" s="32">
        <f>'2009'!E27/'2008'!E27-1</f>
        <v>-0.1251518833535844</v>
      </c>
      <c r="F27" s="32">
        <f>'2009'!F27/'2008'!F27-1</f>
        <v>-0.18894331700489853</v>
      </c>
      <c r="G27" s="32">
        <f>'2009'!G27/'2008'!G27-1</f>
        <v>7.348029392117561E-2</v>
      </c>
      <c r="H27" s="32">
        <f>'2009'!H27/'2008'!H27-1</f>
        <v>0.30318543799772479</v>
      </c>
      <c r="I27" s="32">
        <f>'2009'!I27/'2008'!I27-1</f>
        <v>-5.4854635216675662E-3</v>
      </c>
      <c r="J27" s="32">
        <f>'2009'!J27/'2008'!J27-1</f>
        <v>0.11603721948549528</v>
      </c>
      <c r="K27" s="32">
        <f>'2009'!K27/'2008'!K27-1</f>
        <v>3.5569563259792991E-2</v>
      </c>
      <c r="L27" s="32">
        <f>'2009'!L27/'2008'!L27-1</f>
        <v>-0.21994134897360706</v>
      </c>
      <c r="M27" s="32">
        <f>'2009'!M27/'2008'!M27-1</f>
        <v>2.0643594414086142E-2</v>
      </c>
      <c r="N27" s="32">
        <f>'2009'!N27/'2008'!N27-1</f>
        <v>8.8360237892948224E-2</v>
      </c>
      <c r="O27" s="32">
        <f>'2009'!O27/'2008'!O27-1</f>
        <v>-4.3818466353677588E-2</v>
      </c>
    </row>
    <row r="28" spans="2:15" s="31" customFormat="1" x14ac:dyDescent="0.2">
      <c r="B28" s="42" t="s">
        <v>42</v>
      </c>
      <c r="C28" s="55">
        <f>'2009'!C28/SUM('2008'!D28:O28)-1</f>
        <v>-2.4824162184526322E-2</v>
      </c>
      <c r="D28" s="30">
        <f>'2009'!D28/'2008'!D28-1</f>
        <v>0.91580502215657322</v>
      </c>
      <c r="E28" s="30">
        <f>'2009'!E28/'2008'!E28-1</f>
        <v>-0.26623376623376627</v>
      </c>
      <c r="F28" s="30">
        <f>'2009'!F28/'2008'!F28-1</f>
        <v>0.11555555555555563</v>
      </c>
      <c r="G28" s="30">
        <f>'2009'!G28/'2008'!G28-1</f>
        <v>-0.32245222929936301</v>
      </c>
      <c r="H28" s="30">
        <f>'2009'!H28/'2008'!H28-1</f>
        <v>0.31800467653936093</v>
      </c>
      <c r="I28" s="30">
        <f>'2009'!I28/'2008'!I28-1</f>
        <v>3.0331311245916925E-2</v>
      </c>
      <c r="J28" s="30">
        <f>'2009'!J28/'2008'!J28-1</f>
        <v>8.3587287766652141E-2</v>
      </c>
      <c r="K28" s="30">
        <f>'2009'!K28/'2008'!K28-1</f>
        <v>2.629416598192269E-2</v>
      </c>
      <c r="L28" s="30">
        <f>'2009'!L28/'2008'!L28-1</f>
        <v>-0.32018779342723003</v>
      </c>
      <c r="M28" s="30">
        <f>'2009'!M28/'2008'!M28-1</f>
        <v>-0.39579468150896724</v>
      </c>
      <c r="N28" s="30">
        <f>'2009'!N28/'2008'!N28-1</f>
        <v>0.32695139911634752</v>
      </c>
      <c r="O28" s="30">
        <f>'2009'!O28/'2008'!O28-1</f>
        <v>-0.22998872604284104</v>
      </c>
    </row>
    <row r="29" spans="2:15" s="33" customFormat="1" x14ac:dyDescent="0.2">
      <c r="B29" s="24" t="s">
        <v>43</v>
      </c>
      <c r="C29" s="32">
        <f>'2009'!C29/SUM('2008'!D29:O29)-1</f>
        <v>3.42235188509874E-2</v>
      </c>
      <c r="D29" s="32">
        <f>'2009'!D29/'2008'!D29-1</f>
        <v>0.53589315525876469</v>
      </c>
      <c r="E29" s="32">
        <f>'2009'!E29/'2008'!E29-1</f>
        <v>0.3260135135135136</v>
      </c>
      <c r="F29" s="32">
        <f>'2009'!F29/'2008'!F29-1</f>
        <v>-0.1810193321616872</v>
      </c>
      <c r="G29" s="32">
        <f>'2009'!G29/'2008'!G29-1</f>
        <v>0.27750000000000008</v>
      </c>
      <c r="H29" s="32">
        <f>'2009'!H29/'2008'!H29-1</f>
        <v>-0.16066481994459836</v>
      </c>
      <c r="I29" s="32">
        <f>'2009'!I29/'2008'!I29-1</f>
        <v>0.26552462526766596</v>
      </c>
      <c r="J29" s="32">
        <f>'2009'!J29/'2008'!J29-1</f>
        <v>-0.2109375</v>
      </c>
      <c r="K29" s="32">
        <f>'2009'!K29/'2008'!K29-1</f>
        <v>-0.11070720423000657</v>
      </c>
      <c r="L29" s="32">
        <f>'2009'!L29/'2008'!L29-1</f>
        <v>0.16102198455139627</v>
      </c>
      <c r="M29" s="32">
        <f>'2009'!M29/'2008'!M29-1</f>
        <v>0.37692307692307692</v>
      </c>
      <c r="N29" s="32">
        <f>'2009'!N29/'2008'!N29-1</f>
        <v>5.9855521155830704E-2</v>
      </c>
      <c r="O29" s="32">
        <f>'2009'!O29/'2008'!O29-1</f>
        <v>3.9094650205761416E-2</v>
      </c>
    </row>
    <row r="30" spans="2:15" s="31" customFormat="1" x14ac:dyDescent="0.2">
      <c r="B30" s="1" t="s">
        <v>44</v>
      </c>
      <c r="C30" s="55">
        <f>'2009'!C30/SUM('2008'!D30:O30)-1</f>
        <v>-0.13894904317850354</v>
      </c>
      <c r="D30" s="30">
        <f>'2009'!D30/'2008'!D30-1</f>
        <v>-0.1920668058455115</v>
      </c>
      <c r="E30" s="30">
        <f>'2009'!E30/'2008'!E30-1</f>
        <v>-0.31425651507409302</v>
      </c>
      <c r="F30" s="30">
        <f>'2009'!F30/'2008'!F30-1</f>
        <v>-0.24785894206549119</v>
      </c>
      <c r="G30" s="30">
        <f>'2009'!G30/'2008'!G30-1</f>
        <v>-0.41982922201138517</v>
      </c>
      <c r="H30" s="30">
        <f>'2009'!H30/'2008'!H30-1</f>
        <v>-0.23543808125305921</v>
      </c>
      <c r="I30" s="30">
        <f>'2009'!I30/'2008'!I30-1</f>
        <v>-6.0832943378568149E-3</v>
      </c>
      <c r="J30" s="30">
        <f>'2009'!J30/'2008'!J30-1</f>
        <v>6.5189048239888692E-4</v>
      </c>
      <c r="K30" s="30">
        <f>'2009'!K30/'2008'!K30-1</f>
        <v>-0.19027120103314676</v>
      </c>
      <c r="L30" s="30">
        <f>'2009'!L30/'2008'!L30-1</f>
        <v>-0.19120209059233451</v>
      </c>
      <c r="M30" s="30">
        <f>'2009'!M30/'2008'!M30-1</f>
        <v>-3.8569032979318019E-2</v>
      </c>
      <c r="N30" s="30">
        <f>'2009'!N30/'2008'!N30-1</f>
        <v>0.12136862491930267</v>
      </c>
      <c r="O30" s="30">
        <f>'2009'!O30/'2008'!O30-1</f>
        <v>0.47575757575757582</v>
      </c>
    </row>
    <row r="31" spans="2:15" s="33" customFormat="1" x14ac:dyDescent="0.2">
      <c r="B31" s="24" t="s">
        <v>2</v>
      </c>
      <c r="C31" s="32">
        <f>'2009'!C31/SUM('2008'!D31:O31)-1</f>
        <v>-0.18831767090473561</v>
      </c>
      <c r="D31" s="32">
        <f>'2009'!D31/'2008'!D31-1</f>
        <v>0.27345132743362832</v>
      </c>
      <c r="E31" s="32">
        <f>'2009'!E31/'2008'!E31-1</f>
        <v>-9.0909090909090939E-2</v>
      </c>
      <c r="F31" s="32">
        <f>'2009'!F31/'2008'!F31-1</f>
        <v>-0.17633136094674551</v>
      </c>
      <c r="G31" s="32">
        <f>'2009'!G31/'2008'!G31-1</f>
        <v>4.4917257683215084E-2</v>
      </c>
      <c r="H31" s="32">
        <f>'2009'!H31/'2008'!H31-1</f>
        <v>-0.17058377558756632</v>
      </c>
      <c r="I31" s="32">
        <f>'2009'!I31/'2008'!I31-1</f>
        <v>-0.22193877551020413</v>
      </c>
      <c r="J31" s="32">
        <f>'2009'!J31/'2008'!J31-1</f>
        <v>-0.22861981371718887</v>
      </c>
      <c r="K31" s="32">
        <f>'2009'!K31/'2008'!K31-1</f>
        <v>-0.30143790849673202</v>
      </c>
      <c r="L31" s="32">
        <f>'2009'!L31/'2008'!L31-1</f>
        <v>-0.30798258345428153</v>
      </c>
      <c r="M31" s="32">
        <f>'2009'!M31/'2008'!M31-1</f>
        <v>-0.15765509391007404</v>
      </c>
      <c r="N31" s="32">
        <f>'2009'!N31/'2008'!N31-1</f>
        <v>9.7932535364526618E-3</v>
      </c>
      <c r="O31" s="32">
        <f>'2009'!O31/'2008'!O31-1</f>
        <v>-0.1993586317477285</v>
      </c>
    </row>
    <row r="32" spans="2:15" s="31" customFormat="1" x14ac:dyDescent="0.2">
      <c r="B32" s="1" t="s">
        <v>48</v>
      </c>
      <c r="C32" s="55">
        <f>'2009'!C32/SUM('2008'!D32:O32)-1</f>
        <v>-5.8197187677802131E-2</v>
      </c>
      <c r="D32" s="30">
        <f>'2009'!D32/'2008'!D32-1</f>
        <v>2.9484029484029506E-2</v>
      </c>
      <c r="E32" s="30">
        <f>'2009'!E32/'2008'!E32-1</f>
        <v>-0.27845036319612593</v>
      </c>
      <c r="F32" s="30">
        <f>'2009'!F32/'2008'!F32-1</f>
        <v>-1.8382352941176516E-2</v>
      </c>
      <c r="G32" s="30">
        <f>'2009'!G32/'2008'!G32-1</f>
        <v>8.0775444264944429E-3</v>
      </c>
      <c r="H32" s="30">
        <f>'2009'!H32/'2008'!H32-1</f>
        <v>-3.9946737683089761E-3</v>
      </c>
      <c r="I32" s="30">
        <f>'2009'!I32/'2008'!I32-1</f>
        <v>1.6835016835016869E-2</v>
      </c>
      <c r="J32" s="30">
        <f>'2009'!J32/'2008'!J32-1</f>
        <v>-7.0598748882931162E-2</v>
      </c>
      <c r="K32" s="30">
        <f>'2009'!K32/'2008'!K32-1</f>
        <v>-1.8736017897091672E-2</v>
      </c>
      <c r="L32" s="30">
        <f>'2009'!L32/'2008'!L32-1</f>
        <v>3.0757097791798138E-2</v>
      </c>
      <c r="M32" s="30">
        <f>'2009'!M32/'2008'!M32-1</f>
        <v>-0.39376770538243622</v>
      </c>
      <c r="N32" s="30">
        <f>'2009'!N32/'2008'!N32-1</f>
        <v>-0.21289355322338832</v>
      </c>
      <c r="O32" s="30">
        <f>'2009'!O32/'2008'!O32-1</f>
        <v>9.1139240506329156E-2</v>
      </c>
    </row>
    <row r="33" spans="2:18" s="33" customFormat="1" x14ac:dyDescent="0.2">
      <c r="B33" s="24" t="s">
        <v>41</v>
      </c>
      <c r="C33" s="32">
        <f>'2009'!C33/SUM('2008'!D33:O33)-1</f>
        <v>9.3306288032455331E-3</v>
      </c>
      <c r="D33" s="32">
        <f>'2009'!D33/'2008'!D33-1</f>
        <v>0.28213166144200619</v>
      </c>
      <c r="E33" s="32">
        <f>'2009'!E33/'2008'!E33-1</f>
        <v>-0.46299810246679318</v>
      </c>
      <c r="F33" s="32">
        <f>'2009'!F33/'2008'!F33-1</f>
        <v>-7.2100313479623868E-2</v>
      </c>
      <c r="G33" s="32">
        <f>'2009'!G33/'2008'!G33-1</f>
        <v>0.22504892367906071</v>
      </c>
      <c r="H33" s="32">
        <f>'2009'!H33/'2008'!H33-1</f>
        <v>2.2741046831955924</v>
      </c>
      <c r="I33" s="32">
        <f>'2009'!I33/'2008'!I33-1</f>
        <v>-6.6555740432612365E-2</v>
      </c>
      <c r="J33" s="32">
        <f>'2009'!J33/'2008'!J33-1</f>
        <v>-0.2170940170940171</v>
      </c>
      <c r="K33" s="32">
        <f>'2009'!K33/'2008'!K33-1</f>
        <v>-0.22538030424339472</v>
      </c>
      <c r="L33" s="32">
        <f>'2009'!L33/'2008'!L33-1</f>
        <v>-5.0701186623516747E-2</v>
      </c>
      <c r="M33" s="32">
        <f>'2009'!M33/'2008'!M33-1</f>
        <v>-1.4005602240896309E-2</v>
      </c>
      <c r="N33" s="32">
        <f>'2009'!N33/'2008'!N33-1</f>
        <v>-0.39641434262948205</v>
      </c>
      <c r="O33" s="32">
        <f>'2009'!O33/'2008'!O33-1</f>
        <v>-0.25657894736842102</v>
      </c>
    </row>
    <row r="34" spans="2:18" s="31" customFormat="1" x14ac:dyDescent="0.2">
      <c r="B34" s="1" t="s">
        <v>47</v>
      </c>
      <c r="C34" s="55">
        <f>'2009'!C34/SUM('2008'!D34:O34)-1</f>
        <v>-0.22627284016320737</v>
      </c>
      <c r="D34" s="30">
        <f>'2009'!D34/'2008'!D34-1</f>
        <v>-0.31856899488926749</v>
      </c>
      <c r="E34" s="30">
        <f>'2009'!E34/'2008'!E34-1</f>
        <v>-0.38746438746438749</v>
      </c>
      <c r="F34" s="30">
        <f>'2009'!F34/'2008'!F34-1</f>
        <v>-0.69712230215827331</v>
      </c>
      <c r="G34" s="30">
        <f>'2009'!G34/'2008'!G34-1</f>
        <v>-0.20279720279720281</v>
      </c>
      <c r="H34" s="30">
        <f>'2009'!H34/'2008'!H34-1</f>
        <v>3.293084522502765E-3</v>
      </c>
      <c r="I34" s="30">
        <f>'2009'!I34/'2008'!I34-1</f>
        <v>0.14702154626108999</v>
      </c>
      <c r="J34" s="30">
        <f>'2009'!J34/'2008'!J34-1</f>
        <v>-0.21091205211726383</v>
      </c>
      <c r="K34" s="30">
        <f>'2009'!K34/'2008'!K34-1</f>
        <v>-4.3478260869565188E-2</v>
      </c>
      <c r="L34" s="30">
        <f>'2009'!L34/'2008'!L34-1</f>
        <v>-6.3051702395964249E-3</v>
      </c>
      <c r="M34" s="30">
        <f>'2009'!M34/'2008'!M34-1</f>
        <v>-0.46619794483504595</v>
      </c>
      <c r="N34" s="30">
        <f>'2009'!N34/'2008'!N34-1</f>
        <v>0.25386313465783661</v>
      </c>
      <c r="O34" s="30">
        <f>'2009'!O34/'2008'!O34-1</f>
        <v>-5.5684454756380508E-2</v>
      </c>
    </row>
    <row r="35" spans="2:18" s="33" customFormat="1" x14ac:dyDescent="0.2">
      <c r="B35" s="24" t="s">
        <v>49</v>
      </c>
      <c r="C35" s="32">
        <f>'2009'!C35/SUM('2008'!D35:O35)-1</f>
        <v>5.5084278946782028E-4</v>
      </c>
      <c r="D35" s="32">
        <f>'2009'!D35/'2008'!D35-1</f>
        <v>-0.37467700258397929</v>
      </c>
      <c r="E35" s="32">
        <f>'2009'!E35/'2008'!E35-1</f>
        <v>-9.8795180722891618E-2</v>
      </c>
      <c r="F35" s="32">
        <f>'2009'!F35/'2008'!F35-1</f>
        <v>-0.20826709062003179</v>
      </c>
      <c r="G35" s="32">
        <f>'2009'!G35/'2008'!G35-1</f>
        <v>-0.176056338028169</v>
      </c>
      <c r="H35" s="32">
        <f>'2009'!H35/'2008'!H35-1</f>
        <v>4.5766590389015871E-3</v>
      </c>
      <c r="I35" s="32">
        <f>'2009'!I35/'2008'!I35-1</f>
        <v>0.467741935483871</v>
      </c>
      <c r="J35" s="32">
        <f>'2009'!J35/'2008'!J35-1</f>
        <v>0.22051886792452824</v>
      </c>
      <c r="K35" s="32">
        <f>'2009'!K35/'2008'!K35-1</f>
        <v>-0.10972017673048606</v>
      </c>
      <c r="L35" s="32">
        <f>'2009'!L35/'2008'!L35-1</f>
        <v>3.1093279839518484E-2</v>
      </c>
      <c r="M35" s="32">
        <f>'2009'!M35/'2008'!M35-1</f>
        <v>-3.6175710594315236E-2</v>
      </c>
      <c r="N35" s="32">
        <f>'2009'!N35/'2008'!N35-1</f>
        <v>7.5409836065573721E-2</v>
      </c>
      <c r="O35" s="32">
        <f>'2009'!O35/'2008'!O35-1</f>
        <v>0.13666666666666671</v>
      </c>
    </row>
    <row r="36" spans="2:18" s="31" customFormat="1" x14ac:dyDescent="0.2">
      <c r="B36" s="42" t="s">
        <v>45</v>
      </c>
      <c r="C36" s="55">
        <f>'2009'!C36/SUM('2008'!D36:O36)-1</f>
        <v>-0.18307409912085792</v>
      </c>
      <c r="D36" s="30">
        <f>'2009'!D36/'2008'!D36-1</f>
        <v>-1.4336917562724039E-2</v>
      </c>
      <c r="E36" s="30">
        <f>'2009'!E36/'2008'!E36-1</f>
        <v>-0.14745762711864407</v>
      </c>
      <c r="F36" s="30">
        <f>'2009'!F36/'2008'!F36-1</f>
        <v>-0.34666666666666668</v>
      </c>
      <c r="G36" s="30">
        <f>'2009'!G36/'2008'!G36-1</f>
        <v>-0.22601010101010099</v>
      </c>
      <c r="H36" s="30">
        <f>'2009'!H36/'2008'!H36-1</f>
        <v>-0.20388349514563109</v>
      </c>
      <c r="I36" s="30">
        <f>'2009'!I36/'2008'!I36-1</f>
        <v>-0.34482758620689657</v>
      </c>
      <c r="J36" s="30">
        <f>'2009'!J36/'2008'!J36-1</f>
        <v>-0.20711297071129708</v>
      </c>
      <c r="K36" s="30">
        <f>'2009'!K36/'2008'!K36-1</f>
        <v>0.18776371308016881</v>
      </c>
      <c r="L36" s="30">
        <f>'2009'!L36/'2008'!L36-1</f>
        <v>-0.32361516034985427</v>
      </c>
      <c r="M36" s="30">
        <f>'2009'!M36/'2008'!M36-1</f>
        <v>-0.29308836395450566</v>
      </c>
      <c r="N36" s="30">
        <f>'2009'!N36/'2008'!N36-1</f>
        <v>-0.18765743073047858</v>
      </c>
      <c r="O36" s="30">
        <f>'2009'!O36/'2008'!O36-1</f>
        <v>0.50144092219020164</v>
      </c>
    </row>
    <row r="37" spans="2:18" s="33" customFormat="1" ht="12" customHeight="1" x14ac:dyDescent="0.2">
      <c r="B37" s="24" t="s">
        <v>51</v>
      </c>
      <c r="C37" s="32">
        <f>'2009'!C37/SUM('2008'!D37:O37)-1</f>
        <v>-0.21765804958308932</v>
      </c>
      <c r="D37" s="32">
        <f>'2009'!D37/'2008'!D37-1</f>
        <v>-0.31259720062208396</v>
      </c>
      <c r="E37" s="32">
        <f>'2009'!E37/'2008'!E37-1</f>
        <v>-0.48751560549313355</v>
      </c>
      <c r="F37" s="32">
        <f>'2009'!F37/'2008'!F37-1</f>
        <v>-0.41000000000000003</v>
      </c>
      <c r="G37" s="32">
        <f>'2009'!G37/'2008'!G37-1</f>
        <v>-0.26856976405476263</v>
      </c>
      <c r="H37" s="32">
        <f>'2009'!H37/'2008'!H37-1</f>
        <v>-0.21904761904761905</v>
      </c>
      <c r="I37" s="32">
        <f>'2009'!I37/'2008'!I37-1</f>
        <v>-0.27451900516189587</v>
      </c>
      <c r="J37" s="32">
        <f>'2009'!J37/'2008'!J37-1</f>
        <v>-0.15189189189189189</v>
      </c>
      <c r="K37" s="32">
        <f>'2009'!K37/'2008'!K37-1</f>
        <v>0.16214908034849951</v>
      </c>
      <c r="L37" s="32">
        <f>'2009'!L37/'2008'!L37-1</f>
        <v>5.7645840524680692E-2</v>
      </c>
      <c r="M37" s="32">
        <f>'2009'!M37/'2008'!M37-1</f>
        <v>-0.16609105180533756</v>
      </c>
      <c r="N37" s="32">
        <f>'2009'!N37/'2008'!N37-1</f>
        <v>-0.17627856365614802</v>
      </c>
      <c r="O37" s="32">
        <f>'2009'!O37/'2008'!O37-1</f>
        <v>-0.11385907606159584</v>
      </c>
      <c r="P37" s="23"/>
      <c r="Q37" s="23"/>
      <c r="R37" s="23"/>
    </row>
    <row r="38" spans="2:18" s="31" customFormat="1" x14ac:dyDescent="0.2">
      <c r="B38" s="1" t="s">
        <v>3</v>
      </c>
      <c r="C38" s="55">
        <f>'2009'!C38/SUM('2008'!D38:O38)-1</f>
        <v>-0.21639932250672511</v>
      </c>
      <c r="D38" s="30">
        <f>'2009'!D38/'2008'!D38-1</f>
        <v>-0.18476903870162298</v>
      </c>
      <c r="E38" s="30">
        <f>'2009'!E38/'2008'!E38-1</f>
        <v>-0.52422360248447197</v>
      </c>
      <c r="F38" s="30">
        <f>'2009'!F38/'2008'!F38-1</f>
        <v>-0.36727272727272731</v>
      </c>
      <c r="G38" s="30">
        <f>'2009'!G38/'2008'!G38-1</f>
        <v>-0.4861483467381591</v>
      </c>
      <c r="H38" s="30">
        <f>'2009'!H38/'2008'!H38-1</f>
        <v>-0.50449640287769792</v>
      </c>
      <c r="I38" s="30">
        <f>'2009'!I38/'2008'!I38-1</f>
        <v>-0.19484536082474224</v>
      </c>
      <c r="J38" s="30">
        <f>'2009'!J38/'2008'!J38-1</f>
        <v>0.15345699831365933</v>
      </c>
      <c r="K38" s="30">
        <f>'2009'!K38/'2008'!K38-1</f>
        <v>3.6011080332410073E-2</v>
      </c>
      <c r="L38" s="30">
        <f>'2009'!L38/'2008'!L38-1</f>
        <v>-0.11871227364185111</v>
      </c>
      <c r="M38" s="30">
        <f>'2009'!M38/'2008'!M38-1</f>
        <v>0.1499436302142052</v>
      </c>
      <c r="N38" s="30">
        <f>'2009'!N38/'2008'!N38-1</f>
        <v>-0.20317460317460323</v>
      </c>
      <c r="O38" s="30">
        <f>'2009'!O38/'2008'!O38-1</f>
        <v>-1.5544041450777257E-2</v>
      </c>
    </row>
    <row r="39" spans="2:18" s="33" customFormat="1" x14ac:dyDescent="0.2">
      <c r="B39" s="24" t="s">
        <v>46</v>
      </c>
      <c r="C39" s="32">
        <f>'2009'!C39/SUM('2008'!D39:O39)-1</f>
        <v>0.27607565534785983</v>
      </c>
      <c r="D39" s="32">
        <f>'2009'!D39/'2008'!D39-1</f>
        <v>-0.39610389610389607</v>
      </c>
      <c r="E39" s="32">
        <f>'2009'!E39/'2008'!E39-1</f>
        <v>-0.35333333333333339</v>
      </c>
      <c r="F39" s="32">
        <f>'2009'!F39/'2008'!F39-1</f>
        <v>-0.37110481586402266</v>
      </c>
      <c r="G39" s="32">
        <f>'2009'!G39/'2008'!G39-1</f>
        <v>-0.35576923076923073</v>
      </c>
      <c r="H39" s="32">
        <f>'2009'!H39/'2008'!H39-1</f>
        <v>0.73798449612403094</v>
      </c>
      <c r="I39" s="32">
        <f>'2009'!I39/'2008'!I39-1</f>
        <v>0.25883476599808986</v>
      </c>
      <c r="J39" s="32">
        <f>'2009'!J39/'2008'!J39-1</f>
        <v>0.76025917926565878</v>
      </c>
      <c r="K39" s="32">
        <f>'2009'!K39/'2008'!K39-1</f>
        <v>-0.20878094348435305</v>
      </c>
      <c r="L39" s="32">
        <f>'2009'!L39/'2008'!L39-1</f>
        <v>0.6394160583941606</v>
      </c>
      <c r="M39" s="32">
        <f>'2009'!M39/'2008'!M39-1</f>
        <v>1.36094674556213</v>
      </c>
      <c r="N39" s="32">
        <f>'2009'!N39/'2008'!N39-1</f>
        <v>2.3485915492957745</v>
      </c>
      <c r="O39" s="32">
        <f>'2009'!O39/'2008'!O39-1</f>
        <v>1.6769662921348316</v>
      </c>
    </row>
    <row r="40" spans="2:18" s="31" customFormat="1" x14ac:dyDescent="0.2">
      <c r="B40" s="1" t="s">
        <v>50</v>
      </c>
      <c r="C40" s="55">
        <f>'2009'!C40/SUM('2008'!D40:O40)-1</f>
        <v>-0.12767791184437327</v>
      </c>
      <c r="D40" s="30">
        <f>'2009'!D40/'2008'!D40-1</f>
        <v>-5.3971486761710818E-2</v>
      </c>
      <c r="E40" s="30">
        <f>'2009'!E40/'2008'!E40-1</f>
        <v>-0.34533551554828146</v>
      </c>
      <c r="F40" s="30">
        <f>'2009'!F40/'2008'!F40-1</f>
        <v>-0.37193460490463215</v>
      </c>
      <c r="G40" s="30">
        <f>'2009'!G40/'2008'!G40-1</f>
        <v>-0.17420435510887777</v>
      </c>
      <c r="H40" s="30">
        <f>'2009'!H40/'2008'!H40-1</f>
        <v>-0.56720977596741351</v>
      </c>
      <c r="I40" s="30">
        <f>'2009'!I40/'2008'!I40-1</f>
        <v>8.8328075709779075E-2</v>
      </c>
      <c r="J40" s="30">
        <f>'2009'!J40/'2008'!J40-1</f>
        <v>0.14692982456140347</v>
      </c>
      <c r="K40" s="30">
        <f>'2009'!K40/'2008'!K40-1</f>
        <v>-0.20812182741116747</v>
      </c>
      <c r="L40" s="30">
        <f>'2009'!L40/'2008'!L40-1</f>
        <v>-8.9285714285714302E-2</v>
      </c>
      <c r="M40" s="30">
        <f>'2009'!M40/'2008'!M40-1</f>
        <v>0.24745762711864416</v>
      </c>
      <c r="N40" s="30">
        <f>'2009'!N40/'2008'!N40-1</f>
        <v>8.4677419354838745E-2</v>
      </c>
      <c r="O40" s="30">
        <f>'2009'!O40/'2008'!O40-1</f>
        <v>0.12758620689655165</v>
      </c>
    </row>
    <row r="41" spans="2:18" s="33" customFormat="1" x14ac:dyDescent="0.2">
      <c r="B41" s="24" t="s">
        <v>52</v>
      </c>
      <c r="C41" s="32">
        <f>'2009'!C41/SUM('2008'!D41:O41)-1</f>
        <v>-0.30802429667519182</v>
      </c>
      <c r="D41" s="32">
        <f>'2009'!D41/'2008'!D41-1</f>
        <v>-0.39436619718309862</v>
      </c>
      <c r="E41" s="32">
        <f>'2009'!E41/'2008'!E41-1</f>
        <v>-0.51082251082251084</v>
      </c>
      <c r="F41" s="32">
        <f>'2009'!F41/'2008'!F41-1</f>
        <v>-0.51269035532994922</v>
      </c>
      <c r="G41" s="32">
        <f>'2009'!G41/'2008'!G41-1</f>
        <v>-0.67007299270072995</v>
      </c>
      <c r="H41" s="32">
        <f>'2009'!H41/'2008'!H41-1</f>
        <v>-0.49582463465553239</v>
      </c>
      <c r="I41" s="32">
        <f>'2009'!I41/'2008'!I41-1</f>
        <v>-0.20930232558139539</v>
      </c>
      <c r="J41" s="32">
        <f>'2009'!J41/'2008'!J41-1</f>
        <v>-0.72585669781931461</v>
      </c>
      <c r="K41" s="32">
        <f>'2009'!K41/'2008'!K41-1</f>
        <v>4.9883990719257643E-2</v>
      </c>
      <c r="L41" s="32">
        <f>'2009'!L41/'2008'!L41-1</f>
        <v>-0.49263502454991814</v>
      </c>
      <c r="M41" s="32">
        <f>'2009'!M41/'2008'!M41-1</f>
        <v>0.3024</v>
      </c>
      <c r="N41" s="32">
        <f>'2009'!N41/'2008'!N41-1</f>
        <v>-0.10471204188481675</v>
      </c>
      <c r="O41" s="32">
        <f>'2009'!O41/'2008'!O41-1</f>
        <v>-0.18333333333333335</v>
      </c>
    </row>
    <row r="42" spans="2:18" s="31" customFormat="1" x14ac:dyDescent="0.2">
      <c r="B42" s="42" t="s">
        <v>71</v>
      </c>
      <c r="C42" s="55">
        <f>'2009'!C42/SUM('2008'!D42:O42)-1</f>
        <v>0.16131777291514715</v>
      </c>
      <c r="D42" s="30">
        <f>'2009'!D42/'2008'!D42-1</f>
        <v>0.384020618556701</v>
      </c>
      <c r="E42" s="30">
        <f>'2009'!E42/'2008'!E42-1</f>
        <v>0.26611226611226613</v>
      </c>
      <c r="F42" s="30">
        <f>'2009'!F42/'2008'!F42-1</f>
        <v>-0.2972560975609756</v>
      </c>
      <c r="G42" s="30">
        <f>'2009'!G42/'2008'!G42-1</f>
        <v>0.14285714285714279</v>
      </c>
      <c r="H42" s="30">
        <f>'2009'!H42/'2008'!H42-1</f>
        <v>1.9984627209838512E-2</v>
      </c>
      <c r="I42" s="30">
        <f>'2009'!I42/'2008'!I42-1</f>
        <v>0.35633367662203907</v>
      </c>
      <c r="J42" s="30">
        <f>'2009'!J42/'2008'!J42-1</f>
        <v>-8.064516129032262E-2</v>
      </c>
      <c r="K42" s="30">
        <f>'2009'!K42/'2008'!K42-1</f>
        <v>0.43382352941176472</v>
      </c>
      <c r="L42" s="30">
        <f>'2009'!L42/'2008'!L42-1</f>
        <v>0.76136363636363646</v>
      </c>
      <c r="M42" s="30">
        <f>'2009'!M42/'2008'!M42-1</f>
        <v>-0.20178372352285401</v>
      </c>
      <c r="N42" s="30">
        <f>'2009'!N42/'2008'!N42-1</f>
        <v>0.80052493438320216</v>
      </c>
      <c r="O42" s="30">
        <f>'2009'!O42/'2008'!O42-1</f>
        <v>-8.811475409836067E-2</v>
      </c>
      <c r="P42" s="12"/>
      <c r="Q42" s="12"/>
      <c r="R42" s="12"/>
    </row>
    <row r="43" spans="2:18" s="33" customFormat="1" x14ac:dyDescent="0.2">
      <c r="B43" s="24" t="s">
        <v>4</v>
      </c>
      <c r="C43" s="32">
        <f>'2009'!C43/SUM('2008'!D43:O43)-1</f>
        <v>9.6711798839459462E-3</v>
      </c>
      <c r="D43" s="32">
        <f>'2009'!D43/'2008'!D43-1</f>
        <v>0.63562753036437236</v>
      </c>
      <c r="E43" s="32">
        <f>'2009'!E43/'2008'!E43-1</f>
        <v>-0.27987421383647804</v>
      </c>
      <c r="F43" s="32">
        <f>'2009'!F43/'2008'!F43-1</f>
        <v>-0.6440903054448871</v>
      </c>
      <c r="G43" s="32">
        <f>'2009'!G43/'2008'!G43-1</f>
        <v>-0.12422360248447206</v>
      </c>
      <c r="H43" s="32">
        <f>'2009'!H43/'2008'!H43-1</f>
        <v>1.463917525773196</v>
      </c>
      <c r="I43" s="32">
        <f>'2009'!I43/'2008'!I43-1</f>
        <v>0.42558139534883721</v>
      </c>
      <c r="J43" s="32">
        <f>'2009'!J43/'2008'!J43-1</f>
        <v>-7.9608938547486074E-2</v>
      </c>
      <c r="K43" s="32">
        <f>'2009'!K43/'2008'!K43-1</f>
        <v>-7.4706510138741189E-3</v>
      </c>
      <c r="L43" s="32">
        <f>'2009'!L43/'2008'!L43-1</f>
        <v>1.4331210191082855E-2</v>
      </c>
      <c r="M43" s="32">
        <f>'2009'!M43/'2008'!M43-1</f>
        <v>-0.19114219114219111</v>
      </c>
      <c r="N43" s="32">
        <f>'2009'!N43/'2008'!N43-1</f>
        <v>-1.1527377521613813E-2</v>
      </c>
      <c r="O43" s="32">
        <f>'2009'!O43/'2008'!O43-1</f>
        <v>0.16356877323420083</v>
      </c>
    </row>
    <row r="44" spans="2:18" s="31" customFormat="1" x14ac:dyDescent="0.2">
      <c r="B44" s="1" t="s">
        <v>103</v>
      </c>
      <c r="C44" s="55">
        <f>'2009'!C44/SUM('2008'!D44:O44)-1</f>
        <v>2.383979656706936E-2</v>
      </c>
      <c r="D44" s="30">
        <f>'2009'!D44/'2008'!D44-1</f>
        <v>1.5113636363636362</v>
      </c>
      <c r="E44" s="30">
        <f>'2009'!E44/'2008'!E44-1</f>
        <v>-0.2153846153846154</v>
      </c>
      <c r="F44" s="30">
        <f>'2009'!F44/'2008'!F44-1</f>
        <v>-8.2352941176470629E-2</v>
      </c>
      <c r="G44" s="30">
        <f>'2009'!G44/'2008'!G44-1</f>
        <v>-0.38438438438438438</v>
      </c>
      <c r="H44" s="30">
        <f>'2009'!H44/'2008'!H44-1</f>
        <v>-0.2384615384615385</v>
      </c>
      <c r="I44" s="30">
        <f>'2009'!I44/'2008'!I44-1</f>
        <v>3.4722222222222321E-2</v>
      </c>
      <c r="J44" s="30">
        <f>'2009'!J44/'2008'!J44-1</f>
        <v>3.3333333333333437E-2</v>
      </c>
      <c r="K44" s="30">
        <f>'2009'!K44/'2008'!K44-1</f>
        <v>1.3400809716599191</v>
      </c>
      <c r="L44" s="30">
        <f>'2009'!L44/'2008'!L44-1</f>
        <v>-0.38023952095808389</v>
      </c>
      <c r="M44" s="30">
        <f>'2009'!M44/'2008'!M44-1</f>
        <v>-0.36253776435045315</v>
      </c>
      <c r="N44" s="30">
        <f>'2009'!N44/'2008'!N44-1</f>
        <v>-0.21548821548821551</v>
      </c>
      <c r="O44" s="30">
        <f>'2009'!O44/'2008'!O44-1</f>
        <v>0.11363636363636354</v>
      </c>
    </row>
    <row r="45" spans="2:18" s="33" customFormat="1" x14ac:dyDescent="0.2">
      <c r="B45" s="24" t="s">
        <v>53</v>
      </c>
      <c r="C45" s="32">
        <f>'2009'!C45/SUM('2008'!D45:O45)-1</f>
        <v>-0.35004142502071256</v>
      </c>
      <c r="D45" s="32">
        <f>'2009'!D45/'2008'!D45-1</f>
        <v>-0.30612244897959184</v>
      </c>
      <c r="E45" s="32">
        <f>'2009'!E45/'2008'!E45-1</f>
        <v>0.67567567567567566</v>
      </c>
      <c r="F45" s="32">
        <f>'2009'!F45/'2008'!F45-1</f>
        <v>-0.72258064516129039</v>
      </c>
      <c r="G45" s="32">
        <f>'2009'!G45/'2008'!G45-1</f>
        <v>0.22972972972972983</v>
      </c>
      <c r="H45" s="32">
        <f>'2009'!H45/'2008'!H45-1</f>
        <v>-0.19125683060109289</v>
      </c>
      <c r="I45" s="32">
        <f>'2009'!I45/'2008'!I45-1</f>
        <v>-0.40732265446224258</v>
      </c>
      <c r="J45" s="32">
        <f>'2009'!J45/'2008'!J45-1</f>
        <v>-0.34715025906735753</v>
      </c>
      <c r="K45" s="32">
        <f>'2009'!K45/'2008'!K45-1</f>
        <v>-0.31833910034602075</v>
      </c>
      <c r="L45" s="32">
        <f>'2009'!L45/'2008'!L45-1</f>
        <v>-0.5</v>
      </c>
      <c r="M45" s="32">
        <f>'2009'!M45/'2008'!M45-1</f>
        <v>-0.49397590361445787</v>
      </c>
      <c r="N45" s="32">
        <f>'2009'!N45/'2008'!N45-1</f>
        <v>-0.23076923076923073</v>
      </c>
      <c r="O45" s="32">
        <f>'2009'!O45/'2008'!O45-1</f>
        <v>-0.57017543859649122</v>
      </c>
    </row>
    <row r="46" spans="2:18" s="31" customFormat="1" x14ac:dyDescent="0.2">
      <c r="B46" s="42" t="s">
        <v>5</v>
      </c>
      <c r="C46" s="55">
        <f>'2009'!C46/SUM('2008'!D46:O46)-1</f>
        <v>3.6948748510131191E-2</v>
      </c>
      <c r="D46" s="30">
        <f>'2009'!D46/'2008'!D46-1</f>
        <v>-0.30817610062893086</v>
      </c>
      <c r="E46" s="30">
        <f>'2009'!E46/'2008'!E46-1</f>
        <v>0.3931623931623931</v>
      </c>
      <c r="F46" s="30">
        <f>'2009'!F46/'2008'!F46-1</f>
        <v>0.13725490196078427</v>
      </c>
      <c r="G46" s="30">
        <f>'2009'!G46/'2008'!G46-1</f>
        <v>-0.55696202531645578</v>
      </c>
      <c r="H46" s="30">
        <f>'2009'!H46/'2008'!H46-1</f>
        <v>0.1699604743083003</v>
      </c>
      <c r="I46" s="30">
        <f>'2009'!I46/'2008'!I46-1</f>
        <v>0.23877551020408161</v>
      </c>
      <c r="J46" s="30">
        <f>'2009'!J46/'2008'!J46-1</f>
        <v>-0.13810316139767054</v>
      </c>
      <c r="K46" s="30">
        <f>'2009'!K46/'2008'!K46-1</f>
        <v>0.19746835443037969</v>
      </c>
      <c r="L46" s="30">
        <f>'2009'!L46/'2008'!L46-1</f>
        <v>-7.1225071225071268E-2</v>
      </c>
      <c r="M46" s="30">
        <f>'2009'!M46/'2008'!M46-1</f>
        <v>0.297752808988764</v>
      </c>
      <c r="N46" s="30">
        <f>'2009'!N46/'2008'!N46-1</f>
        <v>0.29370629370629375</v>
      </c>
      <c r="O46" s="30">
        <f>'2009'!O46/'2008'!O46-1</f>
        <v>0.33557046979865768</v>
      </c>
    </row>
    <row r="47" spans="2:18" s="33" customFormat="1" x14ac:dyDescent="0.2">
      <c r="B47" s="25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</row>
    <row r="48" spans="2:18" s="34" customFormat="1" x14ac:dyDescent="0.2">
      <c r="B48" s="1" t="s">
        <v>54</v>
      </c>
      <c r="C48" s="55">
        <f>'2009'!C48/SUM('2008'!D48:O48)-1</f>
        <v>-0.15102878911680129</v>
      </c>
      <c r="D48" s="30">
        <f>'2009'!D48/'2008'!D48-1</f>
        <v>-0.21076664263398226</v>
      </c>
      <c r="E48" s="30">
        <f>'2009'!E48/'2008'!E48-1</f>
        <v>-0.12819799777530594</v>
      </c>
      <c r="F48" s="30">
        <f>'2009'!F48/'2008'!F48-1</f>
        <v>-0.21241674595623217</v>
      </c>
      <c r="G48" s="30">
        <f>'2009'!G48/'2008'!G48-1</f>
        <v>-0.37485811577752559</v>
      </c>
      <c r="H48" s="30">
        <f>'2009'!H48/'2008'!H48-1</f>
        <v>-0.11783706957813811</v>
      </c>
      <c r="I48" s="30">
        <f>'2009'!I48/'2008'!I48-1</f>
        <v>-0.1856264036715165</v>
      </c>
      <c r="J48" s="30">
        <f>'2009'!J48/'2008'!J48-1</f>
        <v>-0.15181798851796724</v>
      </c>
      <c r="K48" s="30">
        <f>'2009'!K48/'2008'!K48-1</f>
        <v>0.16386537270287005</v>
      </c>
      <c r="L48" s="30">
        <f>'2009'!L48/'2008'!L48-1</f>
        <v>3.6663094365164461E-2</v>
      </c>
      <c r="M48" s="30">
        <f>'2009'!M48/'2008'!M48-1</f>
        <v>-0.32916545507414952</v>
      </c>
      <c r="N48" s="30">
        <f>'2009'!N48/'2008'!N48-1</f>
        <v>-0.31051573049849157</v>
      </c>
      <c r="O48" s="30">
        <f>'2009'!O48/'2008'!O48-1</f>
        <v>-0.24772535409436258</v>
      </c>
    </row>
    <row r="49" spans="2:15" x14ac:dyDescent="0.2"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</row>
    <row r="50" spans="2:15" x14ac:dyDescent="0.2"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2:15" x14ac:dyDescent="0.2"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2:15" x14ac:dyDescent="0.2"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</row>
    <row r="53" spans="2:15" x14ac:dyDescent="0.2"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</row>
    <row r="54" spans="2:15" x14ac:dyDescent="0.2"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2:15" x14ac:dyDescent="0.2"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</row>
    <row r="56" spans="2:15" x14ac:dyDescent="0.2"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2:15" x14ac:dyDescent="0.2">
      <c r="B57" s="13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2:15" x14ac:dyDescent="0.2"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2:15" x14ac:dyDescent="0.2"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2:15" x14ac:dyDescent="0.2"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</row>
  </sheetData>
  <phoneticPr fontId="0" type="noConversion"/>
  <conditionalFormatting sqref="P1:IV1048576 A1:B1048576 C1:O6 C8:O65536">
    <cfRule type="cellIs" dxfId="467" priority="1" stopIfTrue="1" operator="lessThan">
      <formula>0</formula>
    </cfRule>
  </conditionalFormatting>
  <pageMargins left="0.49" right="0.42" top="0.32" bottom="0.35" header="0.25" footer="0.33"/>
  <pageSetup paperSize="9" scale="85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Z60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B3" sqref="B3"/>
    </sheetView>
  </sheetViews>
  <sheetFormatPr defaultRowHeight="12.75" x14ac:dyDescent="0.2"/>
  <cols>
    <col min="1" max="1" width="4.140625" customWidth="1"/>
    <col min="2" max="2" width="28.7109375" style="1" customWidth="1"/>
    <col min="3" max="3" width="10.140625" customWidth="1"/>
    <col min="4" max="11" width="9.7109375" customWidth="1"/>
    <col min="12" max="12" width="10.7109375" customWidth="1"/>
    <col min="13" max="15" width="9.7109375" customWidth="1"/>
  </cols>
  <sheetData>
    <row r="1" spans="2:78" x14ac:dyDescent="0.2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78" x14ac:dyDescent="0.2">
      <c r="B2" s="51" t="s">
        <v>72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78" x14ac:dyDescent="0.2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78" ht="15.75" x14ac:dyDescent="0.25">
      <c r="B4" s="3" t="s">
        <v>55</v>
      </c>
      <c r="C4" s="4"/>
      <c r="D4" s="4"/>
      <c r="E4" s="4"/>
      <c r="F4" s="2"/>
      <c r="G4" s="4"/>
      <c r="H4" s="2"/>
      <c r="I4" s="4"/>
      <c r="J4" s="2"/>
      <c r="K4" s="4"/>
      <c r="L4" s="4"/>
      <c r="M4" s="2"/>
      <c r="N4" s="2"/>
      <c r="O4" s="2"/>
    </row>
    <row r="5" spans="2:78" ht="15.75" thickBot="1" x14ac:dyDescent="0.3">
      <c r="B5" s="5" t="s">
        <v>0</v>
      </c>
    </row>
    <row r="6" spans="2:78" ht="13.5" thickBot="1" x14ac:dyDescent="0.25">
      <c r="B6" s="38" t="s">
        <v>130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  <c r="K6" s="7" t="s">
        <v>14</v>
      </c>
      <c r="L6" s="7" t="s">
        <v>15</v>
      </c>
      <c r="M6" s="7" t="s">
        <v>16</v>
      </c>
      <c r="N6" s="7" t="s">
        <v>17</v>
      </c>
      <c r="O6" s="7" t="s">
        <v>18</v>
      </c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</row>
    <row r="7" spans="2:78" ht="13.5" thickBot="1" x14ac:dyDescent="0.25">
      <c r="B7" s="39" t="s">
        <v>131</v>
      </c>
      <c r="C7" s="16" t="s">
        <v>56</v>
      </c>
      <c r="D7" s="16" t="s">
        <v>57</v>
      </c>
      <c r="E7" s="16" t="s">
        <v>58</v>
      </c>
      <c r="F7" s="16" t="s">
        <v>59</v>
      </c>
      <c r="G7" s="16" t="s">
        <v>60</v>
      </c>
      <c r="H7" s="16" t="s">
        <v>61</v>
      </c>
      <c r="I7" s="16" t="s">
        <v>62</v>
      </c>
      <c r="J7" s="16" t="s">
        <v>63</v>
      </c>
      <c r="K7" s="16" t="s">
        <v>64</v>
      </c>
      <c r="L7" s="16" t="s">
        <v>65</v>
      </c>
      <c r="M7" s="16" t="s">
        <v>66</v>
      </c>
      <c r="N7" s="16" t="s">
        <v>67</v>
      </c>
      <c r="O7" s="16" t="s">
        <v>68</v>
      </c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</row>
    <row r="8" spans="2:78" x14ac:dyDescent="0.2">
      <c r="B8" s="9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</row>
    <row r="9" spans="2:78" s="21" customFormat="1" x14ac:dyDescent="0.2">
      <c r="B9" s="18" t="s">
        <v>23</v>
      </c>
      <c r="C9" s="19">
        <f>SUM(D9:O9)</f>
        <v>98102</v>
      </c>
      <c r="D9" s="19">
        <f>'2008'!D9-'2007'!D9</f>
        <v>23953</v>
      </c>
      <c r="E9" s="19">
        <f>'2008'!E9-'2007'!E9</f>
        <v>33360</v>
      </c>
      <c r="F9" s="19">
        <f>'2008'!F9-'2007'!F9</f>
        <v>750</v>
      </c>
      <c r="G9" s="19">
        <f>'2008'!G9-'2007'!G9</f>
        <v>43950</v>
      </c>
      <c r="H9" s="19">
        <f>'2008'!H9-'2007'!H9</f>
        <v>6065</v>
      </c>
      <c r="I9" s="19">
        <f>'2008'!I9-'2007'!I9</f>
        <v>-6038</v>
      </c>
      <c r="J9" s="19">
        <f>'2008'!J9-'2007'!J9</f>
        <v>7293</v>
      </c>
      <c r="K9" s="19">
        <f>'2008'!K9-'2007'!K9</f>
        <v>-7705</v>
      </c>
      <c r="L9" s="19">
        <f>'2008'!L9-'2007'!L9</f>
        <v>4223</v>
      </c>
      <c r="M9" s="19">
        <f>'2008'!M9-'2007'!M9</f>
        <v>5866</v>
      </c>
      <c r="N9" s="19">
        <f>'2008'!N9-'2007'!N9</f>
        <v>-12021</v>
      </c>
      <c r="O9" s="19">
        <f>'2008'!O9-'2007'!O9</f>
        <v>-1594</v>
      </c>
      <c r="P9" s="19"/>
      <c r="Q9" s="19"/>
      <c r="R9" s="19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</row>
    <row r="10" spans="2:78" x14ac:dyDescent="0.2">
      <c r="B10" s="11" t="s">
        <v>24</v>
      </c>
      <c r="C10" s="49">
        <f>SUM(D10:O10)</f>
        <v>15513</v>
      </c>
      <c r="D10" s="7">
        <f>'2008'!D10-'2007'!D10</f>
        <v>13181</v>
      </c>
      <c r="E10" s="7">
        <f>'2008'!E10-'2007'!E10</f>
        <v>16818</v>
      </c>
      <c r="F10" s="7">
        <f>'2008'!F10-'2007'!F10</f>
        <v>4989</v>
      </c>
      <c r="G10" s="7">
        <f>'2008'!G10-'2007'!G10</f>
        <v>17983</v>
      </c>
      <c r="H10" s="7">
        <f>'2008'!H10-'2007'!H10</f>
        <v>-6607</v>
      </c>
      <c r="I10" s="7">
        <f>'2008'!I10-'2007'!I10</f>
        <v>-13545</v>
      </c>
      <c r="J10" s="7">
        <f>'2008'!J10-'2007'!J10</f>
        <v>-4971</v>
      </c>
      <c r="K10" s="7">
        <f>'2008'!K10-'2007'!K10</f>
        <v>-7587</v>
      </c>
      <c r="L10" s="7">
        <f>'2008'!L10-'2007'!L10</f>
        <v>2279</v>
      </c>
      <c r="M10" s="7">
        <f>'2008'!M10-'2007'!M10</f>
        <v>1334</v>
      </c>
      <c r="N10" s="7">
        <f>'2008'!N10-'2007'!N10</f>
        <v>-7627</v>
      </c>
      <c r="O10" s="7">
        <f>'2008'!O10-'2007'!O10</f>
        <v>-734</v>
      </c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</row>
    <row r="11" spans="2:78" s="21" customFormat="1" x14ac:dyDescent="0.2">
      <c r="B11" s="22" t="s">
        <v>25</v>
      </c>
      <c r="C11" s="19">
        <f t="shared" ref="C11:C48" si="0">SUM(D11:O11)</f>
        <v>82589</v>
      </c>
      <c r="D11" s="19">
        <f>'2008'!D11-'2007'!D11</f>
        <v>10772</v>
      </c>
      <c r="E11" s="19">
        <f>'2008'!E11-'2007'!E11</f>
        <v>16542</v>
      </c>
      <c r="F11" s="19">
        <f>'2008'!F11-'2007'!F11</f>
        <v>-4239</v>
      </c>
      <c r="G11" s="19">
        <f>'2008'!G11-'2007'!G11</f>
        <v>25967</v>
      </c>
      <c r="H11" s="19">
        <f>'2008'!H11-'2007'!H11</f>
        <v>12672</v>
      </c>
      <c r="I11" s="19">
        <f>'2008'!I11-'2007'!I11</f>
        <v>7507</v>
      </c>
      <c r="J11" s="19">
        <f>'2008'!J11-'2007'!J11</f>
        <v>12264</v>
      </c>
      <c r="K11" s="19">
        <f>'2008'!K11-'2007'!K11</f>
        <v>-118</v>
      </c>
      <c r="L11" s="19">
        <f>'2008'!L11-'2007'!L11</f>
        <v>1944</v>
      </c>
      <c r="M11" s="19">
        <f>'2008'!M11-'2007'!M11</f>
        <v>4532</v>
      </c>
      <c r="N11" s="19">
        <f>'2008'!N11-'2007'!N11</f>
        <v>-4394</v>
      </c>
      <c r="O11" s="19">
        <f>'2008'!O11-'2007'!O11</f>
        <v>-860</v>
      </c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</row>
    <row r="12" spans="2:78" x14ac:dyDescent="0.2">
      <c r="B12" s="1" t="s">
        <v>26</v>
      </c>
      <c r="C12" s="43">
        <f t="shared" si="0"/>
        <v>-9077</v>
      </c>
      <c r="D12" s="12">
        <f>'2008'!D12-'2007'!D12</f>
        <v>764</v>
      </c>
      <c r="E12" s="12">
        <f>'2008'!E12-'2007'!E12</f>
        <v>1628</v>
      </c>
      <c r="F12" s="12">
        <f>'2008'!F12-'2007'!F12</f>
        <v>-1456</v>
      </c>
      <c r="G12" s="12">
        <f>'2008'!G12-'2007'!G12</f>
        <v>2833</v>
      </c>
      <c r="H12" s="12">
        <f>'2008'!H12-'2007'!H12</f>
        <v>-1325</v>
      </c>
      <c r="I12" s="12">
        <f>'2008'!I12-'2007'!I12</f>
        <v>-4591</v>
      </c>
      <c r="J12" s="12">
        <f>'2008'!J12-'2007'!J12</f>
        <v>-2218</v>
      </c>
      <c r="K12" s="12">
        <f>'2008'!K12-'2007'!K12</f>
        <v>-685</v>
      </c>
      <c r="L12" s="12">
        <f>'2008'!L12-'2007'!L12</f>
        <v>-477</v>
      </c>
      <c r="M12" s="12">
        <f>'2008'!M12-'2007'!M12</f>
        <v>-1259</v>
      </c>
      <c r="N12" s="12">
        <f>'2008'!N12-'2007'!N12</f>
        <v>-1755</v>
      </c>
      <c r="O12" s="12">
        <f>'2008'!O12-'2007'!O12</f>
        <v>-536</v>
      </c>
    </row>
    <row r="13" spans="2:78" s="21" customFormat="1" x14ac:dyDescent="0.2">
      <c r="B13" s="24" t="s">
        <v>27</v>
      </c>
      <c r="C13" s="23">
        <f t="shared" si="0"/>
        <v>-7377</v>
      </c>
      <c r="D13" s="23">
        <f>'2008'!D13-'2007'!D13</f>
        <v>-280</v>
      </c>
      <c r="E13" s="23">
        <f>'2008'!E13-'2007'!E13</f>
        <v>1403</v>
      </c>
      <c r="F13" s="23">
        <f>'2008'!F13-'2007'!F13</f>
        <v>-2571</v>
      </c>
      <c r="G13" s="23">
        <f>'2008'!G13-'2007'!G13</f>
        <v>-58</v>
      </c>
      <c r="H13" s="23">
        <f>'2008'!H13-'2007'!H13</f>
        <v>-665</v>
      </c>
      <c r="I13" s="23">
        <f>'2008'!I13-'2007'!I13</f>
        <v>-2947</v>
      </c>
      <c r="J13" s="23">
        <f>'2008'!J13-'2007'!J13</f>
        <v>-1565</v>
      </c>
      <c r="K13" s="23">
        <f>'2008'!K13-'2007'!K13</f>
        <v>-1374</v>
      </c>
      <c r="L13" s="23">
        <f>'2008'!L13-'2007'!L13</f>
        <v>2860</v>
      </c>
      <c r="M13" s="23">
        <f>'2008'!M13-'2007'!M13</f>
        <v>-321</v>
      </c>
      <c r="N13" s="23">
        <f>'2008'!N13-'2007'!N13</f>
        <v>-1033</v>
      </c>
      <c r="O13" s="23">
        <f>'2008'!O13-'2007'!O13</f>
        <v>-826</v>
      </c>
    </row>
    <row r="14" spans="2:78" x14ac:dyDescent="0.2">
      <c r="B14" s="1" t="s">
        <v>28</v>
      </c>
      <c r="C14" s="43">
        <f t="shared" si="0"/>
        <v>-3833</v>
      </c>
      <c r="D14" s="12">
        <f>'2008'!D14-'2007'!D14</f>
        <v>1214</v>
      </c>
      <c r="E14" s="12">
        <f>'2008'!E14-'2007'!E14</f>
        <v>885</v>
      </c>
      <c r="F14" s="12">
        <f>'2008'!F14-'2007'!F14</f>
        <v>-1335</v>
      </c>
      <c r="G14" s="12">
        <f>'2008'!G14-'2007'!G14</f>
        <v>2074</v>
      </c>
      <c r="H14" s="12">
        <f>'2008'!H14-'2007'!H14</f>
        <v>-1305</v>
      </c>
      <c r="I14" s="12">
        <f>'2008'!I14-'2007'!I14</f>
        <v>-1200</v>
      </c>
      <c r="J14" s="12">
        <f>'2008'!J14-'2007'!J14</f>
        <v>-708</v>
      </c>
      <c r="K14" s="12">
        <f>'2008'!K14-'2007'!K14</f>
        <v>-491</v>
      </c>
      <c r="L14" s="12">
        <f>'2008'!L14-'2007'!L14</f>
        <v>253</v>
      </c>
      <c r="M14" s="12">
        <f>'2008'!M14-'2007'!M14</f>
        <v>-912</v>
      </c>
      <c r="N14" s="12">
        <f>'2008'!N14-'2007'!N14</f>
        <v>-2290</v>
      </c>
      <c r="O14" s="12">
        <f>'2008'!O14-'2007'!O14</f>
        <v>-18</v>
      </c>
    </row>
    <row r="15" spans="2:78" s="21" customFormat="1" x14ac:dyDescent="0.2">
      <c r="B15" s="24" t="s">
        <v>1</v>
      </c>
      <c r="C15" s="23">
        <f t="shared" si="0"/>
        <v>54491</v>
      </c>
      <c r="D15" s="23">
        <f>'2008'!D15-'2007'!D15</f>
        <v>8150</v>
      </c>
      <c r="E15" s="23">
        <f>'2008'!E15-'2007'!E15</f>
        <v>5491</v>
      </c>
      <c r="F15" s="23">
        <f>'2008'!F15-'2007'!F15</f>
        <v>3676</v>
      </c>
      <c r="G15" s="23">
        <f>'2008'!G15-'2007'!G15</f>
        <v>1740</v>
      </c>
      <c r="H15" s="23">
        <f>'2008'!H15-'2007'!H15</f>
        <v>6658</v>
      </c>
      <c r="I15" s="23">
        <f>'2008'!I15-'2007'!I15</f>
        <v>3802</v>
      </c>
      <c r="J15" s="23">
        <f>'2008'!J15-'2007'!J15</f>
        <v>4464</v>
      </c>
      <c r="K15" s="23">
        <f>'2008'!K15-'2007'!K15</f>
        <v>6932</v>
      </c>
      <c r="L15" s="23">
        <f>'2008'!L15-'2007'!L15</f>
        <v>2030</v>
      </c>
      <c r="M15" s="23">
        <f>'2008'!M15-'2007'!M15</f>
        <v>4094</v>
      </c>
      <c r="N15" s="23">
        <f>'2008'!N15-'2007'!N15</f>
        <v>4605</v>
      </c>
      <c r="O15" s="23">
        <f>'2008'!O15-'2007'!O15</f>
        <v>2849</v>
      </c>
    </row>
    <row r="16" spans="2:78" x14ac:dyDescent="0.2">
      <c r="B16" s="1" t="s">
        <v>29</v>
      </c>
      <c r="C16" s="43">
        <f t="shared" si="0"/>
        <v>-5955</v>
      </c>
      <c r="D16" s="12">
        <f>'2008'!D16-'2007'!D16</f>
        <v>-374</v>
      </c>
      <c r="E16" s="12">
        <f>'2008'!E16-'2007'!E16</f>
        <v>451</v>
      </c>
      <c r="F16" s="12">
        <f>'2008'!F16-'2007'!F16</f>
        <v>73</v>
      </c>
      <c r="G16" s="12">
        <f>'2008'!G16-'2007'!G16</f>
        <v>1072</v>
      </c>
      <c r="H16" s="12">
        <f>'2008'!H16-'2007'!H16</f>
        <v>954</v>
      </c>
      <c r="I16" s="12">
        <f>'2008'!I16-'2007'!I16</f>
        <v>-1101</v>
      </c>
      <c r="J16" s="12">
        <f>'2008'!J16-'2007'!J16</f>
        <v>273</v>
      </c>
      <c r="K16" s="12">
        <f>'2008'!K16-'2007'!K16</f>
        <v>-3516</v>
      </c>
      <c r="L16" s="12">
        <f>'2008'!L16-'2007'!L16</f>
        <v>-889</v>
      </c>
      <c r="M16" s="12">
        <f>'2008'!M16-'2007'!M16</f>
        <v>-1242</v>
      </c>
      <c r="N16" s="12">
        <f>'2008'!N16-'2007'!N16</f>
        <v>-837</v>
      </c>
      <c r="O16" s="12">
        <f>'2008'!O16-'2007'!O16</f>
        <v>-819</v>
      </c>
    </row>
    <row r="17" spans="2:15" s="21" customFormat="1" x14ac:dyDescent="0.2">
      <c r="B17" s="24" t="s">
        <v>30</v>
      </c>
      <c r="C17" s="23">
        <f t="shared" si="0"/>
        <v>-4289</v>
      </c>
      <c r="D17" s="23">
        <f>'2008'!D17-'2007'!D17</f>
        <v>17</v>
      </c>
      <c r="E17" s="23">
        <f>'2008'!E17-'2007'!E17</f>
        <v>-31</v>
      </c>
      <c r="F17" s="23">
        <f>'2008'!F17-'2007'!F17</f>
        <v>428</v>
      </c>
      <c r="G17" s="23">
        <f>'2008'!G17-'2007'!G17</f>
        <v>580</v>
      </c>
      <c r="H17" s="23">
        <f>'2008'!H17-'2007'!H17</f>
        <v>-98</v>
      </c>
      <c r="I17" s="23">
        <f>'2008'!I17-'2007'!I17</f>
        <v>-850</v>
      </c>
      <c r="J17" s="23">
        <f>'2008'!J17-'2007'!J17</f>
        <v>262</v>
      </c>
      <c r="K17" s="23">
        <f>'2008'!K17-'2007'!K17</f>
        <v>-353</v>
      </c>
      <c r="L17" s="23">
        <f>'2008'!L17-'2007'!L17</f>
        <v>-761</v>
      </c>
      <c r="M17" s="23">
        <f>'2008'!M17-'2007'!M17</f>
        <v>-1765</v>
      </c>
      <c r="N17" s="23">
        <f>'2008'!N17-'2007'!N17</f>
        <v>-1668</v>
      </c>
      <c r="O17" s="23">
        <f>'2008'!O17-'2007'!O17</f>
        <v>-50</v>
      </c>
    </row>
    <row r="18" spans="2:15" x14ac:dyDescent="0.2">
      <c r="B18" s="1" t="s">
        <v>31</v>
      </c>
      <c r="C18" s="43">
        <f t="shared" si="0"/>
        <v>-1017</v>
      </c>
      <c r="D18" s="12">
        <f>'2008'!D18-'2007'!D18</f>
        <v>688</v>
      </c>
      <c r="E18" s="12">
        <f>'2008'!E18-'2007'!E18</f>
        <v>830</v>
      </c>
      <c r="F18" s="12">
        <f>'2008'!F18-'2007'!F18</f>
        <v>-142</v>
      </c>
      <c r="G18" s="12">
        <f>'2008'!G18-'2007'!G18</f>
        <v>-533</v>
      </c>
      <c r="H18" s="12">
        <f>'2008'!H18-'2007'!H18</f>
        <v>813</v>
      </c>
      <c r="I18" s="12">
        <f>'2008'!I18-'2007'!I18</f>
        <v>-214</v>
      </c>
      <c r="J18" s="12">
        <f>'2008'!J18-'2007'!J18</f>
        <v>-1451</v>
      </c>
      <c r="K18" s="12">
        <f>'2008'!K18-'2007'!K18</f>
        <v>-51</v>
      </c>
      <c r="L18" s="12">
        <f>'2008'!L18-'2007'!L18</f>
        <v>752</v>
      </c>
      <c r="M18" s="12">
        <f>'2008'!M18-'2007'!M18</f>
        <v>-233</v>
      </c>
      <c r="N18" s="12">
        <f>'2008'!N18-'2007'!N18</f>
        <v>-829</v>
      </c>
      <c r="O18" s="12">
        <f>'2008'!O18-'2007'!O18</f>
        <v>-647</v>
      </c>
    </row>
    <row r="19" spans="2:15" s="21" customFormat="1" x14ac:dyDescent="0.2">
      <c r="B19" s="24" t="s">
        <v>32</v>
      </c>
      <c r="C19" s="23">
        <f t="shared" si="0"/>
        <v>-1967</v>
      </c>
      <c r="D19" s="23">
        <f>'2008'!D19-'2007'!D19</f>
        <v>20</v>
      </c>
      <c r="E19" s="23">
        <f>'2008'!E19-'2007'!E19</f>
        <v>-112</v>
      </c>
      <c r="F19" s="23">
        <f>'2008'!F19-'2007'!F19</f>
        <v>-8</v>
      </c>
      <c r="G19" s="23">
        <f>'2008'!G19-'2007'!G19</f>
        <v>205</v>
      </c>
      <c r="H19" s="23">
        <f>'2008'!H19-'2007'!H19</f>
        <v>-735</v>
      </c>
      <c r="I19" s="23">
        <f>'2008'!I19-'2007'!I19</f>
        <v>873</v>
      </c>
      <c r="J19" s="23">
        <f>'2008'!J19-'2007'!J19</f>
        <v>-420</v>
      </c>
      <c r="K19" s="23">
        <f>'2008'!K19-'2007'!K19</f>
        <v>-743</v>
      </c>
      <c r="L19" s="23">
        <f>'2008'!L19-'2007'!L19</f>
        <v>283</v>
      </c>
      <c r="M19" s="23">
        <f>'2008'!M19-'2007'!M19</f>
        <v>-944</v>
      </c>
      <c r="N19" s="23">
        <f>'2008'!N19-'2007'!N19</f>
        <v>-192</v>
      </c>
      <c r="O19" s="23">
        <f>'2008'!O19-'2007'!O19</f>
        <v>-194</v>
      </c>
    </row>
    <row r="20" spans="2:15" x14ac:dyDescent="0.2">
      <c r="B20" s="1" t="s">
        <v>33</v>
      </c>
      <c r="C20" s="43">
        <f t="shared" si="0"/>
        <v>-3722</v>
      </c>
      <c r="D20" s="12">
        <f>'2008'!D20-'2007'!D20</f>
        <v>-107</v>
      </c>
      <c r="E20" s="12">
        <f>'2008'!E20-'2007'!E20</f>
        <v>-159</v>
      </c>
      <c r="F20" s="12">
        <f>'2008'!F20-'2007'!F20</f>
        <v>-762</v>
      </c>
      <c r="G20" s="12">
        <f>'2008'!G20-'2007'!G20</f>
        <v>411</v>
      </c>
      <c r="H20" s="12">
        <f>'2008'!H20-'2007'!H20</f>
        <v>-786</v>
      </c>
      <c r="I20" s="12">
        <f>'2008'!I20-'2007'!I20</f>
        <v>-1650</v>
      </c>
      <c r="J20" s="12">
        <f>'2008'!J20-'2007'!J20</f>
        <v>-495</v>
      </c>
      <c r="K20" s="12">
        <f>'2008'!K20-'2007'!K20</f>
        <v>-172</v>
      </c>
      <c r="L20" s="12">
        <f>'2008'!L20-'2007'!L20</f>
        <v>599</v>
      </c>
      <c r="M20" s="12">
        <f>'2008'!M20-'2007'!M20</f>
        <v>-423</v>
      </c>
      <c r="N20" s="12">
        <f>'2008'!N20-'2007'!N20</f>
        <v>-150</v>
      </c>
      <c r="O20" s="12">
        <f>'2008'!O20-'2007'!O20</f>
        <v>-28</v>
      </c>
    </row>
    <row r="21" spans="2:15" s="21" customFormat="1" x14ac:dyDescent="0.2">
      <c r="B21" s="24" t="s">
        <v>34</v>
      </c>
      <c r="C21" s="23">
        <f t="shared" si="0"/>
        <v>-7366</v>
      </c>
      <c r="D21" s="23">
        <f>'2008'!D21-'2007'!D21</f>
        <v>221</v>
      </c>
      <c r="E21" s="23">
        <f>'2008'!E21-'2007'!E21</f>
        <v>355</v>
      </c>
      <c r="F21" s="23">
        <f>'2008'!F21-'2007'!F21</f>
        <v>192</v>
      </c>
      <c r="G21" s="23">
        <f>'2008'!G21-'2007'!G21</f>
        <v>1626</v>
      </c>
      <c r="H21" s="23">
        <f>'2008'!H21-'2007'!H21</f>
        <v>759</v>
      </c>
      <c r="I21" s="23">
        <f>'2008'!I21-'2007'!I21</f>
        <v>-562</v>
      </c>
      <c r="J21" s="23">
        <f>'2008'!J21-'2007'!J21</f>
        <v>-1178</v>
      </c>
      <c r="K21" s="23">
        <f>'2008'!K21-'2007'!K21</f>
        <v>-3036</v>
      </c>
      <c r="L21" s="23">
        <f>'2008'!L21-'2007'!L21</f>
        <v>-1738</v>
      </c>
      <c r="M21" s="23">
        <f>'2008'!M21-'2007'!M21</f>
        <v>-1238</v>
      </c>
      <c r="N21" s="23">
        <f>'2008'!N21-'2007'!N21</f>
        <v>-1936</v>
      </c>
      <c r="O21" s="23">
        <f>'2008'!O21-'2007'!O21</f>
        <v>-831</v>
      </c>
    </row>
    <row r="22" spans="2:15" x14ac:dyDescent="0.2">
      <c r="B22" s="1" t="s">
        <v>35</v>
      </c>
      <c r="C22" s="43">
        <f t="shared" si="0"/>
        <v>-7687</v>
      </c>
      <c r="D22" s="12">
        <f>'2008'!D22-'2007'!D22</f>
        <v>384</v>
      </c>
      <c r="E22" s="12">
        <f>'2008'!E22-'2007'!E22</f>
        <v>248</v>
      </c>
      <c r="F22" s="12">
        <f>'2008'!F22-'2007'!F22</f>
        <v>1157</v>
      </c>
      <c r="G22" s="12">
        <f>'2008'!G22-'2007'!G22</f>
        <v>-1235</v>
      </c>
      <c r="H22" s="12">
        <f>'2008'!H22-'2007'!H22</f>
        <v>-236</v>
      </c>
      <c r="I22" s="12">
        <f>'2008'!I22-'2007'!I22</f>
        <v>-1849</v>
      </c>
      <c r="J22" s="12">
        <f>'2008'!J22-'2007'!J22</f>
        <v>-1593</v>
      </c>
      <c r="K22" s="12">
        <f>'2008'!K22-'2007'!K22</f>
        <v>-3409</v>
      </c>
      <c r="L22" s="12">
        <f>'2008'!L22-'2007'!L22</f>
        <v>-255</v>
      </c>
      <c r="M22" s="12">
        <f>'2008'!M22-'2007'!M22</f>
        <v>-201</v>
      </c>
      <c r="N22" s="12">
        <f>'2008'!N22-'2007'!N22</f>
        <v>-251</v>
      </c>
      <c r="O22" s="12">
        <f>'2008'!O22-'2007'!O22</f>
        <v>-447</v>
      </c>
    </row>
    <row r="23" spans="2:15" s="21" customFormat="1" x14ac:dyDescent="0.2">
      <c r="B23" s="24" t="s">
        <v>36</v>
      </c>
      <c r="C23" s="23">
        <f t="shared" si="0"/>
        <v>3580</v>
      </c>
      <c r="D23" s="23">
        <f>'2008'!D23-'2007'!D23</f>
        <v>181</v>
      </c>
      <c r="E23" s="23">
        <f>'2008'!E23-'2007'!E23</f>
        <v>643</v>
      </c>
      <c r="F23" s="23">
        <f>'2008'!F23-'2007'!F23</f>
        <v>286</v>
      </c>
      <c r="G23" s="23">
        <f>'2008'!G23-'2007'!G23</f>
        <v>-179</v>
      </c>
      <c r="H23" s="23">
        <f>'2008'!H23-'2007'!H23</f>
        <v>-519</v>
      </c>
      <c r="I23" s="23">
        <f>'2008'!I23-'2007'!I23</f>
        <v>-563</v>
      </c>
      <c r="J23" s="23">
        <f>'2008'!J23-'2007'!J23</f>
        <v>951</v>
      </c>
      <c r="K23" s="23">
        <f>'2008'!K23-'2007'!K23</f>
        <v>602</v>
      </c>
      <c r="L23" s="23">
        <f>'2008'!L23-'2007'!L23</f>
        <v>683</v>
      </c>
      <c r="M23" s="23">
        <f>'2008'!M23-'2007'!M23</f>
        <v>416</v>
      </c>
      <c r="N23" s="23">
        <f>'2008'!N23-'2007'!N23</f>
        <v>-14</v>
      </c>
      <c r="O23" s="23">
        <f>'2008'!O23-'2007'!O23</f>
        <v>1093</v>
      </c>
    </row>
    <row r="24" spans="2:15" x14ac:dyDescent="0.2">
      <c r="B24" s="1" t="s">
        <v>37</v>
      </c>
      <c r="C24" s="43">
        <f t="shared" si="0"/>
        <v>5229</v>
      </c>
      <c r="D24" s="12">
        <f>'2008'!D24-'2007'!D24</f>
        <v>376</v>
      </c>
      <c r="E24" s="12">
        <f>'2008'!E24-'2007'!E24</f>
        <v>268</v>
      </c>
      <c r="F24" s="12">
        <f>'2008'!F24-'2007'!F24</f>
        <v>1906</v>
      </c>
      <c r="G24" s="12">
        <f>'2008'!G24-'2007'!G24</f>
        <v>2754</v>
      </c>
      <c r="H24" s="12">
        <f>'2008'!H24-'2007'!H24</f>
        <v>546</v>
      </c>
      <c r="I24" s="12">
        <f>'2008'!I24-'2007'!I24</f>
        <v>713</v>
      </c>
      <c r="J24" s="12">
        <f>'2008'!J24-'2007'!J24</f>
        <v>-326</v>
      </c>
      <c r="K24" s="12">
        <f>'2008'!K24-'2007'!K24</f>
        <v>57</v>
      </c>
      <c r="L24" s="12">
        <f>'2008'!L24-'2007'!L24</f>
        <v>296</v>
      </c>
      <c r="M24" s="12">
        <f>'2008'!M24-'2007'!M24</f>
        <v>-152</v>
      </c>
      <c r="N24" s="12">
        <f>'2008'!N24-'2007'!N24</f>
        <v>-988</v>
      </c>
      <c r="O24" s="12">
        <f>'2008'!O24-'2007'!O24</f>
        <v>-221</v>
      </c>
    </row>
    <row r="25" spans="2:15" s="21" customFormat="1" x14ac:dyDescent="0.2">
      <c r="B25" s="24" t="s">
        <v>38</v>
      </c>
      <c r="C25" s="23">
        <f t="shared" si="0"/>
        <v>-620</v>
      </c>
      <c r="D25" s="23">
        <f>'2008'!D25-'2007'!D25</f>
        <v>303</v>
      </c>
      <c r="E25" s="23">
        <f>'2008'!E25-'2007'!E25</f>
        <v>143</v>
      </c>
      <c r="F25" s="23">
        <f>'2008'!F25-'2007'!F25</f>
        <v>146</v>
      </c>
      <c r="G25" s="23">
        <f>'2008'!G25-'2007'!G25</f>
        <v>212</v>
      </c>
      <c r="H25" s="23">
        <f>'2008'!H25-'2007'!H25</f>
        <v>-432</v>
      </c>
      <c r="I25" s="23">
        <f>'2008'!I25-'2007'!I25</f>
        <v>-483</v>
      </c>
      <c r="J25" s="23">
        <f>'2008'!J25-'2007'!J25</f>
        <v>-354</v>
      </c>
      <c r="K25" s="23">
        <f>'2008'!K25-'2007'!K25</f>
        <v>142</v>
      </c>
      <c r="L25" s="23">
        <f>'2008'!L25-'2007'!L25</f>
        <v>-7</v>
      </c>
      <c r="M25" s="23">
        <f>'2008'!M25-'2007'!M25</f>
        <v>-145</v>
      </c>
      <c r="N25" s="23">
        <f>'2008'!N25-'2007'!N25</f>
        <v>158</v>
      </c>
      <c r="O25" s="23">
        <f>'2008'!O25-'2007'!O25</f>
        <v>-303</v>
      </c>
    </row>
    <row r="26" spans="2:15" x14ac:dyDescent="0.2">
      <c r="B26" s="1" t="s">
        <v>39</v>
      </c>
      <c r="C26" s="43">
        <f t="shared" si="0"/>
        <v>-5769</v>
      </c>
      <c r="D26" s="12">
        <f>'2008'!D26-'2007'!D26</f>
        <v>-596</v>
      </c>
      <c r="E26" s="12">
        <f>'2008'!E26-'2007'!E26</f>
        <v>-262</v>
      </c>
      <c r="F26" s="12">
        <f>'2008'!F26-'2007'!F26</f>
        <v>-433</v>
      </c>
      <c r="G26" s="12">
        <f>'2008'!G26-'2007'!G26</f>
        <v>142</v>
      </c>
      <c r="H26" s="12">
        <f>'2008'!H26-'2007'!H26</f>
        <v>-520</v>
      </c>
      <c r="I26" s="12">
        <f>'2008'!I26-'2007'!I26</f>
        <v>642</v>
      </c>
      <c r="J26" s="12">
        <f>'2008'!J26-'2007'!J26</f>
        <v>282</v>
      </c>
      <c r="K26" s="12">
        <f>'2008'!K26-'2007'!K26</f>
        <v>-1056</v>
      </c>
      <c r="L26" s="12">
        <f>'2008'!L26-'2007'!L26</f>
        <v>-1215</v>
      </c>
      <c r="M26" s="12">
        <f>'2008'!M26-'2007'!M26</f>
        <v>-608</v>
      </c>
      <c r="N26" s="12">
        <f>'2008'!N26-'2007'!N26</f>
        <v>-1590</v>
      </c>
      <c r="O26" s="12">
        <f>'2008'!O26-'2007'!O26</f>
        <v>-555</v>
      </c>
    </row>
    <row r="27" spans="2:15" s="21" customFormat="1" x14ac:dyDescent="0.2">
      <c r="B27" s="24" t="s">
        <v>40</v>
      </c>
      <c r="C27" s="23">
        <f t="shared" si="0"/>
        <v>-2626</v>
      </c>
      <c r="D27" s="23">
        <f>'2008'!D27-'2007'!D27</f>
        <v>-244</v>
      </c>
      <c r="E27" s="23">
        <f>'2008'!E27-'2007'!E27</f>
        <v>-28</v>
      </c>
      <c r="F27" s="23">
        <f>'2008'!F27-'2007'!F27</f>
        <v>-507</v>
      </c>
      <c r="G27" s="23">
        <f>'2008'!G27-'2007'!G27</f>
        <v>-25</v>
      </c>
      <c r="H27" s="23">
        <f>'2008'!H27-'2007'!H27</f>
        <v>-1594</v>
      </c>
      <c r="I27" s="23">
        <f>'2008'!I27-'2007'!I27</f>
        <v>-633</v>
      </c>
      <c r="J27" s="23">
        <f>'2008'!J27-'2007'!J27</f>
        <v>-294</v>
      </c>
      <c r="K27" s="23">
        <f>'2008'!K27-'2007'!K27</f>
        <v>-37</v>
      </c>
      <c r="L27" s="23">
        <f>'2008'!L27-'2007'!L27</f>
        <v>616</v>
      </c>
      <c r="M27" s="23">
        <f>'2008'!M27-'2007'!M27</f>
        <v>273</v>
      </c>
      <c r="N27" s="23">
        <f>'2008'!N27-'2007'!N27</f>
        <v>-367</v>
      </c>
      <c r="O27" s="23">
        <f>'2008'!O27-'2007'!O27</f>
        <v>214</v>
      </c>
    </row>
    <row r="28" spans="2:15" x14ac:dyDescent="0.2">
      <c r="B28" s="1" t="s">
        <v>41</v>
      </c>
      <c r="C28" s="43">
        <f t="shared" si="0"/>
        <v>1993</v>
      </c>
      <c r="D28" s="12">
        <f>'2008'!D28-'2007'!D28</f>
        <v>-89</v>
      </c>
      <c r="E28" s="12">
        <f>'2008'!E28-'2007'!E28</f>
        <v>65</v>
      </c>
      <c r="F28" s="12">
        <f>'2008'!F28-'2007'!F28</f>
        <v>99</v>
      </c>
      <c r="G28" s="12">
        <f>'2008'!G28-'2007'!G28</f>
        <v>353</v>
      </c>
      <c r="H28" s="12">
        <f>'2008'!H28-'2007'!H28</f>
        <v>-382</v>
      </c>
      <c r="I28" s="12">
        <f>'2008'!I28-'2007'!I28</f>
        <v>4</v>
      </c>
      <c r="J28" s="12">
        <f>'2008'!J28-'2007'!J28</f>
        <v>598</v>
      </c>
      <c r="K28" s="12">
        <f>'2008'!K28-'2007'!K28</f>
        <v>703</v>
      </c>
      <c r="L28" s="12">
        <f>'2008'!L28-'2007'!L28</f>
        <v>387</v>
      </c>
      <c r="M28" s="12">
        <f>'2008'!M28-'2007'!M28</f>
        <v>634</v>
      </c>
      <c r="N28" s="12">
        <f>'2008'!N28-'2007'!N28</f>
        <v>-336</v>
      </c>
      <c r="O28" s="12">
        <f>'2008'!O28-'2007'!O28</f>
        <v>-43</v>
      </c>
    </row>
    <row r="29" spans="2:15" s="21" customFormat="1" x14ac:dyDescent="0.2">
      <c r="B29" s="24" t="s">
        <v>42</v>
      </c>
      <c r="C29" s="23">
        <f t="shared" si="0"/>
        <v>859</v>
      </c>
      <c r="D29" s="23">
        <f>'2008'!D29-'2007'!D29</f>
        <v>-241</v>
      </c>
      <c r="E29" s="23">
        <f>'2008'!E29-'2007'!E29</f>
        <v>-81</v>
      </c>
      <c r="F29" s="23">
        <f>'2008'!F29-'2007'!F29</f>
        <v>287</v>
      </c>
      <c r="G29" s="23">
        <f>'2008'!G29-'2007'!G29</f>
        <v>-520</v>
      </c>
      <c r="H29" s="23">
        <f>'2008'!H29-'2007'!H29</f>
        <v>-239</v>
      </c>
      <c r="I29" s="23">
        <f>'2008'!I29-'2007'!I29</f>
        <v>-40</v>
      </c>
      <c r="J29" s="23">
        <f>'2008'!J29-'2007'!J29</f>
        <v>282</v>
      </c>
      <c r="K29" s="23">
        <f>'2008'!K29-'2007'!K29</f>
        <v>688</v>
      </c>
      <c r="L29" s="23">
        <f>'2008'!L29-'2007'!L29</f>
        <v>322</v>
      </c>
      <c r="M29" s="23">
        <f>'2008'!M29-'2007'!M29</f>
        <v>103</v>
      </c>
      <c r="N29" s="23">
        <f>'2008'!N29-'2007'!N29</f>
        <v>15</v>
      </c>
      <c r="O29" s="23">
        <f>'2008'!O29-'2007'!O29</f>
        <v>283</v>
      </c>
    </row>
    <row r="30" spans="2:15" x14ac:dyDescent="0.2">
      <c r="B30" s="1" t="s">
        <v>43</v>
      </c>
      <c r="C30" s="43">
        <f t="shared" si="0"/>
        <v>1254</v>
      </c>
      <c r="D30" s="12">
        <f>'2008'!D30-'2007'!D30</f>
        <v>312</v>
      </c>
      <c r="E30" s="12">
        <f>'2008'!E30-'2007'!E30</f>
        <v>737</v>
      </c>
      <c r="F30" s="12">
        <f>'2008'!F30-'2007'!F30</f>
        <v>45</v>
      </c>
      <c r="G30" s="12">
        <f>'2008'!G30-'2007'!G30</f>
        <v>1050</v>
      </c>
      <c r="H30" s="12">
        <f>'2008'!H30-'2007'!H30</f>
        <v>36</v>
      </c>
      <c r="I30" s="12">
        <f>'2008'!I30-'2007'!I30</f>
        <v>-111</v>
      </c>
      <c r="J30" s="12">
        <f>'2008'!J30-'2007'!J30</f>
        <v>62</v>
      </c>
      <c r="K30" s="12">
        <f>'2008'!K30-'2007'!K30</f>
        <v>614</v>
      </c>
      <c r="L30" s="12">
        <f>'2008'!L30-'2007'!L30</f>
        <v>-514</v>
      </c>
      <c r="M30" s="12">
        <f>'2008'!M30-'2007'!M30</f>
        <v>-247</v>
      </c>
      <c r="N30" s="12">
        <f>'2008'!N30-'2007'!N30</f>
        <v>-74</v>
      </c>
      <c r="O30" s="12">
        <f>'2008'!O30-'2007'!O30</f>
        <v>-656</v>
      </c>
    </row>
    <row r="31" spans="2:15" s="21" customFormat="1" x14ac:dyDescent="0.2">
      <c r="B31" s="24" t="s">
        <v>2</v>
      </c>
      <c r="C31" s="23">
        <f t="shared" si="0"/>
        <v>4508</v>
      </c>
      <c r="D31" s="23">
        <f>'2008'!D31-'2007'!D31</f>
        <v>-129</v>
      </c>
      <c r="E31" s="23">
        <f>'2008'!E31-'2007'!E31</f>
        <v>266</v>
      </c>
      <c r="F31" s="23">
        <f>'2008'!F31-'2007'!F31</f>
        <v>108</v>
      </c>
      <c r="G31" s="23">
        <f>'2008'!G31-'2007'!G31</f>
        <v>361</v>
      </c>
      <c r="H31" s="23">
        <f>'2008'!H31-'2007'!H31</f>
        <v>730</v>
      </c>
      <c r="I31" s="23">
        <f>'2008'!I31-'2007'!I31</f>
        <v>807</v>
      </c>
      <c r="J31" s="23">
        <f>'2008'!J31-'2007'!J31</f>
        <v>1150</v>
      </c>
      <c r="K31" s="23">
        <f>'2008'!K31-'2007'!K31</f>
        <v>523</v>
      </c>
      <c r="L31" s="23">
        <f>'2008'!L31-'2007'!L31</f>
        <v>526</v>
      </c>
      <c r="M31" s="23">
        <f>'2008'!M31-'2007'!M31</f>
        <v>-37</v>
      </c>
      <c r="N31" s="23">
        <f>'2008'!N31-'2007'!N31</f>
        <v>-179</v>
      </c>
      <c r="O31" s="23">
        <f>'2008'!O31-'2007'!O31</f>
        <v>382</v>
      </c>
    </row>
    <row r="32" spans="2:15" x14ac:dyDescent="0.2">
      <c r="B32" s="1" t="s">
        <v>44</v>
      </c>
      <c r="C32" s="43">
        <f t="shared" si="0"/>
        <v>1090</v>
      </c>
      <c r="D32" s="12">
        <f>'2008'!D32-'2007'!D32</f>
        <v>7</v>
      </c>
      <c r="E32" s="12">
        <f>'2008'!E32-'2007'!E32</f>
        <v>37</v>
      </c>
      <c r="F32" s="12">
        <f>'2008'!F32-'2007'!F32</f>
        <v>-132</v>
      </c>
      <c r="G32" s="12">
        <f>'2008'!G32-'2007'!G32</f>
        <v>206</v>
      </c>
      <c r="H32" s="12">
        <f>'2008'!H32-'2007'!H32</f>
        <v>-45</v>
      </c>
      <c r="I32" s="12">
        <f>'2008'!I32-'2007'!I32</f>
        <v>177</v>
      </c>
      <c r="J32" s="12">
        <f>'2008'!J32-'2007'!J32</f>
        <v>81</v>
      </c>
      <c r="K32" s="12">
        <f>'2008'!K32-'2007'!K32</f>
        <v>-313</v>
      </c>
      <c r="L32" s="12">
        <f>'2008'!L32-'2007'!L32</f>
        <v>353</v>
      </c>
      <c r="M32" s="12">
        <f>'2008'!M32-'2007'!M32</f>
        <v>542</v>
      </c>
      <c r="N32" s="12">
        <f>'2008'!N32-'2007'!N32</f>
        <v>223</v>
      </c>
      <c r="O32" s="12">
        <f>'2008'!O32-'2007'!O32</f>
        <v>-46</v>
      </c>
    </row>
    <row r="33" spans="2:18" s="21" customFormat="1" x14ac:dyDescent="0.2">
      <c r="B33" s="24" t="s">
        <v>45</v>
      </c>
      <c r="C33" s="23">
        <f t="shared" si="0"/>
        <v>-800</v>
      </c>
      <c r="D33" s="23">
        <f>'2008'!D33-'2007'!D33</f>
        <v>86</v>
      </c>
      <c r="E33" s="23">
        <f>'2008'!E33-'2007'!E33</f>
        <v>-71</v>
      </c>
      <c r="F33" s="23">
        <f>'2008'!F33-'2007'!F33</f>
        <v>-64</v>
      </c>
      <c r="G33" s="23">
        <f>'2008'!G33-'2007'!G33</f>
        <v>-12</v>
      </c>
      <c r="H33" s="23">
        <f>'2008'!H33-'2007'!H33</f>
        <v>-724</v>
      </c>
      <c r="I33" s="23">
        <f>'2008'!I33-'2007'!I33</f>
        <v>-881</v>
      </c>
      <c r="J33" s="23">
        <f>'2008'!J33-'2007'!J33</f>
        <v>201</v>
      </c>
      <c r="K33" s="23">
        <f>'2008'!K33-'2007'!K33</f>
        <v>331</v>
      </c>
      <c r="L33" s="23">
        <f>'2008'!L33-'2007'!L33</f>
        <v>115</v>
      </c>
      <c r="M33" s="23">
        <f>'2008'!M33-'2007'!M33</f>
        <v>155</v>
      </c>
      <c r="N33" s="23">
        <f>'2008'!N33-'2007'!N33</f>
        <v>-89</v>
      </c>
      <c r="O33" s="23">
        <f>'2008'!O33-'2007'!O33</f>
        <v>153</v>
      </c>
    </row>
    <row r="34" spans="2:18" x14ac:dyDescent="0.2">
      <c r="B34" s="1" t="s">
        <v>3</v>
      </c>
      <c r="C34" s="43">
        <f t="shared" si="0"/>
        <v>1374</v>
      </c>
      <c r="D34" s="12">
        <f>'2008'!D34-'2007'!D34</f>
        <v>75</v>
      </c>
      <c r="E34" s="12">
        <f>'2008'!E34-'2007'!E34</f>
        <v>235</v>
      </c>
      <c r="F34" s="12">
        <f>'2008'!F34-'2007'!F34</f>
        <v>720</v>
      </c>
      <c r="G34" s="12">
        <f>'2008'!G34-'2007'!G34</f>
        <v>148</v>
      </c>
      <c r="H34" s="12">
        <f>'2008'!H34-'2007'!H34</f>
        <v>-137</v>
      </c>
      <c r="I34" s="12">
        <f>'2008'!I34-'2007'!I34</f>
        <v>-136</v>
      </c>
      <c r="J34" s="12">
        <f>'2008'!J34-'2007'!J34</f>
        <v>167</v>
      </c>
      <c r="K34" s="12">
        <f>'2008'!K34-'2007'!K34</f>
        <v>-195</v>
      </c>
      <c r="L34" s="12">
        <f>'2008'!L34-'2007'!L34</f>
        <v>-19</v>
      </c>
      <c r="M34" s="12">
        <f>'2008'!M34-'2007'!M34</f>
        <v>1128</v>
      </c>
      <c r="N34" s="12">
        <f>'2008'!N34-'2007'!N34</f>
        <v>-355</v>
      </c>
      <c r="O34" s="12">
        <f>'2008'!O34-'2007'!O34</f>
        <v>-257</v>
      </c>
    </row>
    <row r="35" spans="2:18" s="21" customFormat="1" x14ac:dyDescent="0.2">
      <c r="B35" s="24" t="s">
        <v>46</v>
      </c>
      <c r="C35" s="23">
        <f t="shared" si="0"/>
        <v>430</v>
      </c>
      <c r="D35" s="23">
        <f>'2008'!D35-'2007'!D35</f>
        <v>402</v>
      </c>
      <c r="E35" s="23">
        <f>'2008'!E35-'2007'!E35</f>
        <v>-40</v>
      </c>
      <c r="F35" s="23">
        <f>'2008'!F35-'2007'!F35</f>
        <v>51</v>
      </c>
      <c r="G35" s="23">
        <f>'2008'!G35-'2007'!G35</f>
        <v>15</v>
      </c>
      <c r="H35" s="23">
        <f>'2008'!H35-'2007'!H35</f>
        <v>-94</v>
      </c>
      <c r="I35" s="23">
        <f>'2008'!I35-'2007'!I35</f>
        <v>57</v>
      </c>
      <c r="J35" s="23">
        <f>'2008'!J35-'2007'!J35</f>
        <v>-313</v>
      </c>
      <c r="K35" s="23">
        <f>'2008'!K35-'2007'!K35</f>
        <v>249</v>
      </c>
      <c r="L35" s="23">
        <f>'2008'!L35-'2007'!L35</f>
        <v>317</v>
      </c>
      <c r="M35" s="23">
        <f>'2008'!M35-'2007'!M35</f>
        <v>54</v>
      </c>
      <c r="N35" s="23">
        <f>'2008'!N35-'2007'!N35</f>
        <v>-216</v>
      </c>
      <c r="O35" s="23">
        <f>'2008'!O35-'2007'!O35</f>
        <v>-52</v>
      </c>
    </row>
    <row r="36" spans="2:18" x14ac:dyDescent="0.2">
      <c r="B36" s="1" t="s">
        <v>47</v>
      </c>
      <c r="C36" s="43">
        <f t="shared" si="0"/>
        <v>594</v>
      </c>
      <c r="D36" s="12">
        <f>'2008'!D36-'2007'!D36</f>
        <v>38</v>
      </c>
      <c r="E36" s="12">
        <f>'2008'!E36-'2007'!E36</f>
        <v>-3</v>
      </c>
      <c r="F36" s="12">
        <f>'2008'!F36-'2007'!F36</f>
        <v>90</v>
      </c>
      <c r="G36" s="12">
        <f>'2008'!G36-'2007'!G36</f>
        <v>-66</v>
      </c>
      <c r="H36" s="12">
        <f>'2008'!H36-'2007'!H36</f>
        <v>93</v>
      </c>
      <c r="I36" s="12">
        <f>'2008'!I36-'2007'!I36</f>
        <v>123</v>
      </c>
      <c r="J36" s="12">
        <f>'2008'!J36-'2007'!J36</f>
        <v>93</v>
      </c>
      <c r="K36" s="12">
        <f>'2008'!K36-'2007'!K36</f>
        <v>-125</v>
      </c>
      <c r="L36" s="12">
        <f>'2008'!L36-'2007'!L36</f>
        <v>328</v>
      </c>
      <c r="M36" s="12">
        <f>'2008'!M36-'2007'!M36</f>
        <v>133</v>
      </c>
      <c r="N36" s="12">
        <f>'2008'!N36-'2007'!N36</f>
        <v>46</v>
      </c>
      <c r="O36" s="12">
        <f>'2008'!O36-'2007'!O36</f>
        <v>-156</v>
      </c>
    </row>
    <row r="37" spans="2:18" s="21" customFormat="1" ht="12" customHeight="1" x14ac:dyDescent="0.2">
      <c r="B37" s="24" t="s">
        <v>4</v>
      </c>
      <c r="C37" s="23">
        <f t="shared" si="0"/>
        <v>11539</v>
      </c>
      <c r="D37" s="23">
        <f>'2008'!D37-'2007'!D37</f>
        <v>644</v>
      </c>
      <c r="E37" s="23">
        <f>'2008'!E37-'2007'!E37</f>
        <v>1590</v>
      </c>
      <c r="F37" s="23">
        <f>'2008'!F37-'2007'!F37</f>
        <v>1366</v>
      </c>
      <c r="G37" s="23">
        <f>'2008'!G37-'2007'!G37</f>
        <v>1785</v>
      </c>
      <c r="H37" s="23">
        <f>'2008'!H37-'2007'!H37</f>
        <v>1844</v>
      </c>
      <c r="I37" s="23">
        <f>'2008'!I37-'2007'!I37</f>
        <v>1603</v>
      </c>
      <c r="J37" s="23">
        <f>'2008'!J37-'2007'!J37</f>
        <v>314</v>
      </c>
      <c r="K37" s="23">
        <f>'2008'!K37-'2007'!K37</f>
        <v>-340</v>
      </c>
      <c r="L37" s="23">
        <f>'2008'!L37-'2007'!L37</f>
        <v>408</v>
      </c>
      <c r="M37" s="23">
        <f>'2008'!M37-'2007'!M37</f>
        <v>835</v>
      </c>
      <c r="N37" s="23">
        <f>'2008'!N37-'2007'!N37</f>
        <v>887</v>
      </c>
      <c r="O37" s="23">
        <f>'2008'!O37-'2007'!O37</f>
        <v>603</v>
      </c>
      <c r="P37" s="23"/>
      <c r="Q37" s="23"/>
      <c r="R37" s="23"/>
    </row>
    <row r="38" spans="2:18" x14ac:dyDescent="0.2">
      <c r="B38" s="1" t="s">
        <v>48</v>
      </c>
      <c r="C38" s="43">
        <f t="shared" si="0"/>
        <v>841</v>
      </c>
      <c r="D38" s="12">
        <f>'2008'!D38-'2007'!D38</f>
        <v>38</v>
      </c>
      <c r="E38" s="12">
        <f>'2008'!E38-'2007'!E38</f>
        <v>172</v>
      </c>
      <c r="F38" s="12">
        <f>'2008'!F38-'2007'!F38</f>
        <v>7</v>
      </c>
      <c r="G38" s="12">
        <f>'2008'!G38-'2007'!G38</f>
        <v>501</v>
      </c>
      <c r="H38" s="12">
        <f>'2008'!H38-'2007'!H38</f>
        <v>334</v>
      </c>
      <c r="I38" s="12">
        <f>'2008'!I38-'2007'!I38</f>
        <v>356</v>
      </c>
      <c r="J38" s="12">
        <f>'2008'!J38-'2007'!J38</f>
        <v>-209</v>
      </c>
      <c r="K38" s="12">
        <f>'2008'!K38-'2007'!K38</f>
        <v>-345</v>
      </c>
      <c r="L38" s="12">
        <f>'2008'!L38-'2007'!L38</f>
        <v>-94</v>
      </c>
      <c r="M38" s="12">
        <f>'2008'!M38-'2007'!M38</f>
        <v>286</v>
      </c>
      <c r="N38" s="12">
        <f>'2008'!N38-'2007'!N38</f>
        <v>-138</v>
      </c>
      <c r="O38" s="12">
        <f>'2008'!O38-'2007'!O38</f>
        <v>-67</v>
      </c>
    </row>
    <row r="39" spans="2:18" s="21" customFormat="1" x14ac:dyDescent="0.2">
      <c r="B39" s="24" t="s">
        <v>49</v>
      </c>
      <c r="C39" s="23">
        <f t="shared" si="0"/>
        <v>556</v>
      </c>
      <c r="D39" s="23">
        <f>'2008'!D39-'2007'!D39</f>
        <v>84</v>
      </c>
      <c r="E39" s="23">
        <f>'2008'!E39-'2007'!E39</f>
        <v>-41</v>
      </c>
      <c r="F39" s="23">
        <f>'2008'!F39-'2007'!F39</f>
        <v>251</v>
      </c>
      <c r="G39" s="23">
        <f>'2008'!G39-'2007'!G39</f>
        <v>174</v>
      </c>
      <c r="H39" s="23">
        <f>'2008'!H39-'2007'!H39</f>
        <v>-185</v>
      </c>
      <c r="I39" s="23">
        <f>'2008'!I39-'2007'!I39</f>
        <v>268</v>
      </c>
      <c r="J39" s="23">
        <f>'2008'!J39-'2007'!J39</f>
        <v>-178</v>
      </c>
      <c r="K39" s="23">
        <f>'2008'!K39-'2007'!K39</f>
        <v>495</v>
      </c>
      <c r="L39" s="23">
        <f>'2008'!L39-'2007'!L39</f>
        <v>-252</v>
      </c>
      <c r="M39" s="23">
        <f>'2008'!M39-'2007'!M39</f>
        <v>6</v>
      </c>
      <c r="N39" s="23">
        <f>'2008'!N39-'2007'!N39</f>
        <v>-70</v>
      </c>
      <c r="O39" s="23">
        <f>'2008'!O39-'2007'!O39</f>
        <v>4</v>
      </c>
    </row>
    <row r="40" spans="2:18" x14ac:dyDescent="0.2">
      <c r="B40" s="1" t="s">
        <v>50</v>
      </c>
      <c r="C40" s="43">
        <f t="shared" si="0"/>
        <v>-1080</v>
      </c>
      <c r="D40" s="12">
        <f>'2008'!D40-'2007'!D40</f>
        <v>-6</v>
      </c>
      <c r="E40" s="12">
        <f>'2008'!E40-'2007'!E40</f>
        <v>-72</v>
      </c>
      <c r="F40" s="12">
        <f>'2008'!F40-'2007'!F40</f>
        <v>136</v>
      </c>
      <c r="G40" s="12">
        <f>'2008'!G40-'2007'!G40</f>
        <v>-82</v>
      </c>
      <c r="H40" s="12">
        <f>'2008'!H40-'2007'!H40</f>
        <v>136</v>
      </c>
      <c r="I40" s="12">
        <f>'2008'!I40-'2007'!I40</f>
        <v>-13</v>
      </c>
      <c r="J40" s="12">
        <f>'2008'!J40-'2007'!J40</f>
        <v>-192</v>
      </c>
      <c r="K40" s="12">
        <f>'2008'!K40-'2007'!K40</f>
        <v>-93</v>
      </c>
      <c r="L40" s="12">
        <f>'2008'!L40-'2007'!L40</f>
        <v>-306</v>
      </c>
      <c r="M40" s="12">
        <f>'2008'!M40-'2007'!M40</f>
        <v>-268</v>
      </c>
      <c r="N40" s="12">
        <f>'2008'!N40-'2007'!N40</f>
        <v>-209</v>
      </c>
      <c r="O40" s="12">
        <f>'2008'!O40-'2007'!O40</f>
        <v>-111</v>
      </c>
    </row>
    <row r="41" spans="2:18" s="21" customFormat="1" x14ac:dyDescent="0.2">
      <c r="B41" s="24" t="s">
        <v>71</v>
      </c>
      <c r="C41" s="23">
        <f t="shared" si="0"/>
        <v>-96</v>
      </c>
      <c r="D41" s="23">
        <f>'2008'!D41-'2007'!D41</f>
        <v>-62</v>
      </c>
      <c r="E41" s="23">
        <f>'2008'!E41-'2007'!E41</f>
        <v>-9</v>
      </c>
      <c r="F41" s="23">
        <f>'2008'!F41-'2007'!F41</f>
        <v>-51</v>
      </c>
      <c r="G41" s="23">
        <f>'2008'!G41-'2007'!G41</f>
        <v>151</v>
      </c>
      <c r="H41" s="23">
        <f>'2008'!H41-'2007'!H41</f>
        <v>-203</v>
      </c>
      <c r="I41" s="23">
        <f>'2008'!I41-'2007'!I41</f>
        <v>177</v>
      </c>
      <c r="J41" s="23">
        <f>'2008'!J41-'2007'!J41</f>
        <v>-17</v>
      </c>
      <c r="K41" s="23">
        <f>'2008'!K41-'2007'!K41</f>
        <v>256</v>
      </c>
      <c r="L41" s="23">
        <f>'2008'!L41-'2007'!L41</f>
        <v>96</v>
      </c>
      <c r="M41" s="23">
        <f>'2008'!M41-'2007'!M41</f>
        <v>-139</v>
      </c>
      <c r="N41" s="23">
        <f>'2008'!N41-'2007'!N41</f>
        <v>-200</v>
      </c>
      <c r="O41" s="23">
        <f>'2008'!O41-'2007'!O41</f>
        <v>-95</v>
      </c>
    </row>
    <row r="42" spans="2:18" x14ac:dyDescent="0.2">
      <c r="B42" s="1" t="s">
        <v>51</v>
      </c>
      <c r="C42" s="43">
        <f t="shared" si="0"/>
        <v>1857</v>
      </c>
      <c r="D42" s="12">
        <f>'2008'!D42-'2007'!D42</f>
        <v>-47</v>
      </c>
      <c r="E42" s="12">
        <f>'2008'!E42-'2007'!E42</f>
        <v>128</v>
      </c>
      <c r="F42" s="12">
        <f>'2008'!F42-'2007'!F42</f>
        <v>247</v>
      </c>
      <c r="G42" s="12">
        <f>'2008'!G42-'2007'!G42</f>
        <v>162</v>
      </c>
      <c r="H42" s="12">
        <f>'2008'!H42-'2007'!H42</f>
        <v>351</v>
      </c>
      <c r="I42" s="12">
        <f>'2008'!I42-'2007'!I42</f>
        <v>253</v>
      </c>
      <c r="J42" s="12">
        <f>'2008'!J42-'2007'!J42</f>
        <v>240</v>
      </c>
      <c r="K42" s="12">
        <f>'2008'!K42-'2007'!K42</f>
        <v>260</v>
      </c>
      <c r="L42" s="12">
        <f>'2008'!L42-'2007'!L42</f>
        <v>44</v>
      </c>
      <c r="M42" s="12">
        <f>'2008'!M42-'2007'!M42</f>
        <v>421</v>
      </c>
      <c r="N42" s="12">
        <f>'2008'!N42-'2007'!N42</f>
        <v>-360</v>
      </c>
      <c r="O42" s="12">
        <f>'2008'!O42-'2007'!O42</f>
        <v>158</v>
      </c>
      <c r="P42" s="12"/>
      <c r="Q42" s="12"/>
      <c r="R42" s="12"/>
    </row>
    <row r="43" spans="2:18" s="21" customFormat="1" x14ac:dyDescent="0.2">
      <c r="B43" s="24" t="s">
        <v>5</v>
      </c>
      <c r="C43" s="23">
        <f t="shared" si="0"/>
        <v>-1219</v>
      </c>
      <c r="D43" s="23">
        <f>'2008'!D43-'2007'!D43</f>
        <v>-280</v>
      </c>
      <c r="E43" s="23">
        <f>'2008'!E43-'2007'!E43</f>
        <v>-220</v>
      </c>
      <c r="F43" s="23">
        <f>'2008'!F43-'2007'!F43</f>
        <v>-45</v>
      </c>
      <c r="G43" s="23">
        <f>'2008'!G43-'2007'!G43</f>
        <v>105</v>
      </c>
      <c r="H43" s="23">
        <f>'2008'!H43-'2007'!H43</f>
        <v>-673</v>
      </c>
      <c r="I43" s="23">
        <f>'2008'!I43-'2007'!I43</f>
        <v>-365</v>
      </c>
      <c r="J43" s="23">
        <f>'2008'!J43-'2007'!J43</f>
        <v>221</v>
      </c>
      <c r="K43" s="23">
        <f>'2008'!K43-'2007'!K43</f>
        <v>135</v>
      </c>
      <c r="L43" s="23">
        <f>'2008'!L43-'2007'!L43</f>
        <v>15</v>
      </c>
      <c r="M43" s="23">
        <f>'2008'!M43-'2007'!M43</f>
        <v>80</v>
      </c>
      <c r="N43" s="23">
        <f>'2008'!N43-'2007'!N43</f>
        <v>-52</v>
      </c>
      <c r="O43" s="23">
        <f>'2008'!O43-'2007'!O43</f>
        <v>-140</v>
      </c>
    </row>
    <row r="44" spans="2:18" x14ac:dyDescent="0.2">
      <c r="B44" s="1" t="s">
        <v>103</v>
      </c>
      <c r="C44" s="43">
        <f t="shared" si="0"/>
        <v>-315</v>
      </c>
      <c r="D44" s="12">
        <f>'2008'!D44-'2007'!D44</f>
        <v>-102</v>
      </c>
      <c r="E44" s="12">
        <f>'2008'!E44-'2007'!E44</f>
        <v>60</v>
      </c>
      <c r="F44" s="12">
        <f>'2008'!F44-'2007'!F44</f>
        <v>-85</v>
      </c>
      <c r="G44" s="12">
        <f>'2008'!G44-'2007'!G44</f>
        <v>175</v>
      </c>
      <c r="H44" s="12">
        <f>'2008'!H44-'2007'!H44</f>
        <v>-403</v>
      </c>
      <c r="I44" s="12">
        <f>'2008'!I44-'2007'!I44</f>
        <v>39</v>
      </c>
      <c r="J44" s="12">
        <f>'2008'!J44-'2007'!J44</f>
        <v>-153</v>
      </c>
      <c r="K44" s="12">
        <f>'2008'!K44-'2007'!K44</f>
        <v>-89</v>
      </c>
      <c r="L44" s="12">
        <f>'2008'!L44-'2007'!L44</f>
        <v>128</v>
      </c>
      <c r="M44" s="12">
        <f>'2008'!M44-'2007'!M44</f>
        <v>52</v>
      </c>
      <c r="N44" s="12">
        <f>'2008'!N44-'2007'!N44</f>
        <v>-8</v>
      </c>
      <c r="O44" s="12">
        <f>'2008'!O44-'2007'!O44</f>
        <v>71</v>
      </c>
    </row>
    <row r="45" spans="2:18" s="21" customFormat="1" x14ac:dyDescent="0.2">
      <c r="B45" s="24" t="s">
        <v>52</v>
      </c>
      <c r="C45" s="23">
        <f t="shared" si="0"/>
        <v>142</v>
      </c>
      <c r="D45" s="23">
        <f>'2008'!D45-'2007'!D45</f>
        <v>-36</v>
      </c>
      <c r="E45" s="23">
        <f>'2008'!E45-'2007'!E45</f>
        <v>-27</v>
      </c>
      <c r="F45" s="23">
        <f>'2008'!F45-'2007'!F45</f>
        <v>37</v>
      </c>
      <c r="G45" s="23">
        <f>'2008'!G45-'2007'!G45</f>
        <v>-5</v>
      </c>
      <c r="H45" s="23">
        <f>'2008'!H45-'2007'!H45</f>
        <v>3</v>
      </c>
      <c r="I45" s="23">
        <f>'2008'!I45-'2007'!I45</f>
        <v>102</v>
      </c>
      <c r="J45" s="23">
        <f>'2008'!J45-'2007'!J45</f>
        <v>107</v>
      </c>
      <c r="K45" s="23">
        <f>'2008'!K45-'2007'!K45</f>
        <v>-59</v>
      </c>
      <c r="L45" s="23">
        <f>'2008'!L45-'2007'!L45</f>
        <v>82</v>
      </c>
      <c r="M45" s="23">
        <f>'2008'!M45-'2007'!M45</f>
        <v>-47</v>
      </c>
      <c r="N45" s="23">
        <f>'2008'!N45-'2007'!N45</f>
        <v>-17</v>
      </c>
      <c r="O45" s="23">
        <f>'2008'!O45-'2007'!O45</f>
        <v>2</v>
      </c>
    </row>
    <row r="46" spans="2:18" x14ac:dyDescent="0.2">
      <c r="B46" s="1" t="s">
        <v>53</v>
      </c>
      <c r="C46" s="43">
        <f t="shared" si="0"/>
        <v>-245</v>
      </c>
      <c r="D46" s="12">
        <f>'2008'!D46-'2007'!D46</f>
        <v>6</v>
      </c>
      <c r="E46" s="12">
        <f>'2008'!E46-'2007'!E46</f>
        <v>3</v>
      </c>
      <c r="F46" s="12">
        <f>'2008'!F46-'2007'!F46</f>
        <v>-102</v>
      </c>
      <c r="G46" s="12">
        <f>'2008'!G46-'2007'!G46</f>
        <v>64</v>
      </c>
      <c r="H46" s="12">
        <f>'2008'!H46-'2007'!H46</f>
        <v>92</v>
      </c>
      <c r="I46" s="12">
        <f>'2008'!I46-'2007'!I46</f>
        <v>-186</v>
      </c>
      <c r="J46" s="12">
        <f>'2008'!J46-'2007'!J46</f>
        <v>1</v>
      </c>
      <c r="K46" s="12">
        <f>'2008'!K46-'2007'!K46</f>
        <v>-136</v>
      </c>
      <c r="L46" s="12">
        <f>'2008'!L46-'2007'!L46</f>
        <v>55</v>
      </c>
      <c r="M46" s="12">
        <f>'2008'!M46-'2007'!M46</f>
        <v>-132</v>
      </c>
      <c r="N46" s="12">
        <f>'2008'!N46-'2007'!N46</f>
        <v>11</v>
      </c>
      <c r="O46" s="12">
        <f>'2008'!O46-'2007'!O46</f>
        <v>79</v>
      </c>
    </row>
    <row r="47" spans="2:18" s="21" customFormat="1" x14ac:dyDescent="0.2">
      <c r="B47" s="25"/>
      <c r="C47" s="23">
        <f t="shared" si="0"/>
        <v>0</v>
      </c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2:18" x14ac:dyDescent="0.2">
      <c r="B48" s="1" t="s">
        <v>54</v>
      </c>
      <c r="C48" s="43">
        <f t="shared" si="0"/>
        <v>-9764</v>
      </c>
      <c r="D48" s="12">
        <f>'2008'!D48-'2007'!D48</f>
        <v>1764</v>
      </c>
      <c r="E48" s="12">
        <f>'2008'!E48-'2007'!E48</f>
        <v>2336</v>
      </c>
      <c r="F48" s="12">
        <f>'2008'!F48-'2007'!F48</f>
        <v>1374</v>
      </c>
      <c r="G48" s="12">
        <f>'2008'!G48-'2007'!G48</f>
        <v>1799</v>
      </c>
      <c r="H48" s="12">
        <f>'2008'!H48-'2007'!H48</f>
        <v>-8656</v>
      </c>
      <c r="I48" s="12">
        <f>'2008'!I48-'2007'!I48</f>
        <v>-5166</v>
      </c>
      <c r="J48" s="12">
        <f>'2008'!J48-'2007'!J48</f>
        <v>-3056</v>
      </c>
      <c r="K48" s="12">
        <f>'2008'!K48-'2007'!K48</f>
        <v>-2956</v>
      </c>
      <c r="L48" s="12">
        <f>'2008'!L48-'2007'!L48</f>
        <v>-2742</v>
      </c>
      <c r="M48" s="12">
        <f>'2008'!M48-'2007'!M48</f>
        <v>2435</v>
      </c>
      <c r="N48" s="12">
        <f>'2008'!N48-'2007'!N48</f>
        <v>2631</v>
      </c>
      <c r="O48" s="12">
        <f>'2008'!O48-'2007'!O48</f>
        <v>473</v>
      </c>
    </row>
    <row r="49" spans="2:15" x14ac:dyDescent="0.2"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2:15" x14ac:dyDescent="0.2"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2:15" x14ac:dyDescent="0.2"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2:15" x14ac:dyDescent="0.2"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</row>
    <row r="53" spans="2:15" x14ac:dyDescent="0.2"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</row>
    <row r="54" spans="2:15" x14ac:dyDescent="0.2"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2:15" x14ac:dyDescent="0.2"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</row>
    <row r="56" spans="2:15" x14ac:dyDescent="0.2"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2:15" x14ac:dyDescent="0.2">
      <c r="B57" s="13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2:15" x14ac:dyDescent="0.2"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2:15" x14ac:dyDescent="0.2"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2:15" x14ac:dyDescent="0.2"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</row>
  </sheetData>
  <phoneticPr fontId="0" type="noConversion"/>
  <conditionalFormatting sqref="P1:IV1048576 A1:B1048576 C1:O6 C8:O65536">
    <cfRule type="cellIs" dxfId="466" priority="1" stopIfTrue="1" operator="lessThan">
      <formula>0</formula>
    </cfRule>
  </conditionalFormatting>
  <pageMargins left="0.62" right="0.52" top="0.26" bottom="0.37" header="0.18" footer="0.2"/>
  <pageSetup paperSize="9" scale="85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Z60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/>
    </sheetView>
  </sheetViews>
  <sheetFormatPr defaultRowHeight="12.75" x14ac:dyDescent="0.2"/>
  <cols>
    <col min="1" max="1" width="4.140625" customWidth="1"/>
    <col min="2" max="2" width="28.7109375" style="1" customWidth="1"/>
    <col min="3" max="15" width="10.140625" customWidth="1"/>
  </cols>
  <sheetData>
    <row r="1" spans="2:78" x14ac:dyDescent="0.2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78" x14ac:dyDescent="0.2">
      <c r="B2" s="51" t="s">
        <v>72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78" x14ac:dyDescent="0.2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78" ht="15.75" x14ac:dyDescent="0.25">
      <c r="B4" s="3" t="s">
        <v>55</v>
      </c>
      <c r="C4" s="4"/>
      <c r="D4" s="4"/>
      <c r="E4" s="4"/>
      <c r="F4" s="2"/>
      <c r="G4" s="4"/>
      <c r="H4" s="2"/>
      <c r="I4" s="4"/>
      <c r="J4" s="2"/>
      <c r="K4" s="4"/>
      <c r="L4" s="4"/>
      <c r="M4" s="2"/>
      <c r="N4" s="2"/>
      <c r="O4" s="2"/>
    </row>
    <row r="5" spans="2:78" ht="15.75" thickBot="1" x14ac:dyDescent="0.3">
      <c r="B5" s="5" t="s">
        <v>0</v>
      </c>
    </row>
    <row r="6" spans="2:78" ht="13.5" thickBot="1" x14ac:dyDescent="0.25">
      <c r="B6" s="6" t="s">
        <v>132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  <c r="K6" s="7" t="s">
        <v>14</v>
      </c>
      <c r="L6" s="7" t="s">
        <v>15</v>
      </c>
      <c r="M6" s="7" t="s">
        <v>16</v>
      </c>
      <c r="N6" s="7" t="s">
        <v>17</v>
      </c>
      <c r="O6" s="7" t="s">
        <v>18</v>
      </c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</row>
    <row r="7" spans="2:78" ht="13.5" thickBot="1" x14ac:dyDescent="0.25">
      <c r="B7" s="39" t="s">
        <v>133</v>
      </c>
      <c r="C7" s="16" t="s">
        <v>56</v>
      </c>
      <c r="D7" s="16" t="s">
        <v>57</v>
      </c>
      <c r="E7" s="16" t="s">
        <v>58</v>
      </c>
      <c r="F7" s="16" t="s">
        <v>59</v>
      </c>
      <c r="G7" s="16" t="s">
        <v>60</v>
      </c>
      <c r="H7" s="16" t="s">
        <v>61</v>
      </c>
      <c r="I7" s="16" t="s">
        <v>62</v>
      </c>
      <c r="J7" s="16" t="s">
        <v>63</v>
      </c>
      <c r="K7" s="16" t="s">
        <v>64</v>
      </c>
      <c r="L7" s="16" t="s">
        <v>65</v>
      </c>
      <c r="M7" s="16" t="s">
        <v>66</v>
      </c>
      <c r="N7" s="16" t="s">
        <v>67</v>
      </c>
      <c r="O7" s="16" t="s">
        <v>68</v>
      </c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</row>
    <row r="8" spans="2:78" x14ac:dyDescent="0.2">
      <c r="B8" s="9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</row>
    <row r="9" spans="2:78" s="21" customFormat="1" x14ac:dyDescent="0.2">
      <c r="B9" s="18" t="s">
        <v>23</v>
      </c>
      <c r="C9" s="26">
        <f>'2008'!C9/SUM('2007'!D9:O9)-1</f>
        <v>3.2874738406529325E-2</v>
      </c>
      <c r="D9" s="26">
        <f>'2008'!D9/'2007'!D9-1</f>
        <v>0.11968062515926281</v>
      </c>
      <c r="E9" s="26">
        <f>'2008'!E9/'2007'!E9-1</f>
        <v>0.19390388505266087</v>
      </c>
      <c r="F9" s="26">
        <f>'2008'!F9/'2007'!F9-1</f>
        <v>3.5108414784854602E-3</v>
      </c>
      <c r="G9" s="26">
        <f>'2008'!G9/'2007'!G9-1</f>
        <v>0.23384625207508614</v>
      </c>
      <c r="H9" s="26">
        <f>'2008'!H9/'2007'!H9-1</f>
        <v>2.3428024011310278E-2</v>
      </c>
      <c r="I9" s="26">
        <f>'2008'!I9/'2007'!I9-1</f>
        <v>-2.0110444241645098E-2</v>
      </c>
      <c r="J9" s="26">
        <f>'2008'!J9/'2007'!J9-1</f>
        <v>2.2073378168148805E-2</v>
      </c>
      <c r="K9" s="26">
        <f>'2008'!K9/'2007'!K9-1</f>
        <v>-2.1297002664543929E-2</v>
      </c>
      <c r="L9" s="26">
        <f>'2008'!L9/'2007'!L9-1</f>
        <v>1.5697075801673455E-2</v>
      </c>
      <c r="M9" s="26">
        <f>'2008'!M9/'2007'!M9-1</f>
        <v>2.2965555581655694E-2</v>
      </c>
      <c r="N9" s="26">
        <f>'2008'!N9/'2007'!N9-1</f>
        <v>-4.8496217851739742E-2</v>
      </c>
      <c r="O9" s="26">
        <f>'2008'!O9/'2007'!O9-1</f>
        <v>-8.5366637389944211E-3</v>
      </c>
      <c r="P9" s="19"/>
      <c r="Q9" s="19"/>
      <c r="R9" s="19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</row>
    <row r="10" spans="2:78" s="27" customFormat="1" x14ac:dyDescent="0.2">
      <c r="B10" s="11" t="s">
        <v>24</v>
      </c>
      <c r="C10" s="56">
        <f>'2008'!C10/SUM('2007'!D10:O10)-1</f>
        <v>8.6242553219877394E-3</v>
      </c>
      <c r="D10" s="28">
        <f>'2008'!D10/'2007'!D10-1</f>
        <v>0.10909075861155704</v>
      </c>
      <c r="E10" s="28">
        <f>'2008'!E10/'2007'!E10-1</f>
        <v>0.18379323534233105</v>
      </c>
      <c r="F10" s="28">
        <f>'2008'!F10/'2007'!F10-1</f>
        <v>4.1058011208861656E-2</v>
      </c>
      <c r="G10" s="28">
        <f>'2008'!G10/'2007'!G10-1</f>
        <v>0.16063277683986743</v>
      </c>
      <c r="H10" s="28">
        <f>'2008'!H10/'2007'!H10-1</f>
        <v>-3.964501302098955E-2</v>
      </c>
      <c r="I10" s="28">
        <f>'2008'!I10/'2007'!I10-1</f>
        <v>-6.8536818616512618E-2</v>
      </c>
      <c r="J10" s="28">
        <f>'2008'!J10/'2007'!J10-1</f>
        <v>-2.5067825841393443E-2</v>
      </c>
      <c r="K10" s="28">
        <f>'2008'!K10/'2007'!K10-1</f>
        <v>-3.0621264161376116E-2</v>
      </c>
      <c r="L10" s="28">
        <f>'2008'!L10/'2007'!L10-1</f>
        <v>1.3579459800866278E-2</v>
      </c>
      <c r="M10" s="28">
        <f>'2008'!M10/'2007'!M10-1</f>
        <v>9.5366776045353596E-3</v>
      </c>
      <c r="N10" s="28">
        <f>'2008'!N10/'2007'!N10-1</f>
        <v>-6.0882545460350879E-2</v>
      </c>
      <c r="O10" s="28">
        <f>'2008'!O10/'2007'!O10-1</f>
        <v>-6.6950644422756334E-3</v>
      </c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</row>
    <row r="11" spans="2:78" s="21" customFormat="1" x14ac:dyDescent="0.2">
      <c r="B11" s="22" t="s">
        <v>25</v>
      </c>
      <c r="C11" s="26">
        <f>'2008'!C11/SUM('2007'!D11:O11)-1</f>
        <v>6.9674720821090164E-2</v>
      </c>
      <c r="D11" s="26">
        <f>'2008'!D11/'2007'!D11-1</f>
        <v>0.1358128979385993</v>
      </c>
      <c r="E11" s="26">
        <f>'2008'!E11/'2007'!E11-1</f>
        <v>0.20539117694533093</v>
      </c>
      <c r="F11" s="26">
        <f>'2008'!F11/'2007'!F11-1</f>
        <v>-4.6019562928142577E-2</v>
      </c>
      <c r="G11" s="26">
        <f>'2008'!G11/'2007'!G11-1</f>
        <v>0.34170252523258715</v>
      </c>
      <c r="H11" s="26">
        <f>'2008'!H11/'2007'!H11-1</f>
        <v>0.13740458015267176</v>
      </c>
      <c r="I11" s="26">
        <f>'2008'!I11/'2007'!I11-1</f>
        <v>7.3159797682509575E-2</v>
      </c>
      <c r="J11" s="26">
        <f>'2008'!J11/'2007'!J11-1</f>
        <v>9.2841569767441845E-2</v>
      </c>
      <c r="K11" s="26">
        <f>'2008'!K11/'2007'!K11-1</f>
        <v>-1.0349152334260259E-3</v>
      </c>
      <c r="L11" s="26">
        <f>'2008'!L11/'2007'!L11-1</f>
        <v>1.920872692778941E-2</v>
      </c>
      <c r="M11" s="26">
        <f>'2008'!M11/'2007'!M11-1</f>
        <v>3.9222813622398212E-2</v>
      </c>
      <c r="N11" s="26">
        <f>'2008'!N11/'2007'!N11-1</f>
        <v>-3.5839838174239969E-2</v>
      </c>
      <c r="O11" s="26">
        <f>'2008'!O11/'2007'!O11-1</f>
        <v>-1.1155647222114151E-2</v>
      </c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</row>
    <row r="12" spans="2:78" s="31" customFormat="1" x14ac:dyDescent="0.2">
      <c r="B12" s="1" t="s">
        <v>26</v>
      </c>
      <c r="C12" s="55">
        <f>'2008'!C12/SUM('2007'!D12:O12)-1</f>
        <v>-5.5556575653525786E-2</v>
      </c>
      <c r="D12" s="30">
        <f>'2008'!D12/'2007'!D12-1</f>
        <v>8.2035863846236401E-2</v>
      </c>
      <c r="E12" s="30">
        <f>'2008'!E12/'2007'!E12-1</f>
        <v>0.18082861268466077</v>
      </c>
      <c r="F12" s="30">
        <f>'2008'!F12/'2007'!F12-1</f>
        <v>-0.11679768971602755</v>
      </c>
      <c r="G12" s="30">
        <f>'2008'!G12/'2007'!G12-1</f>
        <v>0.28990994678673765</v>
      </c>
      <c r="H12" s="30">
        <f>'2008'!H12/'2007'!H12-1</f>
        <v>-7.9785632564581155E-2</v>
      </c>
      <c r="I12" s="30">
        <f>'2008'!I12/'2007'!I12-1</f>
        <v>-0.21663835409588528</v>
      </c>
      <c r="J12" s="30">
        <f>'2008'!J12/'2007'!J12-1</f>
        <v>-0.13867700387645365</v>
      </c>
      <c r="K12" s="30">
        <f>'2008'!K12/'2007'!K12-1</f>
        <v>-3.5415158721952222E-2</v>
      </c>
      <c r="L12" s="30">
        <f>'2008'!L12/'2007'!L12-1</f>
        <v>-3.1568497683653218E-2</v>
      </c>
      <c r="M12" s="30">
        <f>'2008'!M12/'2007'!M12-1</f>
        <v>-9.7460907261185947E-2</v>
      </c>
      <c r="N12" s="30">
        <f>'2008'!N12/'2007'!N12-1</f>
        <v>-0.14843948236488202</v>
      </c>
      <c r="O12" s="30">
        <f>'2008'!O12/'2007'!O12-1</f>
        <v>-5.4454942598801126E-2</v>
      </c>
    </row>
    <row r="13" spans="2:78" s="33" customFormat="1" x14ac:dyDescent="0.2">
      <c r="B13" s="24" t="s">
        <v>29</v>
      </c>
      <c r="C13" s="32">
        <f>'2008'!C13/SUM('2007'!D13:O13)-1</f>
        <v>-3.9539271281100241E-2</v>
      </c>
      <c r="D13" s="32">
        <f>'2008'!D13/'2007'!D13-1</f>
        <v>-2.6000557154796211E-2</v>
      </c>
      <c r="E13" s="32">
        <f>'2008'!E13/'2007'!E13-1</f>
        <v>0.14596337910944657</v>
      </c>
      <c r="F13" s="32">
        <f>'2008'!F13/'2007'!F13-1</f>
        <v>-0.18541756815231503</v>
      </c>
      <c r="G13" s="32">
        <f>'2008'!G13/'2007'!G13-1</f>
        <v>-4.8244884378638719E-3</v>
      </c>
      <c r="H13" s="32">
        <f>'2008'!H13/'2007'!H13-1</f>
        <v>-3.7132168183594882E-2</v>
      </c>
      <c r="I13" s="32">
        <f>'2008'!I13/'2007'!I13-1</f>
        <v>-0.13417410307776356</v>
      </c>
      <c r="J13" s="32">
        <f>'2008'!J13/'2007'!J13-1</f>
        <v>-6.7934192820245709E-2</v>
      </c>
      <c r="K13" s="32">
        <f>'2008'!K13/'2007'!K13-1</f>
        <v>-5.2344851232427936E-2</v>
      </c>
      <c r="L13" s="32">
        <f>'2008'!L13/'2007'!L13-1</f>
        <v>0.18087528459397917</v>
      </c>
      <c r="M13" s="32">
        <f>'2008'!M13/'2007'!M13-1</f>
        <v>-2.27176220806794E-2</v>
      </c>
      <c r="N13" s="32">
        <f>'2008'!N13/'2007'!N13-1</f>
        <v>-9.7122978563369711E-2</v>
      </c>
      <c r="O13" s="32">
        <f>'2008'!O13/'2007'!O13-1</f>
        <v>-7.8160484481453407E-2</v>
      </c>
    </row>
    <row r="14" spans="2:78" s="31" customFormat="1" x14ac:dyDescent="0.2">
      <c r="B14" s="1" t="s">
        <v>28</v>
      </c>
      <c r="C14" s="55">
        <f>'2008'!C14/SUM('2007'!D14:O14)-1</f>
        <v>-2.8574836550145699E-2</v>
      </c>
      <c r="D14" s="30">
        <f>'2008'!D14/'2007'!D14-1</f>
        <v>0.14034682080924865</v>
      </c>
      <c r="E14" s="30">
        <f>'2008'!E14/'2007'!E14-1</f>
        <v>0.10916491920562477</v>
      </c>
      <c r="F14" s="30">
        <f>'2008'!F14/'2007'!F14-1</f>
        <v>-0.12157362717421005</v>
      </c>
      <c r="G14" s="30">
        <f>'2008'!G14/'2007'!G14-1</f>
        <v>0.20821202690492924</v>
      </c>
      <c r="H14" s="30">
        <f>'2008'!H14/'2007'!H14-1</f>
        <v>-9.3689424940771038E-2</v>
      </c>
      <c r="I14" s="30">
        <f>'2008'!I14/'2007'!I14-1</f>
        <v>-9.6907049987886573E-2</v>
      </c>
      <c r="J14" s="30">
        <f>'2008'!J14/'2007'!J14-1</f>
        <v>-6.438119487132854E-2</v>
      </c>
      <c r="K14" s="30">
        <f>'2008'!K14/'2007'!K14-1</f>
        <v>-3.4931701764371104E-2</v>
      </c>
      <c r="L14" s="30">
        <f>'2008'!L14/'2007'!L14-1</f>
        <v>1.9293830549836022E-2</v>
      </c>
      <c r="M14" s="30">
        <f>'2008'!M14/'2007'!M14-1</f>
        <v>-7.226051818397905E-2</v>
      </c>
      <c r="N14" s="30">
        <f>'2008'!N14/'2007'!N14-1</f>
        <v>-0.18347888790962263</v>
      </c>
      <c r="O14" s="30">
        <f>'2008'!O14/'2007'!O14-1</f>
        <v>-2.6239067055393583E-3</v>
      </c>
    </row>
    <row r="15" spans="2:78" s="33" customFormat="1" x14ac:dyDescent="0.2">
      <c r="B15" s="24" t="s">
        <v>27</v>
      </c>
      <c r="C15" s="32">
        <f>'2008'!C15/SUM('2007'!D15:O15)-1</f>
        <v>0.27606734115906639</v>
      </c>
      <c r="D15" s="32">
        <f>'2008'!D15/'2007'!D15-1</f>
        <v>0.25246267269685885</v>
      </c>
      <c r="E15" s="32">
        <f>'2008'!E15/'2007'!E15-1</f>
        <v>0.44389652384801948</v>
      </c>
      <c r="F15" s="32">
        <f>'2008'!F15/'2007'!F15-1</f>
        <v>0.26960029336266955</v>
      </c>
      <c r="G15" s="32">
        <f>'2008'!G15/'2007'!G15-1</f>
        <v>0.13822688274547179</v>
      </c>
      <c r="H15" s="32">
        <f>'2008'!H15/'2007'!H15-1</f>
        <v>0.62201046337817645</v>
      </c>
      <c r="I15" s="32">
        <f>'2008'!I15/'2007'!I15-1</f>
        <v>0.30621778350515472</v>
      </c>
      <c r="J15" s="32">
        <f>'2008'!J15/'2007'!J15-1</f>
        <v>0.27989215624804054</v>
      </c>
      <c r="K15" s="32">
        <f>'2008'!K15/'2007'!K15-1</f>
        <v>0.37684153302527856</v>
      </c>
      <c r="L15" s="32">
        <f>'2008'!L15/'2007'!L15-1</f>
        <v>0.15320754716981133</v>
      </c>
      <c r="M15" s="32">
        <f>'2008'!M15/'2007'!M15-1</f>
        <v>0.28267624111026723</v>
      </c>
      <c r="N15" s="32">
        <f>'2008'!N15/'2007'!N15-1</f>
        <v>0.24623034969521984</v>
      </c>
      <c r="O15" s="32">
        <f>'2008'!O15/'2007'!O15-1</f>
        <v>0.12601176522623736</v>
      </c>
    </row>
    <row r="16" spans="2:78" s="31" customFormat="1" x14ac:dyDescent="0.2">
      <c r="B16" s="42" t="s">
        <v>1</v>
      </c>
      <c r="C16" s="55">
        <f>'2008'!C16/SUM('2007'!D16:O16)-1</f>
        <v>-4.6388620571464201E-2</v>
      </c>
      <c r="D16" s="30">
        <f>'2008'!D16/'2007'!D16-1</f>
        <v>-6.0061024570419175E-2</v>
      </c>
      <c r="E16" s="30">
        <f>'2008'!E16/'2007'!E16-1</f>
        <v>9.0001995609658714E-2</v>
      </c>
      <c r="F16" s="30">
        <f>'2008'!F16/'2007'!F16-1</f>
        <v>1.1208352525717835E-2</v>
      </c>
      <c r="G16" s="30">
        <f>'2008'!G16/'2007'!G16-1</f>
        <v>0.15058294704312414</v>
      </c>
      <c r="H16" s="30">
        <f>'2008'!H16/'2007'!H16-1</f>
        <v>7.7510562235943992E-2</v>
      </c>
      <c r="I16" s="30">
        <f>'2008'!I16/'2007'!I16-1</f>
        <v>-6.0029442233247909E-2</v>
      </c>
      <c r="J16" s="30">
        <f>'2008'!J16/'2007'!J16-1</f>
        <v>1.5658158875824446E-2</v>
      </c>
      <c r="K16" s="30">
        <f>'2008'!K16/'2007'!K16-1</f>
        <v>-0.18527691415924541</v>
      </c>
      <c r="L16" s="30">
        <f>'2008'!L16/'2007'!L16-1</f>
        <v>-5.9211402690821924E-2</v>
      </c>
      <c r="M16" s="30">
        <f>'2008'!M16/'2007'!M16-1</f>
        <v>-0.1314703080342966</v>
      </c>
      <c r="N16" s="30">
        <f>'2008'!N16/'2007'!N16-1</f>
        <v>-0.12405513561582926</v>
      </c>
      <c r="O16" s="30">
        <f>'2008'!O16/'2007'!O16-1</f>
        <v>-0.15650678387158423</v>
      </c>
    </row>
    <row r="17" spans="2:15" s="33" customFormat="1" x14ac:dyDescent="0.2">
      <c r="B17" s="24" t="s">
        <v>30</v>
      </c>
      <c r="C17" s="32">
        <f>'2008'!C17/SUM('2007'!D17:O17)-1</f>
        <v>-4.7433146800557435E-2</v>
      </c>
      <c r="D17" s="32">
        <f>'2008'!D17/'2007'!D17-1</f>
        <v>4.9736688121708728E-3</v>
      </c>
      <c r="E17" s="32">
        <f>'2008'!E17/'2007'!E17-1</f>
        <v>-7.1610071610072046E-3</v>
      </c>
      <c r="F17" s="32">
        <f>'2008'!F17/'2007'!F17-1</f>
        <v>8.5548670797521487E-2</v>
      </c>
      <c r="G17" s="32">
        <f>'2008'!G17/'2007'!G17-1</f>
        <v>0.15417331206804885</v>
      </c>
      <c r="H17" s="32">
        <f>'2008'!H17/'2007'!H17-1</f>
        <v>-1.4991586354596964E-2</v>
      </c>
      <c r="I17" s="32">
        <f>'2008'!I17/'2007'!I17-1</f>
        <v>-7.8478441510479224E-2</v>
      </c>
      <c r="J17" s="32">
        <f>'2008'!J17/'2007'!J17-1</f>
        <v>2.3346996970237122E-2</v>
      </c>
      <c r="K17" s="32">
        <f>'2008'!K17/'2007'!K17-1</f>
        <v>-2.3827202159973027E-2</v>
      </c>
      <c r="L17" s="32">
        <f>'2008'!L17/'2007'!L17-1</f>
        <v>-6.3928091397849496E-2</v>
      </c>
      <c r="M17" s="32">
        <f>'2008'!M17/'2007'!M17-1</f>
        <v>-0.21094777100513928</v>
      </c>
      <c r="N17" s="32">
        <f>'2008'!N17/'2007'!N17-1</f>
        <v>-0.29962277707921681</v>
      </c>
      <c r="O17" s="32">
        <f>'2008'!O17/'2007'!O17-1</f>
        <v>-1.0713520462824033E-2</v>
      </c>
    </row>
    <row r="18" spans="2:15" s="31" customFormat="1" x14ac:dyDescent="0.2">
      <c r="B18" s="1" t="s">
        <v>31</v>
      </c>
      <c r="C18" s="55">
        <f>'2008'!C18/SUM('2007'!D18:O18)-1</f>
        <v>-1.4920555743020203E-2</v>
      </c>
      <c r="D18" s="30">
        <f>'2008'!D18/'2007'!D18-1</f>
        <v>0.20679290652239257</v>
      </c>
      <c r="E18" s="30">
        <f>'2008'!E18/'2007'!E18-1</f>
        <v>0.38532961931290632</v>
      </c>
      <c r="F18" s="30">
        <f>'2008'!F18/'2007'!F18-1</f>
        <v>-3.4992607195662884E-2</v>
      </c>
      <c r="G18" s="30">
        <f>'2008'!G18/'2007'!G18-1</f>
        <v>-0.13758389261744963</v>
      </c>
      <c r="H18" s="30">
        <f>'2008'!H18/'2007'!H18-1</f>
        <v>0.20634517766497451</v>
      </c>
      <c r="I18" s="30">
        <f>'2008'!I18/'2007'!I18-1</f>
        <v>-3.2582216808769826E-2</v>
      </c>
      <c r="J18" s="30">
        <f>'2008'!J18/'2007'!J18-1</f>
        <v>-0.16380672838112442</v>
      </c>
      <c r="K18" s="30">
        <f>'2008'!K18/'2007'!K18-1</f>
        <v>-2.6424870466321693E-3</v>
      </c>
      <c r="L18" s="30">
        <f>'2008'!L18/'2007'!L18-1</f>
        <v>0.18567901234567907</v>
      </c>
      <c r="M18" s="30">
        <f>'2008'!M18/'2007'!M18-1</f>
        <v>-6.9386539606908881E-2</v>
      </c>
      <c r="N18" s="30">
        <f>'2008'!N18/'2007'!N18-1</f>
        <v>-0.20944921677614958</v>
      </c>
      <c r="O18" s="30">
        <f>'2008'!O18/'2007'!O18-1</f>
        <v>-0.13719253604749793</v>
      </c>
    </row>
    <row r="19" spans="2:15" s="33" customFormat="1" x14ac:dyDescent="0.2">
      <c r="B19" s="24" t="s">
        <v>34</v>
      </c>
      <c r="C19" s="32">
        <f>'2008'!C19/SUM('2007'!D19:O19)-1</f>
        <v>-4.133655563728067E-2</v>
      </c>
      <c r="D19" s="32">
        <f>'2008'!D19/'2007'!D19-1</f>
        <v>7.9808459696728562E-3</v>
      </c>
      <c r="E19" s="32">
        <f>'2008'!E19/'2007'!E19-1</f>
        <v>-4.2634183479253851E-2</v>
      </c>
      <c r="F19" s="32">
        <f>'2008'!F19/'2007'!F19-1</f>
        <v>-2.3215322112594139E-3</v>
      </c>
      <c r="G19" s="32">
        <f>'2008'!G19/'2007'!G19-1</f>
        <v>6.0134936931651506E-2</v>
      </c>
      <c r="H19" s="32">
        <f>'2008'!H19/'2007'!H19-1</f>
        <v>-0.15995647442872685</v>
      </c>
      <c r="I19" s="32">
        <f>'2008'!I19/'2007'!I19-1</f>
        <v>0.19913321167883202</v>
      </c>
      <c r="J19" s="32">
        <f>'2008'!J19/'2007'!J19-1</f>
        <v>-8.0060998856271492E-2</v>
      </c>
      <c r="K19" s="32">
        <f>'2008'!K19/'2007'!K19-1</f>
        <v>-0.133705236638474</v>
      </c>
      <c r="L19" s="32">
        <f>'2008'!L19/'2007'!L19-1</f>
        <v>5.6770310932798385E-2</v>
      </c>
      <c r="M19" s="32">
        <f>'2008'!M19/'2007'!M19-1</f>
        <v>-0.18347910592808547</v>
      </c>
      <c r="N19" s="32">
        <f>'2008'!N19/'2007'!N19-1</f>
        <v>-5.3170866795901439E-2</v>
      </c>
      <c r="O19" s="32">
        <f>'2008'!O19/'2007'!O19-1</f>
        <v>-9.3539054966248814E-2</v>
      </c>
    </row>
    <row r="20" spans="2:15" s="31" customFormat="1" x14ac:dyDescent="0.2">
      <c r="B20" s="1" t="s">
        <v>33</v>
      </c>
      <c r="C20" s="55">
        <f>'2008'!C20/SUM('2007'!D20:O20)-1</f>
        <v>-7.0904692054178597E-2</v>
      </c>
      <c r="D20" s="30">
        <f>'2008'!D20/'2007'!D20-1</f>
        <v>-3.7451872593629698E-2</v>
      </c>
      <c r="E20" s="30">
        <f>'2008'!E20/'2007'!E20-1</f>
        <v>-4.4032124065355838E-2</v>
      </c>
      <c r="F20" s="30">
        <f>'2008'!F20/'2007'!F20-1</f>
        <v>-0.17525298988040483</v>
      </c>
      <c r="G20" s="30">
        <f>'2008'!G20/'2007'!G20-1</f>
        <v>0.10218796618597703</v>
      </c>
      <c r="H20" s="30">
        <f>'2008'!H20/'2007'!H20-1</f>
        <v>-0.14768883878241268</v>
      </c>
      <c r="I20" s="30">
        <f>'2008'!I20/'2007'!I20-1</f>
        <v>-0.25045537340619306</v>
      </c>
      <c r="J20" s="30">
        <f>'2008'!J20/'2007'!J20-1</f>
        <v>-8.4978540772532196E-2</v>
      </c>
      <c r="K20" s="30">
        <f>'2008'!K20/'2007'!K20-1</f>
        <v>-2.9685881946841519E-2</v>
      </c>
      <c r="L20" s="30">
        <f>'2008'!L20/'2007'!L20-1</f>
        <v>0.15296220633299296</v>
      </c>
      <c r="M20" s="30">
        <f>'2008'!M20/'2007'!M20-1</f>
        <v>-9.8947368421052673E-2</v>
      </c>
      <c r="N20" s="30">
        <f>'2008'!N20/'2007'!N20-1</f>
        <v>-4.5537340619307809E-2</v>
      </c>
      <c r="O20" s="30">
        <f>'2008'!O20/'2007'!O20-1</f>
        <v>-1.0602044680045442E-2</v>
      </c>
    </row>
    <row r="21" spans="2:15" s="33" customFormat="1" x14ac:dyDescent="0.2">
      <c r="B21" s="24" t="s">
        <v>40</v>
      </c>
      <c r="C21" s="32">
        <f>'2008'!C21/SUM('2007'!D21:O21)-1</f>
        <v>-0.15841200886040563</v>
      </c>
      <c r="D21" s="32">
        <f>'2008'!D21/'2007'!D21-1</f>
        <v>0.12169603524229067</v>
      </c>
      <c r="E21" s="32">
        <f>'2008'!E21/'2007'!E21-1</f>
        <v>0.22712731925783758</v>
      </c>
      <c r="F21" s="32">
        <f>'2008'!F21/'2007'!F21-1</f>
        <v>7.9077429983525516E-2</v>
      </c>
      <c r="G21" s="32">
        <f>'2008'!G21/'2007'!G21-1</f>
        <v>0.84864300626304812</v>
      </c>
      <c r="H21" s="32">
        <f>'2008'!H21/'2007'!H21-1</f>
        <v>0.21636259977194983</v>
      </c>
      <c r="I21" s="32">
        <f>'2008'!I21/'2007'!I21-1</f>
        <v>-0.11052114060963614</v>
      </c>
      <c r="J21" s="32">
        <f>'2008'!J21/'2007'!J21-1</f>
        <v>-0.24016309887869525</v>
      </c>
      <c r="K21" s="32">
        <f>'2008'!K21/'2007'!K21-1</f>
        <v>-0.43106630697146098</v>
      </c>
      <c r="L21" s="32">
        <f>'2008'!L21/'2007'!L21-1</f>
        <v>-0.30294579048283077</v>
      </c>
      <c r="M21" s="32">
        <f>'2008'!M21/'2007'!M21-1</f>
        <v>-0.27939517039043105</v>
      </c>
      <c r="N21" s="32">
        <f>'2008'!N21/'2007'!N21-1</f>
        <v>-0.4100826096166067</v>
      </c>
      <c r="O21" s="32">
        <f>'2008'!O21/'2007'!O21-1</f>
        <v>-0.24835624626419606</v>
      </c>
    </row>
    <row r="22" spans="2:15" s="31" customFormat="1" x14ac:dyDescent="0.2">
      <c r="B22" s="42" t="s">
        <v>36</v>
      </c>
      <c r="C22" s="55">
        <f>'2008'!C22/SUM('2007'!D22:O22)-1</f>
        <v>-0.11833982480718008</v>
      </c>
      <c r="D22" s="30">
        <f>'2008'!D22/'2007'!D22-1</f>
        <v>0.21333333333333337</v>
      </c>
      <c r="E22" s="30">
        <f>'2008'!E22/'2007'!E22-1</f>
        <v>0.14163335237007435</v>
      </c>
      <c r="F22" s="30">
        <f>'2008'!F22/'2007'!F22-1</f>
        <v>0.32841328413284132</v>
      </c>
      <c r="G22" s="30">
        <f>'2008'!G22/'2007'!G22-1</f>
        <v>-0.29538387945467592</v>
      </c>
      <c r="H22" s="30">
        <f>'2008'!H22/'2007'!H22-1</f>
        <v>-5.4453161052145815E-2</v>
      </c>
      <c r="I22" s="30">
        <f>'2008'!I22/'2007'!I22-1</f>
        <v>-0.25485871812543071</v>
      </c>
      <c r="J22" s="30">
        <f>'2008'!J22/'2007'!J22-1</f>
        <v>-0.15014137606032041</v>
      </c>
      <c r="K22" s="30">
        <f>'2008'!K22/'2007'!K22-1</f>
        <v>-0.19650680193682268</v>
      </c>
      <c r="L22" s="30">
        <f>'2008'!L22/'2007'!L22-1</f>
        <v>-4.5731707317073211E-2</v>
      </c>
      <c r="M22" s="30">
        <f>'2008'!M22/'2007'!M22-1</f>
        <v>-5.5709534368070912E-2</v>
      </c>
      <c r="N22" s="30">
        <f>'2008'!N22/'2007'!N22-1</f>
        <v>-9.9170288423548025E-2</v>
      </c>
      <c r="O22" s="30">
        <f>'2008'!O22/'2007'!O22-1</f>
        <v>-0.18319672131147546</v>
      </c>
    </row>
    <row r="23" spans="2:15" s="33" customFormat="1" x14ac:dyDescent="0.2">
      <c r="B23" s="24" t="s">
        <v>32</v>
      </c>
      <c r="C23" s="32">
        <f>'2008'!C23/SUM('2007'!D23:O23)-1</f>
        <v>6.4053246497647098E-2</v>
      </c>
      <c r="D23" s="32">
        <f>'2008'!D23/'2007'!D23-1</f>
        <v>5.4981773997569761E-2</v>
      </c>
      <c r="E23" s="32">
        <f>'2008'!E23/'2007'!E23-1</f>
        <v>0.19772447724477238</v>
      </c>
      <c r="F23" s="32">
        <f>'2008'!F23/'2007'!F23-1</f>
        <v>6.9065443129678883E-2</v>
      </c>
      <c r="G23" s="32">
        <f>'2008'!G23/'2007'!G23-1</f>
        <v>-4.2177191328934938E-2</v>
      </c>
      <c r="H23" s="32">
        <f>'2008'!H23/'2007'!H23-1</f>
        <v>-8.3386889460154268E-2</v>
      </c>
      <c r="I23" s="32">
        <f>'2008'!I23/'2007'!I23-1</f>
        <v>-8.997922326993768E-2</v>
      </c>
      <c r="J23" s="32">
        <f>'2008'!J23/'2007'!J23-1</f>
        <v>0.148733187363153</v>
      </c>
      <c r="K23" s="32">
        <f>'2008'!K23/'2007'!K23-1</f>
        <v>8.0535117056856231E-2</v>
      </c>
      <c r="L23" s="32">
        <f>'2008'!L23/'2007'!L23-1</f>
        <v>0.15117308543603358</v>
      </c>
      <c r="M23" s="32">
        <f>'2008'!M23/'2007'!M23-1</f>
        <v>0.11372334609076007</v>
      </c>
      <c r="N23" s="32">
        <f>'2008'!N23/'2007'!N23-1</f>
        <v>-4.2257772411711247E-3</v>
      </c>
      <c r="O23" s="32">
        <f>'2008'!O23/'2007'!O23-1</f>
        <v>0.34998398975344225</v>
      </c>
    </row>
    <row r="24" spans="2:15" s="31" customFormat="1" x14ac:dyDescent="0.2">
      <c r="B24" s="1" t="s">
        <v>35</v>
      </c>
      <c r="C24" s="55">
        <f>'2008'!C24/SUM('2007'!D24:O24)-1</f>
        <v>0.11894633880030026</v>
      </c>
      <c r="D24" s="30">
        <f>'2008'!D24/'2007'!D24-1</f>
        <v>0.12160413971539463</v>
      </c>
      <c r="E24" s="30">
        <f>'2008'!E24/'2007'!E24-1</f>
        <v>9.5611844452372363E-2</v>
      </c>
      <c r="F24" s="30">
        <f>'2008'!F24/'2007'!F24-1</f>
        <v>0.47721582373560345</v>
      </c>
      <c r="G24" s="30">
        <f>'2008'!G24/'2007'!G24-1</f>
        <v>1.1489361702127661</v>
      </c>
      <c r="H24" s="30">
        <f>'2008'!H24/'2007'!H24-1</f>
        <v>0.14387351778656132</v>
      </c>
      <c r="I24" s="30">
        <f>'2008'!I24/'2007'!I24-1</f>
        <v>0.16764636727016224</v>
      </c>
      <c r="J24" s="30">
        <f>'2008'!J24/'2007'!J24-1</f>
        <v>-8.7469814864502227E-2</v>
      </c>
      <c r="K24" s="30">
        <f>'2008'!K24/'2007'!K24-1</f>
        <v>1.1314013497419673E-2</v>
      </c>
      <c r="L24" s="30">
        <f>'2008'!L24/'2007'!L24-1</f>
        <v>6.4600611086861548E-2</v>
      </c>
      <c r="M24" s="30">
        <f>'2008'!M24/'2007'!M24-1</f>
        <v>-3.467944330367323E-2</v>
      </c>
      <c r="N24" s="30">
        <f>'2008'!N24/'2007'!N24-1</f>
        <v>-0.25662337662337664</v>
      </c>
      <c r="O24" s="30">
        <f>'2008'!O24/'2007'!O24-1</f>
        <v>-0.10796287249633607</v>
      </c>
    </row>
    <row r="25" spans="2:15" s="33" customFormat="1" x14ac:dyDescent="0.2">
      <c r="B25" s="24" t="s">
        <v>38</v>
      </c>
      <c r="C25" s="32">
        <f>'2008'!C25/SUM('2007'!D25:O25)-1</f>
        <v>-1.7008202342742695E-2</v>
      </c>
      <c r="D25" s="32">
        <f>'2008'!D25/'2007'!D25-1</f>
        <v>0.19348659003831425</v>
      </c>
      <c r="E25" s="32">
        <f>'2008'!E25/'2007'!E25-1</f>
        <v>9.4202898550724612E-2</v>
      </c>
      <c r="F25" s="32">
        <f>'2008'!F25/'2007'!F25-1</f>
        <v>7.7453580901856833E-2</v>
      </c>
      <c r="G25" s="32">
        <f>'2008'!G25/'2007'!G25-1</f>
        <v>0.11686879823594265</v>
      </c>
      <c r="H25" s="32">
        <f>'2008'!H25/'2007'!H25-1</f>
        <v>-0.13353941267387948</v>
      </c>
      <c r="I25" s="32">
        <f>'2008'!I25/'2007'!I25-1</f>
        <v>-0.1144821047641621</v>
      </c>
      <c r="J25" s="32">
        <f>'2008'!J25/'2007'!J25-1</f>
        <v>-4.6395806028833531E-2</v>
      </c>
      <c r="K25" s="32">
        <f>'2008'!K25/'2007'!K25-1</f>
        <v>2.5696706478465448E-2</v>
      </c>
      <c r="L25" s="32">
        <f>'2008'!L25/'2007'!L25-1</f>
        <v>-2.2905759162303863E-3</v>
      </c>
      <c r="M25" s="32">
        <f>'2008'!M25/'2007'!M25-1</f>
        <v>-6.8428504011326052E-2</v>
      </c>
      <c r="N25" s="32">
        <f>'2008'!N25/'2007'!N25-1</f>
        <v>9.2235843549328678E-2</v>
      </c>
      <c r="O25" s="32">
        <f>'2008'!O25/'2007'!O25-1</f>
        <v>-0.13950276243093918</v>
      </c>
    </row>
    <row r="26" spans="2:15" s="31" customFormat="1" x14ac:dyDescent="0.2">
      <c r="B26" s="1" t="s">
        <v>37</v>
      </c>
      <c r="C26" s="55">
        <f>'2008'!C26/SUM('2007'!D26:O26)-1</f>
        <v>-0.10809240973562417</v>
      </c>
      <c r="D26" s="30">
        <f>'2008'!D26/'2007'!D26-1</f>
        <v>-0.12976268234269539</v>
      </c>
      <c r="E26" s="30">
        <f>'2008'!E26/'2007'!E26-1</f>
        <v>-7.9225884487450826E-2</v>
      </c>
      <c r="F26" s="30">
        <f>'2008'!F26/'2007'!F26-1</f>
        <v>-0.11427817366059645</v>
      </c>
      <c r="G26" s="30">
        <f>'2008'!G26/'2007'!G26-1</f>
        <v>3.0669546436285167E-2</v>
      </c>
      <c r="H26" s="30">
        <f>'2008'!H26/'2007'!H26-1</f>
        <v>-0.11021619330224675</v>
      </c>
      <c r="I26" s="30">
        <f>'2008'!I26/'2007'!I26-1</f>
        <v>0.16335877862595427</v>
      </c>
      <c r="J26" s="30">
        <f>'2008'!J26/'2007'!J26-1</f>
        <v>6.0450160771704287E-2</v>
      </c>
      <c r="K26" s="30">
        <f>'2008'!K26/'2007'!K26-1</f>
        <v>-0.19898247597512719</v>
      </c>
      <c r="L26" s="30">
        <f>'2008'!L26/'2007'!L26-1</f>
        <v>-0.25752437473505718</v>
      </c>
      <c r="M26" s="30">
        <f>'2008'!M26/'2007'!M26-1</f>
        <v>-0.13315812527376258</v>
      </c>
      <c r="N26" s="30">
        <f>'2008'!N26/'2007'!N26-1</f>
        <v>-0.28530414498474788</v>
      </c>
      <c r="O26" s="30">
        <f>'2008'!O26/'2007'!O26-1</f>
        <v>-0.15524475524475523</v>
      </c>
    </row>
    <row r="27" spans="2:15" s="33" customFormat="1" x14ac:dyDescent="0.2">
      <c r="B27" s="24" t="s">
        <v>39</v>
      </c>
      <c r="C27" s="32">
        <f>'2008'!C27/SUM('2007'!D27:O27)-1</f>
        <v>-0.11836826684696866</v>
      </c>
      <c r="D27" s="32">
        <f>'2008'!D27/'2007'!D27-1</f>
        <v>-0.16781292984869323</v>
      </c>
      <c r="E27" s="32">
        <f>'2008'!E27/'2007'!E27-1</f>
        <v>-1.6726403823178027E-2</v>
      </c>
      <c r="F27" s="32">
        <f>'2008'!F27/'2007'!F27-1</f>
        <v>-0.26188016528925617</v>
      </c>
      <c r="G27" s="32">
        <f>'2008'!G27/'2007'!G27-1</f>
        <v>-1.6425755584756896E-2</v>
      </c>
      <c r="H27" s="32">
        <f>'2008'!H27/'2007'!H27-1</f>
        <v>-0.47553699284009543</v>
      </c>
      <c r="I27" s="32">
        <f>'2008'!I27/'2007'!I27-1</f>
        <v>-0.25773615635179148</v>
      </c>
      <c r="J27" s="32">
        <f>'2008'!J27/'2007'!J27-1</f>
        <v>-0.13861386138613863</v>
      </c>
      <c r="K27" s="32">
        <f>'2008'!K27/'2007'!K27-1</f>
        <v>-1.6386182462356014E-2</v>
      </c>
      <c r="L27" s="32">
        <f>'2008'!L27/'2007'!L27-1</f>
        <v>0.43076923076923079</v>
      </c>
      <c r="M27" s="32">
        <f>'2008'!M27/'2007'!M27-1</f>
        <v>0.1986899563318778</v>
      </c>
      <c r="N27" s="32">
        <f>'2008'!N27/'2007'!N27-1</f>
        <v>-0.23769430051813467</v>
      </c>
      <c r="O27" s="32">
        <f>'2008'!O27/'2007'!O27-1</f>
        <v>0.20112781954887216</v>
      </c>
    </row>
    <row r="28" spans="2:15" s="31" customFormat="1" x14ac:dyDescent="0.2">
      <c r="B28" s="42" t="s">
        <v>42</v>
      </c>
      <c r="C28" s="55">
        <f>'2008'!C28/SUM('2007'!D28:O28)-1</f>
        <v>0.13352539193353885</v>
      </c>
      <c r="D28" s="30">
        <f>'2008'!D28/'2007'!D28-1</f>
        <v>-0.11618798955613574</v>
      </c>
      <c r="E28" s="30">
        <f>'2008'!E28/'2007'!E28-1</f>
        <v>0.11796733212341204</v>
      </c>
      <c r="F28" s="30">
        <f>'2008'!F28/'2007'!F28-1</f>
        <v>0.12359550561797761</v>
      </c>
      <c r="G28" s="30">
        <f>'2008'!G28/'2007'!G28-1</f>
        <v>0.39091915836101876</v>
      </c>
      <c r="H28" s="30">
        <f>'2008'!H28/'2007'!H28-1</f>
        <v>-0.22942942942942945</v>
      </c>
      <c r="I28" s="30">
        <f>'2008'!I28/'2007'!I28-1</f>
        <v>1.8700327255727345E-3</v>
      </c>
      <c r="J28" s="30">
        <f>'2008'!J28/'2007'!J28-1</f>
        <v>0.35197174808711007</v>
      </c>
      <c r="K28" s="30">
        <f>'2008'!K28/'2007'!K28-1</f>
        <v>0.40612362796071633</v>
      </c>
      <c r="L28" s="30">
        <f>'2008'!L28/'2007'!L28-1</f>
        <v>0.22203098106712571</v>
      </c>
      <c r="M28" s="30">
        <f>'2008'!M28/'2007'!M28-1</f>
        <v>0.64496439471007116</v>
      </c>
      <c r="N28" s="30">
        <f>'2008'!N28/'2007'!N28-1</f>
        <v>-0.33103448275862069</v>
      </c>
      <c r="O28" s="30">
        <f>'2008'!O28/'2007'!O28-1</f>
        <v>-4.6236559139784972E-2</v>
      </c>
    </row>
    <row r="29" spans="2:15" s="33" customFormat="1" x14ac:dyDescent="0.2">
      <c r="B29" s="24" t="s">
        <v>43</v>
      </c>
      <c r="C29" s="32">
        <f>'2008'!C29/SUM('2007'!D29:O29)-1</f>
        <v>5.0633657530209319E-2</v>
      </c>
      <c r="D29" s="32">
        <f>'2008'!D29/'2007'!D29-1</f>
        <v>-0.28690476190476188</v>
      </c>
      <c r="E29" s="32">
        <f>'2008'!E29/'2007'!E29-1</f>
        <v>-0.12035661218424965</v>
      </c>
      <c r="F29" s="32">
        <f>'2008'!F29/'2007'!F29-1</f>
        <v>0.33725029377203297</v>
      </c>
      <c r="G29" s="32">
        <f>'2008'!G29/'2007'!G29-1</f>
        <v>-0.39393939393939392</v>
      </c>
      <c r="H29" s="32">
        <f>'2008'!H29/'2007'!H29-1</f>
        <v>-0.11692759295499022</v>
      </c>
      <c r="I29" s="32">
        <f>'2008'!I29/'2007'!I29-1</f>
        <v>-2.0964360587002129E-2</v>
      </c>
      <c r="J29" s="32">
        <f>'2008'!J29/'2007'!J29-1</f>
        <v>0.1010752688172043</v>
      </c>
      <c r="K29" s="32">
        <f>'2008'!K29/'2007'!K29-1</f>
        <v>0.29426860564585122</v>
      </c>
      <c r="L29" s="32">
        <f>'2008'!L29/'2007'!L29-1</f>
        <v>0.23659074210139597</v>
      </c>
      <c r="M29" s="32">
        <f>'2008'!M29/'2007'!M29-1</f>
        <v>8.6048454469507041E-2</v>
      </c>
      <c r="N29" s="32">
        <f>'2008'!N29/'2007'!N29-1</f>
        <v>1.572327044025168E-2</v>
      </c>
      <c r="O29" s="32">
        <f>'2008'!O29/'2007'!O29-1</f>
        <v>0.41074020319303339</v>
      </c>
    </row>
    <row r="30" spans="2:15" s="31" customFormat="1" x14ac:dyDescent="0.2">
      <c r="B30" s="1" t="s">
        <v>44</v>
      </c>
      <c r="C30" s="55">
        <f>'2008'!C30/SUM('2007'!D30:O30)-1</f>
        <v>5.8672156459083968E-2</v>
      </c>
      <c r="D30" s="30">
        <f>'2008'!D30/'2007'!D30-1</f>
        <v>0.19451371571072329</v>
      </c>
      <c r="E30" s="30">
        <f>'2008'!E30/'2007'!E30-1</f>
        <v>0.60409836065573774</v>
      </c>
      <c r="F30" s="30">
        <f>'2008'!F30/'2007'!F30-1</f>
        <v>2.3195876288659711E-2</v>
      </c>
      <c r="G30" s="30">
        <f>'2008'!G30/'2007'!G30-1</f>
        <v>0.99243856332703206</v>
      </c>
      <c r="H30" s="30">
        <f>'2008'!H30/'2007'!H30-1</f>
        <v>1.7937219730941756E-2</v>
      </c>
      <c r="I30" s="30">
        <f>'2008'!I30/'2007'!I30-1</f>
        <v>-4.937722419928825E-2</v>
      </c>
      <c r="J30" s="30">
        <f>'2008'!J30/'2007'!J30-1</f>
        <v>4.2119565217391353E-2</v>
      </c>
      <c r="K30" s="30">
        <f>'2008'!K30/'2007'!K30-1</f>
        <v>0.35927442949093047</v>
      </c>
      <c r="L30" s="30">
        <f>'2008'!L30/'2007'!L30-1</f>
        <v>-0.18291814946619223</v>
      </c>
      <c r="M30" s="30">
        <f>'2008'!M30/'2007'!M30-1</f>
        <v>-0.12131630648330061</v>
      </c>
      <c r="N30" s="30">
        <f>'2008'!N30/'2007'!N30-1</f>
        <v>-4.5594577942082548E-2</v>
      </c>
      <c r="O30" s="30">
        <f>'2008'!O30/'2007'!O30-1</f>
        <v>-0.39854191980558928</v>
      </c>
    </row>
    <row r="31" spans="2:15" s="33" customFormat="1" x14ac:dyDescent="0.2">
      <c r="B31" s="24" t="s">
        <v>2</v>
      </c>
      <c r="C31" s="32">
        <f>'2008'!C31/SUM('2007'!D31:O31)-1</f>
        <v>0.19923100720378306</v>
      </c>
      <c r="D31" s="32">
        <f>'2008'!D31/'2007'!D31-1</f>
        <v>-0.102462271644162</v>
      </c>
      <c r="E31" s="32">
        <f>'2008'!E31/'2007'!E31-1</f>
        <v>0.50570342205323193</v>
      </c>
      <c r="F31" s="32">
        <f>'2008'!F31/'2007'!F31-1</f>
        <v>0.14654002713704206</v>
      </c>
      <c r="G31" s="32">
        <f>'2008'!G31/'2007'!G31-1</f>
        <v>0.39757709251101314</v>
      </c>
      <c r="H31" s="32">
        <f>'2008'!H31/'2007'!H31-1</f>
        <v>0.38259958071278821</v>
      </c>
      <c r="I31" s="32">
        <f>'2008'!I31/'2007'!I31-1</f>
        <v>0.25923546418246057</v>
      </c>
      <c r="J31" s="32">
        <f>'2008'!J31/'2007'!J31-1</f>
        <v>0.32176832680470069</v>
      </c>
      <c r="K31" s="32">
        <f>'2008'!K31/'2007'!K31-1</f>
        <v>0.15838885523924895</v>
      </c>
      <c r="L31" s="32">
        <f>'2008'!L31/'2007'!L31-1</f>
        <v>0.18019869818430978</v>
      </c>
      <c r="M31" s="32">
        <f>'2008'!M31/'2007'!M31-1</f>
        <v>-2.0624303232998908E-2</v>
      </c>
      <c r="N31" s="32">
        <f>'2008'!N31/'2007'!N31-1</f>
        <v>-0.16302367941712204</v>
      </c>
      <c r="O31" s="32">
        <f>'2008'!O31/'2007'!O31-1</f>
        <v>0.25654801880456679</v>
      </c>
    </row>
    <row r="32" spans="2:15" s="31" customFormat="1" x14ac:dyDescent="0.2">
      <c r="B32" s="1" t="s">
        <v>48</v>
      </c>
      <c r="C32" s="55">
        <f>'2008'!C32/SUM('2007'!D32:O32)-1</f>
        <v>9.7208597164005983E-2</v>
      </c>
      <c r="D32" s="30">
        <f>'2008'!D32/'2007'!D32-1</f>
        <v>1.7500000000000071E-2</v>
      </c>
      <c r="E32" s="30">
        <f>'2008'!E32/'2007'!E32-1</f>
        <v>9.840425531914887E-2</v>
      </c>
      <c r="F32" s="30">
        <f>'2008'!F32/'2007'!F32-1</f>
        <v>-0.19526627218934911</v>
      </c>
      <c r="G32" s="30">
        <f>'2008'!G32/'2007'!G32-1</f>
        <v>0.49878934624697346</v>
      </c>
      <c r="H32" s="30">
        <f>'2008'!H32/'2007'!H32-1</f>
        <v>-5.653266331658291E-2</v>
      </c>
      <c r="I32" s="30">
        <f>'2008'!I32/'2007'!I32-1</f>
        <v>0.1353211009174311</v>
      </c>
      <c r="J32" s="30">
        <f>'2008'!J32/'2007'!J32-1</f>
        <v>7.8034682080924789E-2</v>
      </c>
      <c r="K32" s="30">
        <f>'2008'!K32/'2007'!K32-1</f>
        <v>-8.048341475957832E-2</v>
      </c>
      <c r="L32" s="30">
        <f>'2008'!L32/'2007'!L32-1</f>
        <v>0.3857923497267759</v>
      </c>
      <c r="M32" s="30">
        <f>'2008'!M32/'2007'!M32-1</f>
        <v>1.0483558994197293</v>
      </c>
      <c r="N32" s="30">
        <f>'2008'!N32/'2007'!N32-1</f>
        <v>0.50225225225225234</v>
      </c>
      <c r="O32" s="30">
        <f>'2008'!O32/'2007'!O32-1</f>
        <v>-0.10430839002267578</v>
      </c>
    </row>
    <row r="33" spans="2:18" s="33" customFormat="1" x14ac:dyDescent="0.2">
      <c r="B33" s="24" t="s">
        <v>41</v>
      </c>
      <c r="C33" s="32">
        <f>'2008'!C33/SUM('2007'!D33:O33)-1</f>
        <v>-6.095238095238098E-2</v>
      </c>
      <c r="D33" s="32">
        <f>'2008'!D33/'2007'!D33-1</f>
        <v>9.8737083811710757E-2</v>
      </c>
      <c r="E33" s="32">
        <f>'2008'!E33/'2007'!E33-1</f>
        <v>-0.11872909698996659</v>
      </c>
      <c r="F33" s="32">
        <f>'2008'!F33/'2007'!F33-1</f>
        <v>-9.1168091168091214E-2</v>
      </c>
      <c r="G33" s="32">
        <f>'2008'!G33/'2007'!G33-1</f>
        <v>-2.2944550669216079E-2</v>
      </c>
      <c r="H33" s="32">
        <f>'2008'!H33/'2007'!H33-1</f>
        <v>-0.49931034482758618</v>
      </c>
      <c r="I33" s="32">
        <f>'2008'!I33/'2007'!I33-1</f>
        <v>-0.42294767162746039</v>
      </c>
      <c r="J33" s="32">
        <f>'2008'!J33/'2007'!J33-1</f>
        <v>0.12934362934362942</v>
      </c>
      <c r="K33" s="32">
        <f>'2008'!K33/'2007'!K33-1</f>
        <v>0.15274573142593439</v>
      </c>
      <c r="L33" s="32">
        <f>'2008'!L33/'2007'!L33-1</f>
        <v>0.14162561576354671</v>
      </c>
      <c r="M33" s="32">
        <f>'2008'!M33/'2007'!M33-1</f>
        <v>0.27728085867620744</v>
      </c>
      <c r="N33" s="32">
        <f>'2008'!N33/'2007'!N33-1</f>
        <v>-0.15059221658206434</v>
      </c>
      <c r="O33" s="32">
        <f>'2008'!O33/'2007'!O33-1</f>
        <v>0.125925925925926</v>
      </c>
    </row>
    <row r="34" spans="2:18" s="31" customFormat="1" x14ac:dyDescent="0.2">
      <c r="B34" s="1" t="s">
        <v>47</v>
      </c>
      <c r="C34" s="55">
        <f>'2008'!C34/SUM('2007'!D34:O34)-1</f>
        <v>0.13878787878787868</v>
      </c>
      <c r="D34" s="30">
        <f>'2008'!D34/'2007'!D34-1</f>
        <v>0.146484375</v>
      </c>
      <c r="E34" s="30">
        <f>'2008'!E34/'2007'!E34-1</f>
        <v>0.50321199143468953</v>
      </c>
      <c r="F34" s="30">
        <f>'2008'!F34/'2007'!F34-1</f>
        <v>1.0746268656716418</v>
      </c>
      <c r="G34" s="30">
        <f>'2008'!G34/'2007'!G34-1</f>
        <v>0.26102292768959434</v>
      </c>
      <c r="H34" s="30">
        <f>'2008'!H34/'2007'!H34-1</f>
        <v>-0.13072519083969469</v>
      </c>
      <c r="I34" s="30">
        <f>'2008'!I34/'2007'!I34-1</f>
        <v>-0.14702702702702708</v>
      </c>
      <c r="J34" s="30">
        <f>'2008'!J34/'2007'!J34-1</f>
        <v>0.15739868049010375</v>
      </c>
      <c r="K34" s="30">
        <f>'2008'!K34/'2007'!K34-1</f>
        <v>-0.12029611351017888</v>
      </c>
      <c r="L34" s="30">
        <f>'2008'!L34/'2007'!L34-1</f>
        <v>-2.3399014778325178E-2</v>
      </c>
      <c r="M34" s="30">
        <f>'2008'!M34/'2007'!M34-1</f>
        <v>1.5644937586685161</v>
      </c>
      <c r="N34" s="30">
        <f>'2008'!N34/'2007'!N34-1</f>
        <v>-0.4393564356435643</v>
      </c>
      <c r="O34" s="30">
        <f>'2008'!O34/'2007'!O34-1</f>
        <v>-0.37354651162790697</v>
      </c>
    </row>
    <row r="35" spans="2:18" s="33" customFormat="1" x14ac:dyDescent="0.2">
      <c r="B35" s="24" t="s">
        <v>49</v>
      </c>
      <c r="C35" s="32">
        <f>'2008'!C35/SUM('2007'!D35:O35)-1</f>
        <v>4.9728229443737781E-2</v>
      </c>
      <c r="D35" s="32">
        <f>'2008'!D35/'2007'!D35-1</f>
        <v>1.0806451612903225</v>
      </c>
      <c r="E35" s="32">
        <f>'2008'!E35/'2007'!E35-1</f>
        <v>-8.7912087912087933E-2</v>
      </c>
      <c r="F35" s="32">
        <f>'2008'!F35/'2007'!F35-1</f>
        <v>8.8235294117646967E-2</v>
      </c>
      <c r="G35" s="32">
        <f>'2008'!G35/'2007'!G35-1</f>
        <v>2.7124773960216952E-2</v>
      </c>
      <c r="H35" s="32">
        <f>'2008'!H35/'2007'!H35-1</f>
        <v>-9.710743801652888E-2</v>
      </c>
      <c r="I35" s="32">
        <f>'2008'!I35/'2007'!I35-1</f>
        <v>6.5292096219931262E-2</v>
      </c>
      <c r="J35" s="32">
        <f>'2008'!J35/'2007'!J35-1</f>
        <v>-0.26959517657192078</v>
      </c>
      <c r="K35" s="32">
        <f>'2008'!K35/'2007'!K35-1</f>
        <v>0.22452660054102802</v>
      </c>
      <c r="L35" s="32">
        <f>'2008'!L35/'2007'!L35-1</f>
        <v>0.46617647058823519</v>
      </c>
      <c r="M35" s="32">
        <f>'2008'!M35/'2007'!M35-1</f>
        <v>7.4999999999999956E-2</v>
      </c>
      <c r="N35" s="32">
        <f>'2008'!N35/'2007'!N35-1</f>
        <v>-0.26150121065375298</v>
      </c>
      <c r="O35" s="32">
        <f>'2008'!O35/'2007'!O35-1</f>
        <v>-0.14772727272727271</v>
      </c>
    </row>
    <row r="36" spans="2:18" s="31" customFormat="1" x14ac:dyDescent="0.2">
      <c r="B36" s="42" t="s">
        <v>45</v>
      </c>
      <c r="C36" s="55">
        <f>'2008'!C36/SUM('2007'!D36:O36)-1</f>
        <v>6.0879368658399047E-2</v>
      </c>
      <c r="D36" s="30">
        <f>'2008'!D36/'2007'!D36-1</f>
        <v>7.3076923076923039E-2</v>
      </c>
      <c r="E36" s="30">
        <f>'2008'!E36/'2007'!E36-1</f>
        <v>-5.0590219224283528E-3</v>
      </c>
      <c r="F36" s="30">
        <f>'2008'!F36/'2007'!F36-1</f>
        <v>0.10169491525423724</v>
      </c>
      <c r="G36" s="30">
        <f>'2008'!G36/'2007'!G36-1</f>
        <v>-7.6923076923076872E-2</v>
      </c>
      <c r="H36" s="30">
        <f>'2008'!H36/'2007'!H36-1</f>
        <v>9.9252934898612644E-2</v>
      </c>
      <c r="I36" s="30">
        <f>'2008'!I36/'2007'!I36-1</f>
        <v>0.11538461538461542</v>
      </c>
      <c r="J36" s="30">
        <f>'2008'!J36/'2007'!J36-1</f>
        <v>0.10776361529548084</v>
      </c>
      <c r="K36" s="30">
        <f>'2008'!K36/'2007'!K36-1</f>
        <v>-0.11649580615097854</v>
      </c>
      <c r="L36" s="30">
        <f>'2008'!L36/'2007'!L36-1</f>
        <v>0.46790299572039951</v>
      </c>
      <c r="M36" s="30">
        <f>'2008'!M36/'2007'!M36-1</f>
        <v>0.13168316831683158</v>
      </c>
      <c r="N36" s="30">
        <f>'2008'!N36/'2007'!N36-1</f>
        <v>6.149732620320858E-2</v>
      </c>
      <c r="O36" s="30">
        <f>'2008'!O36/'2007'!O36-1</f>
        <v>-0.31013916500994032</v>
      </c>
    </row>
    <row r="37" spans="2:18" s="33" customFormat="1" ht="12" customHeight="1" x14ac:dyDescent="0.2">
      <c r="B37" s="24" t="s">
        <v>51</v>
      </c>
      <c r="C37" s="32">
        <f>'2008'!C37/SUM('2007'!D37:O37)-1</f>
        <v>0.47446546052631589</v>
      </c>
      <c r="D37" s="32">
        <f>'2008'!D37/'2007'!D37-1</f>
        <v>0.33402489626556009</v>
      </c>
      <c r="E37" s="32">
        <f>'2008'!E37/'2007'!E37-1</f>
        <v>0.98513011152416352</v>
      </c>
      <c r="F37" s="32">
        <f>'2008'!F37/'2007'!F37-1</f>
        <v>0.64011246485473294</v>
      </c>
      <c r="G37" s="32">
        <f>'2008'!G37/'2007'!G37-1</f>
        <v>1.083131067961165</v>
      </c>
      <c r="H37" s="32">
        <f>'2008'!H37/'2007'!H37-1</f>
        <v>0.85927306616961796</v>
      </c>
      <c r="I37" s="32">
        <f>'2008'!I37/'2007'!I37-1</f>
        <v>0.60285821737495304</v>
      </c>
      <c r="J37" s="32">
        <f>'2008'!J37/'2007'!J37-1</f>
        <v>0.20442708333333326</v>
      </c>
      <c r="K37" s="32">
        <f>'2008'!K37/'2007'!K37-1</f>
        <v>-0.14131338320864506</v>
      </c>
      <c r="L37" s="32">
        <f>'2008'!L37/'2007'!L37-1</f>
        <v>0.16392125351546816</v>
      </c>
      <c r="M37" s="32">
        <f>'2008'!M37/'2007'!M37-1</f>
        <v>0.35531914893617023</v>
      </c>
      <c r="N37" s="32">
        <f>'2008'!N37/'2007'!N37-1</f>
        <v>0.47433155080213907</v>
      </c>
      <c r="O37" s="32">
        <f>'2008'!O37/'2007'!O37-1</f>
        <v>0.39155844155844166</v>
      </c>
      <c r="P37" s="23"/>
      <c r="Q37" s="23"/>
      <c r="R37" s="23"/>
    </row>
    <row r="38" spans="2:18" s="31" customFormat="1" x14ac:dyDescent="0.2">
      <c r="B38" s="1" t="s">
        <v>3</v>
      </c>
      <c r="C38" s="55">
        <f>'2008'!C38/SUM('2007'!D38:O38)-1</f>
        <v>9.1452805567638018E-2</v>
      </c>
      <c r="D38" s="30">
        <f>'2008'!D38/'2007'!D38-1</f>
        <v>4.9803407601572758E-2</v>
      </c>
      <c r="E38" s="30">
        <f>'2008'!E38/'2007'!E38-1</f>
        <v>0.27172195892575046</v>
      </c>
      <c r="F38" s="30">
        <f>'2008'!F38/'2007'!F38-1</f>
        <v>8.5574572127138371E-3</v>
      </c>
      <c r="G38" s="30">
        <f>'2008'!G38/'2007'!G38-1</f>
        <v>0.81067961165048552</v>
      </c>
      <c r="H38" s="30">
        <f>'2008'!H38/'2007'!H38-1</f>
        <v>0.42930591259640094</v>
      </c>
      <c r="I38" s="30">
        <f>'2008'!I38/'2007'!I38-1</f>
        <v>0.57980456026058635</v>
      </c>
      <c r="J38" s="30">
        <f>'2008'!J38/'2007'!J38-1</f>
        <v>-0.26059850374064841</v>
      </c>
      <c r="K38" s="30">
        <f>'2008'!K38/'2007'!K38-1</f>
        <v>-0.32333645735707595</v>
      </c>
      <c r="L38" s="30">
        <f>'2008'!L38/'2007'!L38-1</f>
        <v>-8.6397058823529438E-2</v>
      </c>
      <c r="M38" s="30">
        <f>'2008'!M38/'2007'!M38-1</f>
        <v>0.47587354409317806</v>
      </c>
      <c r="N38" s="30">
        <f>'2008'!N38/'2007'!N38-1</f>
        <v>-0.1796875</v>
      </c>
      <c r="O38" s="30">
        <f>'2008'!O38/'2007'!O38-1</f>
        <v>-0.10371517027863775</v>
      </c>
    </row>
    <row r="39" spans="2:18" s="33" customFormat="1" x14ac:dyDescent="0.2">
      <c r="B39" s="24" t="s">
        <v>46</v>
      </c>
      <c r="C39" s="32">
        <f>'2008'!C39/SUM('2007'!D39:O39)-1</f>
        <v>6.552740129640533E-2</v>
      </c>
      <c r="D39" s="32">
        <f>'2008'!D39/'2007'!D39-1</f>
        <v>0.22222222222222232</v>
      </c>
      <c r="E39" s="32">
        <f>'2008'!E39/'2007'!E39-1</f>
        <v>-8.3503054989816694E-2</v>
      </c>
      <c r="F39" s="32">
        <f>'2008'!F39/'2007'!F39-1</f>
        <v>0.55164835164835169</v>
      </c>
      <c r="G39" s="32">
        <f>'2008'!G39/'2007'!G39-1</f>
        <v>0.26443768996960482</v>
      </c>
      <c r="H39" s="32">
        <f>'2008'!H39/'2007'!H39-1</f>
        <v>-0.22289156626506024</v>
      </c>
      <c r="I39" s="32">
        <f>'2008'!I39/'2007'!I39-1</f>
        <v>0.34403080872913994</v>
      </c>
      <c r="J39" s="32">
        <f>'2008'!J39/'2007'!J39-1</f>
        <v>-0.16123188405797106</v>
      </c>
      <c r="K39" s="32">
        <f>'2008'!K39/'2007'!K39-1</f>
        <v>0.30072904009720536</v>
      </c>
      <c r="L39" s="32">
        <f>'2008'!L39/'2007'!L39-1</f>
        <v>-0.26894343649946639</v>
      </c>
      <c r="M39" s="32">
        <f>'2008'!M39/'2007'!M39-1</f>
        <v>1.1976047904191711E-2</v>
      </c>
      <c r="N39" s="32">
        <f>'2008'!N39/'2007'!N39-1</f>
        <v>-0.19774011299435024</v>
      </c>
      <c r="O39" s="32">
        <f>'2008'!O39/'2007'!O39-1</f>
        <v>1.1363636363636465E-2</v>
      </c>
    </row>
    <row r="40" spans="2:18" s="31" customFormat="1" x14ac:dyDescent="0.2">
      <c r="B40" s="1" t="s">
        <v>50</v>
      </c>
      <c r="C40" s="55">
        <f>'2008'!C40/SUM('2007'!D40:O40)-1</f>
        <v>-0.11736579004564229</v>
      </c>
      <c r="D40" s="30">
        <f>'2008'!D40/'2007'!D40-1</f>
        <v>-6.0728744939271273E-3</v>
      </c>
      <c r="E40" s="30">
        <f>'2008'!E40/'2007'!E40-1</f>
        <v>-0.10541727672035139</v>
      </c>
      <c r="F40" s="30">
        <f>'2008'!F40/'2007'!F40-1</f>
        <v>0.22742474916387967</v>
      </c>
      <c r="G40" s="30">
        <f>'2008'!G40/'2007'!G40-1</f>
        <v>-0.12076583210603831</v>
      </c>
      <c r="H40" s="30">
        <f>'2008'!H40/'2007'!H40-1</f>
        <v>0.16075650118203311</v>
      </c>
      <c r="I40" s="30">
        <f>'2008'!I40/'2007'!I40-1</f>
        <v>-2.0092735703245768E-2</v>
      </c>
      <c r="J40" s="30">
        <f>'2008'!J40/'2007'!J40-1</f>
        <v>-0.29629629629629628</v>
      </c>
      <c r="K40" s="30">
        <f>'2008'!K40/'2007'!K40-1</f>
        <v>-0.10556186152099889</v>
      </c>
      <c r="L40" s="30">
        <f>'2008'!L40/'2007'!L40-1</f>
        <v>-0.31288343558282206</v>
      </c>
      <c r="M40" s="30">
        <f>'2008'!M40/'2007'!M40-1</f>
        <v>-0.31235431235431232</v>
      </c>
      <c r="N40" s="30">
        <f>'2008'!N40/'2007'!N40-1</f>
        <v>-0.29645390070921984</v>
      </c>
      <c r="O40" s="30">
        <f>'2008'!O40/'2007'!O40-1</f>
        <v>-0.16063675832127355</v>
      </c>
    </row>
    <row r="41" spans="2:18" s="33" customFormat="1" x14ac:dyDescent="0.2">
      <c r="B41" s="24" t="s">
        <v>52</v>
      </c>
      <c r="C41" s="32">
        <f>'2008'!C41/SUM('2007'!D41:O41)-1</f>
        <v>-1.5113350125944613E-2</v>
      </c>
      <c r="D41" s="32">
        <f>'2008'!D41/'2007'!D41-1</f>
        <v>-0.14868105515587526</v>
      </c>
      <c r="E41" s="32">
        <f>'2008'!E41/'2007'!E41-1</f>
        <v>-3.7499999999999978E-2</v>
      </c>
      <c r="F41" s="32">
        <f>'2008'!F41/'2007'!F41-1</f>
        <v>-0.11460674157303374</v>
      </c>
      <c r="G41" s="32">
        <f>'2008'!G41/'2007'!G41-1</f>
        <v>0.28277153558052426</v>
      </c>
      <c r="H41" s="32">
        <f>'2008'!H41/'2007'!H41-1</f>
        <v>-0.17484926787252364</v>
      </c>
      <c r="I41" s="32">
        <f>'2008'!I41/'2007'!I41-1</f>
        <v>0.24380165289256195</v>
      </c>
      <c r="J41" s="32">
        <f>'2008'!J41/'2007'!J41-1</f>
        <v>-5.0295857988165715E-2</v>
      </c>
      <c r="K41" s="32">
        <f>'2008'!K41/'2007'!K41-1</f>
        <v>0.42244224422442245</v>
      </c>
      <c r="L41" s="32">
        <f>'2008'!L41/'2007'!L41-1</f>
        <v>0.18640776699029127</v>
      </c>
      <c r="M41" s="32">
        <f>'2008'!M41/'2007'!M41-1</f>
        <v>-0.18193717277486909</v>
      </c>
      <c r="N41" s="32">
        <f>'2008'!N41/'2007'!N41-1</f>
        <v>-0.51150895140664954</v>
      </c>
      <c r="O41" s="32">
        <f>'2008'!O41/'2007'!O41-1</f>
        <v>-0.44186046511627908</v>
      </c>
    </row>
    <row r="42" spans="2:18" s="31" customFormat="1" x14ac:dyDescent="0.2">
      <c r="B42" s="42" t="s">
        <v>71</v>
      </c>
      <c r="C42" s="55">
        <f>'2008'!C42/SUM('2007'!D42:O42)-1</f>
        <v>0.2915685350918511</v>
      </c>
      <c r="D42" s="30">
        <f>'2008'!D42/'2007'!D42-1</f>
        <v>-0.10804597701149421</v>
      </c>
      <c r="E42" s="30">
        <f>'2008'!E42/'2007'!E42-1</f>
        <v>0.36260623229461753</v>
      </c>
      <c r="F42" s="30">
        <f>'2008'!F42/'2007'!F42-1</f>
        <v>0.60391198044009786</v>
      </c>
      <c r="G42" s="30">
        <f>'2008'!G42/'2007'!G42-1</f>
        <v>0.34105263157894727</v>
      </c>
      <c r="H42" s="30">
        <f>'2008'!H42/'2007'!H42-1</f>
        <v>0.3694736842105264</v>
      </c>
      <c r="I42" s="30">
        <f>'2008'!I42/'2007'!I42-1</f>
        <v>0.35236768802228413</v>
      </c>
      <c r="J42" s="30">
        <f>'2008'!J42/'2007'!J42-1</f>
        <v>0.54298642533936659</v>
      </c>
      <c r="K42" s="30">
        <f>'2008'!K42/'2007'!K42-1</f>
        <v>0.46762589928057552</v>
      </c>
      <c r="L42" s="30">
        <f>'2008'!L42/'2007'!L42-1</f>
        <v>9.0909090909090828E-2</v>
      </c>
      <c r="M42" s="30">
        <f>'2008'!M42/'2007'!M42-1</f>
        <v>0.88445378151260501</v>
      </c>
      <c r="N42" s="30">
        <f>'2008'!N42/'2007'!N42-1</f>
        <v>-0.48582995951417007</v>
      </c>
      <c r="O42" s="30">
        <f>'2008'!O42/'2007'!O42-1</f>
        <v>0.47878787878787876</v>
      </c>
      <c r="P42" s="12"/>
      <c r="Q42" s="12"/>
      <c r="R42" s="12"/>
    </row>
    <row r="43" spans="2:18" s="33" customFormat="1" x14ac:dyDescent="0.2">
      <c r="B43" s="24" t="s">
        <v>4</v>
      </c>
      <c r="C43" s="32">
        <f>'2008'!C43/SUM('2007'!D43:O43)-1</f>
        <v>-0.17651317694758184</v>
      </c>
      <c r="D43" s="32">
        <f>'2008'!D43/'2007'!D43-1</f>
        <v>-0.53130929791271342</v>
      </c>
      <c r="E43" s="32">
        <f>'2008'!E43/'2007'!E43-1</f>
        <v>-0.40892193308550184</v>
      </c>
      <c r="F43" s="32">
        <f>'2008'!F43/'2007'!F43-1</f>
        <v>-5.6390977443608992E-2</v>
      </c>
      <c r="G43" s="32">
        <f>'2008'!G43/'2007'!G43-1</f>
        <v>0.4838709677419355</v>
      </c>
      <c r="H43" s="32">
        <f>'2008'!H43/'2007'!H43-1</f>
        <v>-0.69813278008298751</v>
      </c>
      <c r="I43" s="32">
        <f>'2008'!I43/'2007'!I43-1</f>
        <v>-0.45911949685534592</v>
      </c>
      <c r="J43" s="32">
        <f>'2008'!J43/'2007'!J43-1</f>
        <v>0.44646464646464645</v>
      </c>
      <c r="K43" s="32">
        <f>'2008'!K43/'2007'!K43-1</f>
        <v>0.1683291770573565</v>
      </c>
      <c r="L43" s="32">
        <f>'2008'!L43/'2007'!L43-1</f>
        <v>2.4469820554649191E-2</v>
      </c>
      <c r="M43" s="32">
        <f>'2008'!M43/'2007'!M43-1</f>
        <v>0.22922636103151861</v>
      </c>
      <c r="N43" s="32">
        <f>'2008'!N43/'2007'!N43-1</f>
        <v>-0.13032581453634084</v>
      </c>
      <c r="O43" s="32">
        <f>'2008'!O43/'2007'!O43-1</f>
        <v>-0.34229828850855748</v>
      </c>
    </row>
    <row r="44" spans="2:18" s="31" customFormat="1" x14ac:dyDescent="0.2">
      <c r="B44" s="1" t="s">
        <v>103</v>
      </c>
      <c r="C44" s="55">
        <f>'2008'!C44/SUM('2007'!D44:O44)-1</f>
        <v>-9.1014157757873471E-2</v>
      </c>
      <c r="D44" s="30">
        <f>'2008'!D44/'2007'!D44-1</f>
        <v>-0.36690647482014394</v>
      </c>
      <c r="E44" s="30">
        <f>'2008'!E44/'2007'!E44-1</f>
        <v>0.44444444444444442</v>
      </c>
      <c r="F44" s="30">
        <f>'2008'!F44/'2007'!F44-1</f>
        <v>-0.25</v>
      </c>
      <c r="G44" s="30">
        <f>'2008'!G44/'2007'!G44-1</f>
        <v>1.1075949367088609</v>
      </c>
      <c r="H44" s="30">
        <f>'2008'!H44/'2007'!H44-1</f>
        <v>-0.60784313725490202</v>
      </c>
      <c r="I44" s="30">
        <f>'2008'!I44/'2007'!I44-1</f>
        <v>0.15662650602409633</v>
      </c>
      <c r="J44" s="30">
        <f>'2008'!J44/'2007'!J44-1</f>
        <v>-0.42148760330578516</v>
      </c>
      <c r="K44" s="30">
        <f>'2008'!K44/'2007'!K44-1</f>
        <v>-0.26488095238095233</v>
      </c>
      <c r="L44" s="30">
        <f>'2008'!L44/'2007'!L44-1</f>
        <v>0.62135922330097082</v>
      </c>
      <c r="M44" s="30">
        <f>'2008'!M44/'2007'!M44-1</f>
        <v>0.18637992831541217</v>
      </c>
      <c r="N44" s="30">
        <f>'2008'!N44/'2007'!N44-1</f>
        <v>-2.6229508196721318E-2</v>
      </c>
      <c r="O44" s="30">
        <f>'2008'!O44/'2007'!O44-1</f>
        <v>0.47651006711409405</v>
      </c>
    </row>
    <row r="45" spans="2:18" s="33" customFormat="1" x14ac:dyDescent="0.2">
      <c r="B45" s="24" t="s">
        <v>53</v>
      </c>
      <c r="C45" s="32">
        <f>'2008'!C45/SUM('2007'!D45:O45)-1</f>
        <v>6.25E-2</v>
      </c>
      <c r="D45" s="32">
        <f>'2008'!D45/'2007'!D45-1</f>
        <v>-0.26865671641791045</v>
      </c>
      <c r="E45" s="32">
        <f>'2008'!E45/'2007'!E45-1</f>
        <v>-0.26732673267326734</v>
      </c>
      <c r="F45" s="32">
        <f>'2008'!F45/'2007'!F45-1</f>
        <v>0.31355932203389836</v>
      </c>
      <c r="G45" s="32">
        <f>'2008'!G45/'2007'!G45-1</f>
        <v>-6.3291139240506333E-2</v>
      </c>
      <c r="H45" s="32">
        <f>'2008'!H45/'2007'!H45-1</f>
        <v>1.6666666666666607E-2</v>
      </c>
      <c r="I45" s="32">
        <f>'2008'!I45/'2007'!I45-1</f>
        <v>0.30447761194029854</v>
      </c>
      <c r="J45" s="32">
        <f>'2008'!J45/'2007'!J45-1</f>
        <v>0.38351254480286734</v>
      </c>
      <c r="K45" s="32">
        <f>'2008'!K45/'2007'!K45-1</f>
        <v>-0.16954022988505746</v>
      </c>
      <c r="L45" s="32">
        <f>'2008'!L45/'2007'!L45-1</f>
        <v>0.36283185840707954</v>
      </c>
      <c r="M45" s="32">
        <f>'2008'!M45/'2007'!M45-1</f>
        <v>-0.22065727699530513</v>
      </c>
      <c r="N45" s="32">
        <f>'2008'!N45/'2007'!N45-1</f>
        <v>-0.11564625850340138</v>
      </c>
      <c r="O45" s="32">
        <f>'2008'!O45/'2007'!O45-1</f>
        <v>1.7857142857142794E-2</v>
      </c>
    </row>
    <row r="46" spans="2:18" s="31" customFormat="1" x14ac:dyDescent="0.2">
      <c r="B46" s="42" t="s">
        <v>5</v>
      </c>
      <c r="C46" s="55">
        <f>'2008'!C46/SUM('2007'!D46:O46)-1</f>
        <v>-6.8036656484309899E-2</v>
      </c>
      <c r="D46" s="30">
        <f>'2008'!D46/'2007'!D46-1</f>
        <v>3.9215686274509887E-2</v>
      </c>
      <c r="E46" s="30">
        <f>'2008'!E46/'2007'!E46-1</f>
        <v>2.6315789473684292E-2</v>
      </c>
      <c r="F46" s="30">
        <f>'2008'!F46/'2007'!F46-1</f>
        <v>-0.33333333333333337</v>
      </c>
      <c r="G46" s="30">
        <f>'2008'!G46/'2007'!G46-1</f>
        <v>0.25396825396825395</v>
      </c>
      <c r="H46" s="30">
        <f>'2008'!H46/'2007'!H46-1</f>
        <v>0.5714285714285714</v>
      </c>
      <c r="I46" s="30">
        <f>'2008'!I46/'2007'!I46-1</f>
        <v>-0.2751479289940828</v>
      </c>
      <c r="J46" s="30">
        <f>'2008'!J46/'2007'!J46-1</f>
        <v>1.6666666666667052E-3</v>
      </c>
      <c r="K46" s="30">
        <f>'2008'!K46/'2007'!K46-1</f>
        <v>-0.25612052730696799</v>
      </c>
      <c r="L46" s="30">
        <f>'2008'!L46/'2007'!L46-1</f>
        <v>0.18581081081081074</v>
      </c>
      <c r="M46" s="30">
        <f>'2008'!M46/'2007'!M46-1</f>
        <v>-0.4258064516129032</v>
      </c>
      <c r="N46" s="30">
        <f>'2008'!N46/'2007'!N46-1</f>
        <v>8.3333333333333259E-2</v>
      </c>
      <c r="O46" s="30">
        <f>'2008'!O46/'2007'!O46-1</f>
        <v>1.1285714285714286</v>
      </c>
    </row>
    <row r="47" spans="2:18" s="33" customFormat="1" x14ac:dyDescent="0.2">
      <c r="B47" s="25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</row>
    <row r="48" spans="2:18" s="34" customFormat="1" x14ac:dyDescent="0.2">
      <c r="B48" s="1" t="s">
        <v>54</v>
      </c>
      <c r="C48" s="55">
        <f>'2008'!C48/SUM('2007'!D48:O48)-1</f>
        <v>-4.9253927097731021E-2</v>
      </c>
      <c r="D48" s="30">
        <f>'2008'!D48/'2007'!D48-1</f>
        <v>0.16456759026028545</v>
      </c>
      <c r="E48" s="30">
        <f>'2008'!E48/'2007'!E48-1</f>
        <v>0.2763842877425462</v>
      </c>
      <c r="F48" s="30">
        <f>'2008'!F48/'2007'!F48-1</f>
        <v>0.12226374799786432</v>
      </c>
      <c r="G48" s="30">
        <f>'2008'!G48/'2007'!G48-1</f>
        <v>0.14629584451492228</v>
      </c>
      <c r="H48" s="30">
        <f>'2008'!H48/'2007'!H48-1</f>
        <v>-0.35864926455355295</v>
      </c>
      <c r="I48" s="30">
        <f>'2008'!I48/'2007'!I48-1</f>
        <v>-0.20141921397379914</v>
      </c>
      <c r="J48" s="30">
        <f>'2008'!J48/'2007'!J48-1</f>
        <v>-0.13974757636729462</v>
      </c>
      <c r="K48" s="30">
        <f>'2008'!K48/'2007'!K48-1</f>
        <v>-0.1087924625519856</v>
      </c>
      <c r="L48" s="30">
        <f>'2008'!L48/'2007'!L48-1</f>
        <v>-0.13394558155439407</v>
      </c>
      <c r="M48" s="30">
        <f>'2008'!M48/'2007'!M48-1</f>
        <v>0.1649728997289972</v>
      </c>
      <c r="N48" s="30">
        <f>'2008'!N48/'2007'!N48-1</f>
        <v>0.2330174475245772</v>
      </c>
      <c r="O48" s="30">
        <f>'2008'!O48/'2007'!O48-1</f>
        <v>4.6427169218688613E-2</v>
      </c>
    </row>
    <row r="49" spans="2:15" x14ac:dyDescent="0.2"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</row>
    <row r="50" spans="2:15" x14ac:dyDescent="0.2"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2:15" x14ac:dyDescent="0.2"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2:15" x14ac:dyDescent="0.2"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</row>
    <row r="53" spans="2:15" x14ac:dyDescent="0.2"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</row>
    <row r="54" spans="2:15" x14ac:dyDescent="0.2"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2:15" x14ac:dyDescent="0.2"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</row>
    <row r="56" spans="2:15" x14ac:dyDescent="0.2"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2:15" x14ac:dyDescent="0.2">
      <c r="B57" s="13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2:15" x14ac:dyDescent="0.2"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2:15" x14ac:dyDescent="0.2"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2:15" x14ac:dyDescent="0.2"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</row>
  </sheetData>
  <phoneticPr fontId="0" type="noConversion"/>
  <conditionalFormatting sqref="P1:IV1048576 A1:B1048576 C1:O6 C8:O65536">
    <cfRule type="cellIs" dxfId="465" priority="1" stopIfTrue="1" operator="lessThan">
      <formula>0</formula>
    </cfRule>
  </conditionalFormatting>
  <pageMargins left="0.5" right="0.38" top="0.33" bottom="0.31" header="0.22" footer="0.28999999999999998"/>
  <pageSetup paperSize="9" scale="85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Z57"/>
  <sheetViews>
    <sheetView workbookViewId="0">
      <selection activeCell="B3" sqref="B3"/>
    </sheetView>
  </sheetViews>
  <sheetFormatPr defaultRowHeight="12.75" x14ac:dyDescent="0.2"/>
  <cols>
    <col min="1" max="1" width="4.140625" customWidth="1"/>
    <col min="2" max="2" width="28.7109375" style="42" customWidth="1"/>
    <col min="3" max="11" width="10.140625" customWidth="1"/>
    <col min="12" max="12" width="10.85546875" customWidth="1"/>
    <col min="13" max="15" width="10.140625" customWidth="1"/>
  </cols>
  <sheetData>
    <row r="1" spans="2:78" x14ac:dyDescent="0.2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78" x14ac:dyDescent="0.2">
      <c r="B2" s="52" t="s">
        <v>72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78" x14ac:dyDescent="0.2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78" ht="15.75" x14ac:dyDescent="0.25">
      <c r="B4" s="53" t="s">
        <v>55</v>
      </c>
      <c r="C4" s="4"/>
      <c r="D4" s="4"/>
      <c r="E4" s="4"/>
      <c r="F4" s="2"/>
      <c r="G4" s="4"/>
      <c r="H4" s="2"/>
      <c r="I4" s="4"/>
      <c r="J4" s="2"/>
      <c r="K4" s="4"/>
      <c r="L4" s="4"/>
      <c r="M4" s="2"/>
      <c r="N4" s="2"/>
      <c r="O4" s="2"/>
    </row>
    <row r="5" spans="2:78" ht="15.75" thickBot="1" x14ac:dyDescent="0.3">
      <c r="B5" s="54" t="s">
        <v>0</v>
      </c>
    </row>
    <row r="6" spans="2:78" ht="13.5" thickBot="1" x14ac:dyDescent="0.25">
      <c r="B6" s="6" t="s">
        <v>120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  <c r="K6" s="7" t="s">
        <v>14</v>
      </c>
      <c r="L6" s="7" t="s">
        <v>15</v>
      </c>
      <c r="M6" s="7" t="s">
        <v>16</v>
      </c>
      <c r="N6" s="7" t="s">
        <v>17</v>
      </c>
      <c r="O6" s="7" t="s">
        <v>18</v>
      </c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</row>
    <row r="7" spans="2:78" ht="13.5" thickBot="1" x14ac:dyDescent="0.25">
      <c r="B7" s="39" t="s">
        <v>121</v>
      </c>
      <c r="C7" s="16" t="s">
        <v>56</v>
      </c>
      <c r="D7" s="16" t="s">
        <v>57</v>
      </c>
      <c r="E7" s="16" t="s">
        <v>58</v>
      </c>
      <c r="F7" s="16" t="s">
        <v>59</v>
      </c>
      <c r="G7" s="16" t="s">
        <v>60</v>
      </c>
      <c r="H7" s="16" t="s">
        <v>61</v>
      </c>
      <c r="I7" s="16" t="s">
        <v>62</v>
      </c>
      <c r="J7" s="16" t="s">
        <v>63</v>
      </c>
      <c r="K7" s="16" t="s">
        <v>64</v>
      </c>
      <c r="L7" s="16" t="s">
        <v>65</v>
      </c>
      <c r="M7" s="16" t="s">
        <v>66</v>
      </c>
      <c r="N7" s="16" t="s">
        <v>67</v>
      </c>
      <c r="O7" s="16" t="s">
        <v>68</v>
      </c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</row>
    <row r="8" spans="2:78" x14ac:dyDescent="0.2">
      <c r="B8" s="48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</row>
    <row r="9" spans="2:78" s="21" customFormat="1" x14ac:dyDescent="0.2">
      <c r="B9" s="18" t="s">
        <v>23</v>
      </c>
      <c r="C9" s="19">
        <f>SUM(D9:O9)</f>
        <v>226346</v>
      </c>
      <c r="D9" s="19">
        <f>'2007'!D9-'2006'!D9</f>
        <v>22021</v>
      </c>
      <c r="E9" s="19">
        <f>'2007'!E9-'2006'!E9</f>
        <v>11650</v>
      </c>
      <c r="F9" s="19">
        <f>'2007'!F9-'2006'!F9</f>
        <v>21615</v>
      </c>
      <c r="G9" s="19">
        <f>'2007'!G9-'2006'!G9</f>
        <v>7867</v>
      </c>
      <c r="H9" s="19">
        <f>'2007'!H9-'2006'!H9</f>
        <v>22125</v>
      </c>
      <c r="I9" s="19">
        <f>'2007'!I9-'2006'!I9</f>
        <v>31269</v>
      </c>
      <c r="J9" s="19">
        <f>'2007'!J9-'2006'!J9</f>
        <v>24711</v>
      </c>
      <c r="K9" s="19">
        <f>'2007'!K9-'2006'!K9</f>
        <v>25928</v>
      </c>
      <c r="L9" s="19">
        <f>'2007'!L9-'2006'!L9</f>
        <v>16208</v>
      </c>
      <c r="M9" s="19">
        <f>'2007'!M9-'2006'!M9</f>
        <v>19489</v>
      </c>
      <c r="N9" s="19">
        <f>'2007'!N9-'2006'!N9</f>
        <v>13038</v>
      </c>
      <c r="O9" s="19">
        <f>'2007'!O9-'2006'!O9</f>
        <v>10425</v>
      </c>
      <c r="P9" s="19"/>
      <c r="Q9" s="19"/>
      <c r="R9" s="19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</row>
    <row r="10" spans="2:78" x14ac:dyDescent="0.2">
      <c r="B10" s="11" t="s">
        <v>24</v>
      </c>
      <c r="C10" s="49">
        <f>SUM(D10:O10)</f>
        <v>90935</v>
      </c>
      <c r="D10" s="7">
        <f>'2007'!D10-'2006'!D10</f>
        <v>16329</v>
      </c>
      <c r="E10" s="7">
        <f>'2007'!E10-'2006'!E10</f>
        <v>6013</v>
      </c>
      <c r="F10" s="7">
        <f>'2007'!F10-'2006'!F10</f>
        <v>14667</v>
      </c>
      <c r="G10" s="7">
        <f>'2007'!G10-'2006'!G10</f>
        <v>8414</v>
      </c>
      <c r="H10" s="7">
        <f>'2007'!H10-'2006'!H10</f>
        <v>24506</v>
      </c>
      <c r="I10" s="7">
        <f>'2007'!I10-'2006'!I10</f>
        <v>5715</v>
      </c>
      <c r="J10" s="7">
        <f>'2007'!J10-'2006'!J10</f>
        <v>2248</v>
      </c>
      <c r="K10" s="7">
        <f>'2007'!K10-'2006'!K10</f>
        <v>10081</v>
      </c>
      <c r="L10" s="7">
        <f>'2007'!L10-'2006'!L10</f>
        <v>-2572</v>
      </c>
      <c r="M10" s="7">
        <f>'2007'!M10-'2006'!M10</f>
        <v>5312</v>
      </c>
      <c r="N10" s="7">
        <f>'2007'!N10-'2006'!N10</f>
        <v>-3638</v>
      </c>
      <c r="O10" s="7">
        <f>'2007'!O10-'2006'!O10</f>
        <v>3860</v>
      </c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</row>
    <row r="11" spans="2:78" s="21" customFormat="1" x14ac:dyDescent="0.2">
      <c r="B11" s="22" t="s">
        <v>25</v>
      </c>
      <c r="C11" s="19">
        <f t="shared" ref="C11:C48" si="0">SUM(D11:O11)</f>
        <v>135411</v>
      </c>
      <c r="D11" s="19">
        <f>'2007'!D11-'2006'!D11</f>
        <v>5692</v>
      </c>
      <c r="E11" s="19">
        <f>'2007'!E11-'2006'!E11</f>
        <v>5637</v>
      </c>
      <c r="F11" s="19">
        <f>'2007'!F11-'2006'!F11</f>
        <v>6948</v>
      </c>
      <c r="G11" s="19">
        <f>'2007'!G11-'2006'!G11</f>
        <v>-547</v>
      </c>
      <c r="H11" s="19">
        <f>'2007'!H11-'2006'!H11</f>
        <v>-2381</v>
      </c>
      <c r="I11" s="19">
        <f>'2007'!I11-'2006'!I11</f>
        <v>25554</v>
      </c>
      <c r="J11" s="19">
        <f>'2007'!J11-'2006'!J11</f>
        <v>22463</v>
      </c>
      <c r="K11" s="19">
        <f>'2007'!K11-'2006'!K11</f>
        <v>15847</v>
      </c>
      <c r="L11" s="19">
        <f>'2007'!L11-'2006'!L11</f>
        <v>18780</v>
      </c>
      <c r="M11" s="19">
        <f>'2007'!M11-'2006'!M11</f>
        <v>14177</v>
      </c>
      <c r="N11" s="19">
        <f>'2007'!N11-'2006'!N11</f>
        <v>16676</v>
      </c>
      <c r="O11" s="19">
        <f>'2007'!O11-'2006'!O11</f>
        <v>6565</v>
      </c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</row>
    <row r="12" spans="2:78" x14ac:dyDescent="0.2">
      <c r="B12" s="42" t="s">
        <v>26</v>
      </c>
      <c r="C12" s="43">
        <f t="shared" si="0"/>
        <v>-2325</v>
      </c>
      <c r="D12" s="12">
        <f>'2007'!D12-'2006'!D12</f>
        <v>155</v>
      </c>
      <c r="E12" s="12">
        <f>'2007'!E12-'2006'!E12</f>
        <v>-142</v>
      </c>
      <c r="F12" s="12">
        <f>'2007'!F12-'2006'!F12</f>
        <v>684</v>
      </c>
      <c r="G12" s="12">
        <f>'2007'!G12-'2006'!G12</f>
        <v>-160</v>
      </c>
      <c r="H12" s="12">
        <f>'2007'!H12-'2006'!H12</f>
        <v>3086</v>
      </c>
      <c r="I12" s="12">
        <f>'2007'!I12-'2006'!I12</f>
        <v>1674</v>
      </c>
      <c r="J12" s="12">
        <f>'2007'!J12-'2006'!J12</f>
        <v>-2064</v>
      </c>
      <c r="K12" s="12">
        <f>'2007'!K12-'2006'!K12</f>
        <v>-1977</v>
      </c>
      <c r="L12" s="12">
        <f>'2007'!L12-'2006'!L12</f>
        <v>-1944</v>
      </c>
      <c r="M12" s="12">
        <f>'2007'!M12-'2006'!M12</f>
        <v>-623</v>
      </c>
      <c r="N12" s="12">
        <f>'2007'!N12-'2006'!N12</f>
        <v>-1134</v>
      </c>
      <c r="O12" s="12">
        <f>'2007'!O12-'2006'!O12</f>
        <v>120</v>
      </c>
    </row>
    <row r="13" spans="2:78" s="21" customFormat="1" x14ac:dyDescent="0.2">
      <c r="B13" s="24" t="s">
        <v>29</v>
      </c>
      <c r="C13" s="23">
        <f t="shared" si="0"/>
        <v>18230</v>
      </c>
      <c r="D13" s="23">
        <f>'2007'!D13-'2006'!D13</f>
        <v>2424</v>
      </c>
      <c r="E13" s="23">
        <f>'2007'!E13-'2006'!E13</f>
        <v>1196</v>
      </c>
      <c r="F13" s="23">
        <f>'2007'!F13-'2006'!F13</f>
        <v>3208</v>
      </c>
      <c r="G13" s="23">
        <f>'2007'!G13-'2006'!G13</f>
        <v>2242</v>
      </c>
      <c r="H13" s="23">
        <f>'2007'!H13-'2006'!H13</f>
        <v>4124</v>
      </c>
      <c r="I13" s="23">
        <f>'2007'!I13-'2006'!I13</f>
        <v>2504</v>
      </c>
      <c r="J13" s="23">
        <f>'2007'!J13-'2006'!J13</f>
        <v>1170</v>
      </c>
      <c r="K13" s="23">
        <f>'2007'!K13-'2006'!K13</f>
        <v>511</v>
      </c>
      <c r="L13" s="23">
        <f>'2007'!L13-'2006'!L13</f>
        <v>321</v>
      </c>
      <c r="M13" s="23">
        <f>'2007'!M13-'2006'!M13</f>
        <v>1598</v>
      </c>
      <c r="N13" s="23">
        <f>'2007'!N13-'2006'!N13</f>
        <v>-908</v>
      </c>
      <c r="O13" s="23">
        <f>'2007'!O13-'2006'!O13</f>
        <v>-160</v>
      </c>
    </row>
    <row r="14" spans="2:78" x14ac:dyDescent="0.2">
      <c r="B14" s="1" t="s">
        <v>28</v>
      </c>
      <c r="C14" s="43">
        <f t="shared" si="0"/>
        <v>5323</v>
      </c>
      <c r="D14" s="12">
        <f>'2007'!D14-'2006'!D14</f>
        <v>881</v>
      </c>
      <c r="E14" s="12">
        <f>'2007'!E14-'2006'!E14</f>
        <v>-265</v>
      </c>
      <c r="F14" s="12">
        <f>'2007'!F14-'2006'!F14</f>
        <v>847</v>
      </c>
      <c r="G14" s="12">
        <f>'2007'!G14-'2006'!G14</f>
        <v>678</v>
      </c>
      <c r="H14" s="12">
        <f>'2007'!H14-'2006'!H14</f>
        <v>130</v>
      </c>
      <c r="I14" s="12">
        <f>'2007'!I14-'2006'!I14</f>
        <v>1422</v>
      </c>
      <c r="J14" s="12">
        <f>'2007'!J14-'2006'!J14</f>
        <v>-233</v>
      </c>
      <c r="K14" s="12">
        <f>'2007'!K14-'2006'!K14</f>
        <v>-1473</v>
      </c>
      <c r="L14" s="12">
        <f>'2007'!L14-'2006'!L14</f>
        <v>1451</v>
      </c>
      <c r="M14" s="12">
        <f>'2007'!M14-'2006'!M14</f>
        <v>635</v>
      </c>
      <c r="N14" s="12">
        <f>'2007'!N14-'2006'!N14</f>
        <v>1611</v>
      </c>
      <c r="O14" s="12">
        <f>'2007'!O14-'2006'!O14</f>
        <v>-361</v>
      </c>
    </row>
    <row r="15" spans="2:78" s="21" customFormat="1" x14ac:dyDescent="0.2">
      <c r="B15" s="24" t="s">
        <v>27</v>
      </c>
      <c r="C15" s="23">
        <f t="shared" si="0"/>
        <v>35763</v>
      </c>
      <c r="D15" s="23">
        <f>'2007'!D15-'2006'!D15</f>
        <v>7497</v>
      </c>
      <c r="E15" s="23">
        <f>'2007'!E15-'2006'!E15</f>
        <v>2406</v>
      </c>
      <c r="F15" s="23">
        <f>'2007'!F15-'2006'!F15</f>
        <v>4071</v>
      </c>
      <c r="G15" s="23">
        <f>'2007'!G15-'2006'!G15</f>
        <v>1064</v>
      </c>
      <c r="H15" s="23">
        <f>'2007'!H15-'2006'!H15</f>
        <v>1459</v>
      </c>
      <c r="I15" s="23">
        <f>'2007'!I15-'2006'!I15</f>
        <v>1250</v>
      </c>
      <c r="J15" s="23">
        <f>'2007'!J15-'2006'!J15</f>
        <v>4051</v>
      </c>
      <c r="K15" s="23">
        <f>'2007'!K15-'2006'!K15</f>
        <v>4044</v>
      </c>
      <c r="L15" s="23">
        <f>'2007'!L15-'2006'!L15</f>
        <v>2263</v>
      </c>
      <c r="M15" s="23">
        <f>'2007'!M15-'2006'!M15</f>
        <v>1167</v>
      </c>
      <c r="N15" s="23">
        <f>'2007'!N15-'2006'!N15</f>
        <v>2281</v>
      </c>
      <c r="O15" s="23">
        <f>'2007'!O15-'2006'!O15</f>
        <v>4210</v>
      </c>
    </row>
    <row r="16" spans="2:78" x14ac:dyDescent="0.2">
      <c r="B16" s="42" t="s">
        <v>1</v>
      </c>
      <c r="C16" s="43">
        <f t="shared" si="0"/>
        <v>2863</v>
      </c>
      <c r="D16" s="12">
        <f>'2007'!D16-'2006'!D16</f>
        <v>-554</v>
      </c>
      <c r="E16" s="12">
        <f>'2007'!E16-'2006'!E16</f>
        <v>-462</v>
      </c>
      <c r="F16" s="12">
        <f>'2007'!F16-'2006'!F16</f>
        <v>-1540</v>
      </c>
      <c r="G16" s="12">
        <f>'2007'!G16-'2006'!G16</f>
        <v>31</v>
      </c>
      <c r="H16" s="12">
        <f>'2007'!H16-'2006'!H16</f>
        <v>-117</v>
      </c>
      <c r="I16" s="12">
        <f>'2007'!I16-'2006'!I16</f>
        <v>-1037</v>
      </c>
      <c r="J16" s="12">
        <f>'2007'!J16-'2006'!J16</f>
        <v>2069</v>
      </c>
      <c r="K16" s="12">
        <f>'2007'!K16-'2006'!K16</f>
        <v>1599</v>
      </c>
      <c r="L16" s="12">
        <f>'2007'!L16-'2006'!L16</f>
        <v>863</v>
      </c>
      <c r="M16" s="12">
        <f>'2007'!M16-'2006'!M16</f>
        <v>1219</v>
      </c>
      <c r="N16" s="12">
        <f>'2007'!N16-'2006'!N16</f>
        <v>436</v>
      </c>
      <c r="O16" s="12">
        <f>'2007'!O16-'2006'!O16</f>
        <v>356</v>
      </c>
    </row>
    <row r="17" spans="2:15" s="21" customFormat="1" x14ac:dyDescent="0.2">
      <c r="B17" s="24" t="s">
        <v>30</v>
      </c>
      <c r="C17" s="23">
        <f t="shared" si="0"/>
        <v>6135</v>
      </c>
      <c r="D17" s="23">
        <f>'2007'!D17-'2006'!D17</f>
        <v>452</v>
      </c>
      <c r="E17" s="23">
        <f>'2007'!E17-'2006'!E17</f>
        <v>1398</v>
      </c>
      <c r="F17" s="23">
        <f>'2007'!F17-'2006'!F17</f>
        <v>1171</v>
      </c>
      <c r="G17" s="23">
        <f>'2007'!G17-'2006'!G17</f>
        <v>154</v>
      </c>
      <c r="H17" s="23">
        <f>'2007'!H17-'2006'!H17</f>
        <v>-629</v>
      </c>
      <c r="I17" s="23">
        <f>'2007'!I17-'2006'!I17</f>
        <v>69</v>
      </c>
      <c r="J17" s="23">
        <f>'2007'!J17-'2006'!J17</f>
        <v>213</v>
      </c>
      <c r="K17" s="23">
        <f>'2007'!K17-'2006'!K17</f>
        <v>592</v>
      </c>
      <c r="L17" s="23">
        <f>'2007'!L17-'2006'!L17</f>
        <v>-1236</v>
      </c>
      <c r="M17" s="23">
        <f>'2007'!M17-'2006'!M17</f>
        <v>1777</v>
      </c>
      <c r="N17" s="23">
        <f>'2007'!N17-'2006'!N17</f>
        <v>1660</v>
      </c>
      <c r="O17" s="23">
        <f>'2007'!O17-'2006'!O17</f>
        <v>514</v>
      </c>
    </row>
    <row r="18" spans="2:15" x14ac:dyDescent="0.2">
      <c r="B18" s="1" t="s">
        <v>31</v>
      </c>
      <c r="C18" s="43">
        <f t="shared" si="0"/>
        <v>-1262</v>
      </c>
      <c r="D18" s="12">
        <f>'2007'!D18-'2006'!D18</f>
        <v>328</v>
      </c>
      <c r="E18" s="12">
        <f>'2007'!E18-'2006'!E18</f>
        <v>153</v>
      </c>
      <c r="F18" s="12">
        <f>'2007'!F18-'2006'!F18</f>
        <v>1023</v>
      </c>
      <c r="G18" s="12">
        <f>'2007'!G18-'2006'!G18</f>
        <v>995</v>
      </c>
      <c r="H18" s="12">
        <f>'2007'!H18-'2006'!H18</f>
        <v>690</v>
      </c>
      <c r="I18" s="12">
        <f>'2007'!I18-'2006'!I18</f>
        <v>-1605</v>
      </c>
      <c r="J18" s="12">
        <f>'2007'!J18-'2006'!J18</f>
        <v>-598</v>
      </c>
      <c r="K18" s="12">
        <f>'2007'!K18-'2006'!K18</f>
        <v>-922</v>
      </c>
      <c r="L18" s="12">
        <f>'2007'!L18-'2006'!L18</f>
        <v>-1008</v>
      </c>
      <c r="M18" s="12">
        <f>'2007'!M18-'2006'!M18</f>
        <v>-259</v>
      </c>
      <c r="N18" s="12">
        <f>'2007'!N18-'2006'!N18</f>
        <v>-405</v>
      </c>
      <c r="O18" s="12">
        <f>'2007'!O18-'2006'!O18</f>
        <v>346</v>
      </c>
    </row>
    <row r="19" spans="2:15" s="21" customFormat="1" x14ac:dyDescent="0.2">
      <c r="B19" s="24" t="s">
        <v>34</v>
      </c>
      <c r="C19" s="23">
        <f t="shared" si="0"/>
        <v>-1227</v>
      </c>
      <c r="D19" s="23">
        <f>'2007'!D19-'2006'!D19</f>
        <v>161</v>
      </c>
      <c r="E19" s="23">
        <f>'2007'!E19-'2006'!E19</f>
        <v>-284</v>
      </c>
      <c r="F19" s="23">
        <f>'2007'!F19-'2006'!F19</f>
        <v>110</v>
      </c>
      <c r="G19" s="23">
        <f>'2007'!G19-'2006'!G19</f>
        <v>-604</v>
      </c>
      <c r="H19" s="23">
        <f>'2007'!H19-'2006'!H19</f>
        <v>-1560</v>
      </c>
      <c r="I19" s="23">
        <f>'2007'!I19-'2006'!I19</f>
        <v>-32</v>
      </c>
      <c r="J19" s="23">
        <f>'2007'!J19-'2006'!J19</f>
        <v>-793</v>
      </c>
      <c r="K19" s="23">
        <f>'2007'!K19-'2006'!K19</f>
        <v>851</v>
      </c>
      <c r="L19" s="23">
        <f>'2007'!L19-'2006'!L19</f>
        <v>578</v>
      </c>
      <c r="M19" s="23">
        <f>'2007'!M19-'2006'!M19</f>
        <v>742</v>
      </c>
      <c r="N19" s="23">
        <f>'2007'!N19-'2006'!N19</f>
        <v>-168</v>
      </c>
      <c r="O19" s="23">
        <f>'2007'!O19-'2006'!O19</f>
        <v>-228</v>
      </c>
    </row>
    <row r="20" spans="2:15" x14ac:dyDescent="0.2">
      <c r="B20" s="1" t="s">
        <v>33</v>
      </c>
      <c r="C20" s="43">
        <f t="shared" si="0"/>
        <v>-2500</v>
      </c>
      <c r="D20" s="12">
        <f>'2007'!D20-'2006'!D20</f>
        <v>219</v>
      </c>
      <c r="E20" s="12">
        <f>'2007'!E20-'2006'!E20</f>
        <v>561</v>
      </c>
      <c r="F20" s="12">
        <f>'2007'!F20-'2006'!F20</f>
        <v>-325</v>
      </c>
      <c r="G20" s="12">
        <f>'2007'!G20-'2006'!G20</f>
        <v>1061</v>
      </c>
      <c r="H20" s="12">
        <f>'2007'!H20-'2006'!H20</f>
        <v>464</v>
      </c>
      <c r="I20" s="12">
        <f>'2007'!I20-'2006'!I20</f>
        <v>324</v>
      </c>
      <c r="J20" s="12">
        <f>'2007'!J20-'2006'!J20</f>
        <v>-1285</v>
      </c>
      <c r="K20" s="12">
        <f>'2007'!K20-'2006'!K20</f>
        <v>-1257</v>
      </c>
      <c r="L20" s="12">
        <f>'2007'!L20-'2006'!L20</f>
        <v>-653</v>
      </c>
      <c r="M20" s="12">
        <f>'2007'!M20-'2006'!M20</f>
        <v>83</v>
      </c>
      <c r="N20" s="12">
        <f>'2007'!N20-'2006'!N20</f>
        <v>-1125</v>
      </c>
      <c r="O20" s="12">
        <f>'2007'!O20-'2006'!O20</f>
        <v>-567</v>
      </c>
    </row>
    <row r="21" spans="2:15" s="21" customFormat="1" x14ac:dyDescent="0.2">
      <c r="B21" s="24" t="s">
        <v>40</v>
      </c>
      <c r="C21" s="23">
        <f t="shared" si="0"/>
        <v>-4841</v>
      </c>
      <c r="D21" s="23">
        <f>'2007'!D21-'2006'!D21</f>
        <v>67</v>
      </c>
      <c r="E21" s="23">
        <f>'2007'!E21-'2006'!E21</f>
        <v>-650</v>
      </c>
      <c r="F21" s="23">
        <f>'2007'!F21-'2006'!F21</f>
        <v>-465</v>
      </c>
      <c r="G21" s="23">
        <f>'2007'!G21-'2006'!G21</f>
        <v>-1186</v>
      </c>
      <c r="H21" s="23">
        <f>'2007'!H21-'2006'!H21</f>
        <v>-678</v>
      </c>
      <c r="I21" s="23">
        <f>'2007'!I21-'2006'!I21</f>
        <v>-88</v>
      </c>
      <c r="J21" s="23">
        <f>'2007'!J21-'2006'!J21</f>
        <v>-1326</v>
      </c>
      <c r="K21" s="23">
        <f>'2007'!K21-'2006'!K21</f>
        <v>209</v>
      </c>
      <c r="L21" s="23">
        <f>'2007'!L21-'2006'!L21</f>
        <v>-2238</v>
      </c>
      <c r="M21" s="23">
        <f>'2007'!M21-'2006'!M21</f>
        <v>276</v>
      </c>
      <c r="N21" s="23">
        <f>'2007'!N21-'2006'!N21</f>
        <v>739</v>
      </c>
      <c r="O21" s="23">
        <f>'2007'!O21-'2006'!O21</f>
        <v>499</v>
      </c>
    </row>
    <row r="22" spans="2:15" x14ac:dyDescent="0.2">
      <c r="B22" s="42" t="s">
        <v>36</v>
      </c>
      <c r="C22" s="43">
        <f t="shared" si="0"/>
        <v>4251</v>
      </c>
      <c r="D22" s="12">
        <f>'2007'!D22-'2006'!D22</f>
        <v>-28</v>
      </c>
      <c r="E22" s="12">
        <f>'2007'!E22-'2006'!E22</f>
        <v>131</v>
      </c>
      <c r="F22" s="12">
        <f>'2007'!F22-'2006'!F22</f>
        <v>1090</v>
      </c>
      <c r="G22" s="12">
        <f>'2007'!G22-'2006'!G22</f>
        <v>483</v>
      </c>
      <c r="H22" s="12">
        <f>'2007'!H22-'2006'!H22</f>
        <v>1110</v>
      </c>
      <c r="I22" s="12">
        <f>'2007'!I22-'2006'!I22</f>
        <v>-291</v>
      </c>
      <c r="J22" s="12">
        <f>'2007'!J22-'2006'!J22</f>
        <v>352</v>
      </c>
      <c r="K22" s="12">
        <f>'2007'!K22-'2006'!K22</f>
        <v>1219</v>
      </c>
      <c r="L22" s="12">
        <f>'2007'!L22-'2006'!L22</f>
        <v>250</v>
      </c>
      <c r="M22" s="12">
        <f>'2007'!M22-'2006'!M22</f>
        <v>460</v>
      </c>
      <c r="N22" s="12">
        <f>'2007'!N22-'2006'!N22</f>
        <v>-559</v>
      </c>
      <c r="O22" s="12">
        <f>'2007'!O22-'2006'!O22</f>
        <v>34</v>
      </c>
    </row>
    <row r="23" spans="2:15" s="21" customFormat="1" x14ac:dyDescent="0.2">
      <c r="B23" s="24" t="s">
        <v>32</v>
      </c>
      <c r="C23" s="23">
        <f t="shared" si="0"/>
        <v>-2959</v>
      </c>
      <c r="D23" s="23">
        <f>'2007'!D23-'2006'!D23</f>
        <v>78</v>
      </c>
      <c r="E23" s="23">
        <f>'2007'!E23-'2006'!E23</f>
        <v>138</v>
      </c>
      <c r="F23" s="23">
        <f>'2007'!F23-'2006'!F23</f>
        <v>-321</v>
      </c>
      <c r="G23" s="23">
        <f>'2007'!G23-'2006'!G23</f>
        <v>-246</v>
      </c>
      <c r="H23" s="23">
        <f>'2007'!H23-'2006'!H23</f>
        <v>1780</v>
      </c>
      <c r="I23" s="23">
        <f>'2007'!I23-'2006'!I23</f>
        <v>-1017</v>
      </c>
      <c r="J23" s="23">
        <f>'2007'!J23-'2006'!J23</f>
        <v>80</v>
      </c>
      <c r="K23" s="23">
        <f>'2007'!K23-'2006'!K23</f>
        <v>-572</v>
      </c>
      <c r="L23" s="23">
        <f>'2007'!L23-'2006'!L23</f>
        <v>-298</v>
      </c>
      <c r="M23" s="23">
        <f>'2007'!M23-'2006'!M23</f>
        <v>-884</v>
      </c>
      <c r="N23" s="23">
        <f>'2007'!N23-'2006'!N23</f>
        <v>-1648</v>
      </c>
      <c r="O23" s="23">
        <f>'2007'!O23-'2006'!O23</f>
        <v>-49</v>
      </c>
    </row>
    <row r="24" spans="2:15" x14ac:dyDescent="0.2">
      <c r="B24" s="1" t="s">
        <v>35</v>
      </c>
      <c r="C24" s="43">
        <f t="shared" si="0"/>
        <v>-1259</v>
      </c>
      <c r="D24" s="12">
        <f>'2007'!D24-'2006'!D24</f>
        <v>359</v>
      </c>
      <c r="E24" s="12">
        <f>'2007'!E24-'2006'!E24</f>
        <v>76</v>
      </c>
      <c r="F24" s="12">
        <f>'2007'!F24-'2006'!F24</f>
        <v>496</v>
      </c>
      <c r="G24" s="12">
        <f>'2007'!G24-'2006'!G24</f>
        <v>-502</v>
      </c>
      <c r="H24" s="12">
        <f>'2007'!H24-'2006'!H24</f>
        <v>-2376</v>
      </c>
      <c r="I24" s="12">
        <f>'2007'!I24-'2006'!I24</f>
        <v>-7</v>
      </c>
      <c r="J24" s="12">
        <f>'2007'!J24-'2006'!J24</f>
        <v>-554</v>
      </c>
      <c r="K24" s="12">
        <f>'2007'!K24-'2006'!K24</f>
        <v>361</v>
      </c>
      <c r="L24" s="12">
        <f>'2007'!L24-'2006'!L24</f>
        <v>444</v>
      </c>
      <c r="M24" s="12">
        <f>'2007'!M24-'2006'!M24</f>
        <v>193</v>
      </c>
      <c r="N24" s="12">
        <f>'2007'!N24-'2006'!N24</f>
        <v>372</v>
      </c>
      <c r="O24" s="12">
        <f>'2007'!O24-'2006'!O24</f>
        <v>-121</v>
      </c>
    </row>
    <row r="25" spans="2:15" s="21" customFormat="1" x14ac:dyDescent="0.2">
      <c r="B25" s="24" t="s">
        <v>38</v>
      </c>
      <c r="C25" s="23">
        <f t="shared" si="0"/>
        <v>1825</v>
      </c>
      <c r="D25" s="23">
        <f>'2007'!D25-'2006'!D25</f>
        <v>151</v>
      </c>
      <c r="E25" s="23">
        <f>'2007'!E25-'2006'!E25</f>
        <v>138</v>
      </c>
      <c r="F25" s="23">
        <f>'2007'!F25-'2006'!F25</f>
        <v>208</v>
      </c>
      <c r="G25" s="23">
        <f>'2007'!G25-'2006'!G25</f>
        <v>34</v>
      </c>
      <c r="H25" s="23">
        <f>'2007'!H25-'2006'!H25</f>
        <v>759</v>
      </c>
      <c r="I25" s="23">
        <f>'2007'!I25-'2006'!I25</f>
        <v>487</v>
      </c>
      <c r="J25" s="23">
        <f>'2007'!J25-'2006'!J25</f>
        <v>145</v>
      </c>
      <c r="K25" s="23">
        <f>'2007'!K25-'2006'!K25</f>
        <v>-252</v>
      </c>
      <c r="L25" s="23">
        <f>'2007'!L25-'2006'!L25</f>
        <v>359</v>
      </c>
      <c r="M25" s="23">
        <f>'2007'!M25-'2006'!M25</f>
        <v>-196</v>
      </c>
      <c r="N25" s="23">
        <f>'2007'!N25-'2006'!N25</f>
        <v>-66</v>
      </c>
      <c r="O25" s="23">
        <f>'2007'!O25-'2006'!O25</f>
        <v>58</v>
      </c>
    </row>
    <row r="26" spans="2:15" x14ac:dyDescent="0.2">
      <c r="B26" s="1" t="s">
        <v>37</v>
      </c>
      <c r="C26" s="43">
        <f t="shared" si="0"/>
        <v>2722</v>
      </c>
      <c r="D26" s="12">
        <f>'2007'!D26-'2006'!D26</f>
        <v>274</v>
      </c>
      <c r="E26" s="12">
        <f>'2007'!E26-'2006'!E26</f>
        <v>306</v>
      </c>
      <c r="F26" s="12">
        <f>'2007'!F26-'2006'!F26</f>
        <v>248</v>
      </c>
      <c r="G26" s="12">
        <f>'2007'!G26-'2006'!G26</f>
        <v>837</v>
      </c>
      <c r="H26" s="12">
        <f>'2007'!H26-'2006'!H26</f>
        <v>359</v>
      </c>
      <c r="I26" s="12">
        <f>'2007'!I26-'2006'!I26</f>
        <v>-54</v>
      </c>
      <c r="J26" s="12">
        <f>'2007'!J26-'2006'!J26</f>
        <v>556</v>
      </c>
      <c r="K26" s="12">
        <f>'2007'!K26-'2006'!K26</f>
        <v>637</v>
      </c>
      <c r="L26" s="12">
        <f>'2007'!L26-'2006'!L26</f>
        <v>578</v>
      </c>
      <c r="M26" s="12">
        <f>'2007'!M26-'2006'!M26</f>
        <v>-401</v>
      </c>
      <c r="N26" s="12">
        <f>'2007'!N26-'2006'!N26</f>
        <v>440</v>
      </c>
      <c r="O26" s="12">
        <f>'2007'!O26-'2006'!O26</f>
        <v>-1058</v>
      </c>
    </row>
    <row r="27" spans="2:15" s="21" customFormat="1" x14ac:dyDescent="0.2">
      <c r="B27" s="24" t="s">
        <v>39</v>
      </c>
      <c r="C27" s="23">
        <f t="shared" si="0"/>
        <v>-2348</v>
      </c>
      <c r="D27" s="23">
        <f>'2007'!D27-'2006'!D27</f>
        <v>-1</v>
      </c>
      <c r="E27" s="23">
        <f>'2007'!E27-'2006'!E27</f>
        <v>260</v>
      </c>
      <c r="F27" s="23">
        <f>'2007'!F27-'2006'!F27</f>
        <v>576</v>
      </c>
      <c r="G27" s="23">
        <f>'2007'!G27-'2006'!G27</f>
        <v>40</v>
      </c>
      <c r="H27" s="23">
        <f>'2007'!H27-'2006'!H27</f>
        <v>1508</v>
      </c>
      <c r="I27" s="23">
        <f>'2007'!I27-'2006'!I27</f>
        <v>-430</v>
      </c>
      <c r="J27" s="23">
        <f>'2007'!J27-'2006'!J27</f>
        <v>-822</v>
      </c>
      <c r="K27" s="23">
        <f>'2007'!K27-'2006'!K27</f>
        <v>-461</v>
      </c>
      <c r="L27" s="23">
        <f>'2007'!L27-'2006'!L27</f>
        <v>-998</v>
      </c>
      <c r="M27" s="23">
        <f>'2007'!M27-'2006'!M27</f>
        <v>-743</v>
      </c>
      <c r="N27" s="23">
        <f>'2007'!N27-'2006'!N27</f>
        <v>-734</v>
      </c>
      <c r="O27" s="23">
        <f>'2007'!O27-'2006'!O27</f>
        <v>-543</v>
      </c>
    </row>
    <row r="28" spans="2:15" x14ac:dyDescent="0.2">
      <c r="B28" s="42" t="s">
        <v>42</v>
      </c>
      <c r="C28" s="43">
        <f t="shared" si="0"/>
        <v>-182</v>
      </c>
      <c r="D28" s="12">
        <f>'2007'!D28-'2006'!D28</f>
        <v>84</v>
      </c>
      <c r="E28" s="12">
        <f>'2007'!E28-'2006'!E28</f>
        <v>-204</v>
      </c>
      <c r="F28" s="12">
        <f>'2007'!F28-'2006'!F28</f>
        <v>-342</v>
      </c>
      <c r="G28" s="12">
        <f>'2007'!G28-'2006'!G28</f>
        <v>-13</v>
      </c>
      <c r="H28" s="12">
        <f>'2007'!H28-'2006'!H28</f>
        <v>422</v>
      </c>
      <c r="I28" s="12">
        <f>'2007'!I28-'2006'!I28</f>
        <v>-63</v>
      </c>
      <c r="J28" s="12">
        <f>'2007'!J28-'2006'!J28</f>
        <v>-184</v>
      </c>
      <c r="K28" s="12">
        <f>'2007'!K28-'2006'!K28</f>
        <v>-492</v>
      </c>
      <c r="L28" s="12">
        <f>'2007'!L28-'2006'!L28</f>
        <v>398</v>
      </c>
      <c r="M28" s="12">
        <f>'2007'!M28-'2006'!M28</f>
        <v>-53</v>
      </c>
      <c r="N28" s="12">
        <f>'2007'!N28-'2006'!N28</f>
        <v>36</v>
      </c>
      <c r="O28" s="12">
        <f>'2007'!O28-'2006'!O28</f>
        <v>229</v>
      </c>
    </row>
    <row r="29" spans="2:15" s="21" customFormat="1" x14ac:dyDescent="0.2">
      <c r="B29" s="24" t="s">
        <v>43</v>
      </c>
      <c r="C29" s="23">
        <f t="shared" si="0"/>
        <v>751</v>
      </c>
      <c r="D29" s="23">
        <f>'2007'!D29-'2006'!D29</f>
        <v>260</v>
      </c>
      <c r="E29" s="23">
        <f>'2007'!E29-'2006'!E29</f>
        <v>96</v>
      </c>
      <c r="F29" s="23">
        <f>'2007'!F29-'2006'!F29</f>
        <v>-41</v>
      </c>
      <c r="G29" s="23">
        <f>'2007'!G29-'2006'!G29</f>
        <v>108</v>
      </c>
      <c r="H29" s="23">
        <f>'2007'!H29-'2006'!H29</f>
        <v>825</v>
      </c>
      <c r="I29" s="23">
        <f>'2007'!I29-'2006'!I29</f>
        <v>119</v>
      </c>
      <c r="J29" s="23">
        <f>'2007'!J29-'2006'!J29</f>
        <v>530</v>
      </c>
      <c r="K29" s="23">
        <f>'2007'!K29-'2006'!K29</f>
        <v>-381</v>
      </c>
      <c r="L29" s="23">
        <f>'2007'!L29-'2006'!L29</f>
        <v>-379</v>
      </c>
      <c r="M29" s="23">
        <f>'2007'!M29-'2006'!M29</f>
        <v>-158</v>
      </c>
      <c r="N29" s="23">
        <f>'2007'!N29-'2006'!N29</f>
        <v>-66</v>
      </c>
      <c r="O29" s="23">
        <f>'2007'!O29-'2006'!O29</f>
        <v>-162</v>
      </c>
    </row>
    <row r="30" spans="2:15" x14ac:dyDescent="0.2">
      <c r="B30" s="1" t="s">
        <v>44</v>
      </c>
      <c r="C30" s="43">
        <f t="shared" si="0"/>
        <v>1662</v>
      </c>
      <c r="D30" s="12">
        <f>'2007'!D30-'2006'!D30</f>
        <v>121</v>
      </c>
      <c r="E30" s="12">
        <f>'2007'!E30-'2006'!E30</f>
        <v>-110</v>
      </c>
      <c r="F30" s="12">
        <f>'2007'!F30-'2006'!F30</f>
        <v>705</v>
      </c>
      <c r="G30" s="12">
        <f>'2007'!G30-'2006'!G30</f>
        <v>-243</v>
      </c>
      <c r="H30" s="12">
        <f>'2007'!H30-'2006'!H30</f>
        <v>568</v>
      </c>
      <c r="I30" s="12">
        <f>'2007'!I30-'2006'!I30</f>
        <v>389</v>
      </c>
      <c r="J30" s="12">
        <f>'2007'!J30-'2006'!J30</f>
        <v>-179</v>
      </c>
      <c r="K30" s="12">
        <f>'2007'!K30-'2006'!K30</f>
        <v>-315</v>
      </c>
      <c r="L30" s="12">
        <f>'2007'!L30-'2006'!L30</f>
        <v>960</v>
      </c>
      <c r="M30" s="12">
        <f>'2007'!M30-'2006'!M30</f>
        <v>114</v>
      </c>
      <c r="N30" s="12">
        <f>'2007'!N30-'2006'!N30</f>
        <v>-425</v>
      </c>
      <c r="O30" s="12">
        <f>'2007'!O30-'2006'!O30</f>
        <v>77</v>
      </c>
    </row>
    <row r="31" spans="2:15" s="21" customFormat="1" x14ac:dyDescent="0.2">
      <c r="B31" s="24" t="s">
        <v>2</v>
      </c>
      <c r="C31" s="23">
        <f t="shared" si="0"/>
        <v>111</v>
      </c>
      <c r="D31" s="23">
        <f>'2007'!D31-'2006'!D31</f>
        <v>-189</v>
      </c>
      <c r="E31" s="23">
        <f>'2007'!E31-'2006'!E31</f>
        <v>-164</v>
      </c>
      <c r="F31" s="23">
        <f>'2007'!F31-'2006'!F31</f>
        <v>-382</v>
      </c>
      <c r="G31" s="23">
        <f>'2007'!G31-'2006'!G31</f>
        <v>-75</v>
      </c>
      <c r="H31" s="23">
        <f>'2007'!H31-'2006'!H31</f>
        <v>170</v>
      </c>
      <c r="I31" s="23">
        <f>'2007'!I31-'2006'!I31</f>
        <v>-201</v>
      </c>
      <c r="J31" s="23">
        <f>'2007'!J31-'2006'!J31</f>
        <v>-268</v>
      </c>
      <c r="K31" s="23">
        <f>'2007'!K31-'2006'!K31</f>
        <v>116</v>
      </c>
      <c r="L31" s="23">
        <f>'2007'!L31-'2006'!L31</f>
        <v>175</v>
      </c>
      <c r="M31" s="23">
        <f>'2007'!M31-'2006'!M31</f>
        <v>306</v>
      </c>
      <c r="N31" s="23">
        <f>'2007'!N31-'2006'!N31</f>
        <v>286</v>
      </c>
      <c r="O31" s="23">
        <f>'2007'!O31-'2006'!O31</f>
        <v>337</v>
      </c>
    </row>
    <row r="32" spans="2:15" x14ac:dyDescent="0.2">
      <c r="B32" s="1" t="s">
        <v>48</v>
      </c>
      <c r="C32" s="43">
        <f t="shared" si="0"/>
        <v>1376</v>
      </c>
      <c r="D32" s="12">
        <f>'2007'!D32-'2006'!D32</f>
        <v>80</v>
      </c>
      <c r="E32" s="12">
        <f>'2007'!E32-'2006'!E32</f>
        <v>29</v>
      </c>
      <c r="F32" s="12">
        <f>'2007'!F32-'2006'!F32</f>
        <v>252</v>
      </c>
      <c r="G32" s="12">
        <f>'2007'!G32-'2006'!G32</f>
        <v>34</v>
      </c>
      <c r="H32" s="12">
        <f>'2007'!H32-'2006'!H32</f>
        <v>-298</v>
      </c>
      <c r="I32" s="12">
        <f>'2007'!I32-'2006'!I32</f>
        <v>171</v>
      </c>
      <c r="J32" s="12">
        <f>'2007'!J32-'2006'!J32</f>
        <v>-37</v>
      </c>
      <c r="K32" s="12">
        <f>'2007'!K32-'2006'!K32</f>
        <v>2558</v>
      </c>
      <c r="L32" s="12">
        <f>'2007'!L32-'2006'!L32</f>
        <v>-1394</v>
      </c>
      <c r="M32" s="12">
        <f>'2007'!M32-'2006'!M32</f>
        <v>-19</v>
      </c>
      <c r="N32" s="12">
        <f>'2007'!N32-'2006'!N32</f>
        <v>-70</v>
      </c>
      <c r="O32" s="12">
        <f>'2007'!O32-'2006'!O32</f>
        <v>70</v>
      </c>
    </row>
    <row r="33" spans="2:18" s="21" customFormat="1" x14ac:dyDescent="0.2">
      <c r="B33" s="24" t="s">
        <v>41</v>
      </c>
      <c r="C33" s="23">
        <f t="shared" si="0"/>
        <v>-1504</v>
      </c>
      <c r="D33" s="23">
        <f>'2007'!D33-'2006'!D33</f>
        <v>154</v>
      </c>
      <c r="E33" s="23">
        <f>'2007'!E33-'2006'!E33</f>
        <v>303</v>
      </c>
      <c r="F33" s="23">
        <f>'2007'!F33-'2006'!F33</f>
        <v>92</v>
      </c>
      <c r="G33" s="23">
        <f>'2007'!G33-'2006'!G33</f>
        <v>-37</v>
      </c>
      <c r="H33" s="23">
        <f>'2007'!H33-'2006'!H33</f>
        <v>798</v>
      </c>
      <c r="I33" s="23">
        <f>'2007'!I33-'2006'!I33</f>
        <v>-7</v>
      </c>
      <c r="J33" s="23">
        <f>'2007'!J33-'2006'!J33</f>
        <v>-1253</v>
      </c>
      <c r="K33" s="23">
        <f>'2007'!K33-'2006'!K33</f>
        <v>-386</v>
      </c>
      <c r="L33" s="23">
        <f>'2007'!L33-'2006'!L33</f>
        <v>-266</v>
      </c>
      <c r="M33" s="23">
        <f>'2007'!M33-'2006'!M33</f>
        <v>-100</v>
      </c>
      <c r="N33" s="23">
        <f>'2007'!N33-'2006'!N33</f>
        <v>-538</v>
      </c>
      <c r="O33" s="23">
        <f>'2007'!O33-'2006'!O33</f>
        <v>-264</v>
      </c>
    </row>
    <row r="34" spans="2:18" x14ac:dyDescent="0.2">
      <c r="B34" s="1" t="s">
        <v>47</v>
      </c>
      <c r="C34" s="43">
        <f t="shared" si="0"/>
        <v>-1350</v>
      </c>
      <c r="D34" s="12">
        <f>'2007'!D34-'2006'!D34</f>
        <v>89</v>
      </c>
      <c r="E34" s="12">
        <f>'2007'!E34-'2006'!E34</f>
        <v>-32</v>
      </c>
      <c r="F34" s="12">
        <f>'2007'!F34-'2006'!F34</f>
        <v>51</v>
      </c>
      <c r="G34" s="12">
        <f>'2007'!G34-'2006'!G34</f>
        <v>-167</v>
      </c>
      <c r="H34" s="12">
        <f>'2007'!H34-'2006'!H34</f>
        <v>95</v>
      </c>
      <c r="I34" s="12">
        <f>'2007'!I34-'2006'!I34</f>
        <v>-558</v>
      </c>
      <c r="J34" s="12">
        <f>'2007'!J34-'2006'!J34</f>
        <v>-782</v>
      </c>
      <c r="K34" s="12">
        <f>'2007'!K34-'2006'!K34</f>
        <v>-202</v>
      </c>
      <c r="L34" s="12">
        <f>'2007'!L34-'2006'!L34</f>
        <v>-220</v>
      </c>
      <c r="M34" s="12">
        <f>'2007'!M34-'2006'!M34</f>
        <v>-39</v>
      </c>
      <c r="N34" s="12">
        <f>'2007'!N34-'2006'!N34</f>
        <v>192</v>
      </c>
      <c r="O34" s="12">
        <f>'2007'!O34-'2006'!O34</f>
        <v>223</v>
      </c>
    </row>
    <row r="35" spans="2:18" s="21" customFormat="1" x14ac:dyDescent="0.2">
      <c r="B35" s="24" t="s">
        <v>49</v>
      </c>
      <c r="C35" s="23">
        <f t="shared" si="0"/>
        <v>-205</v>
      </c>
      <c r="D35" s="23">
        <f>'2007'!D35-'2006'!D35</f>
        <v>53</v>
      </c>
      <c r="E35" s="23">
        <f>'2007'!E35-'2006'!E35</f>
        <v>128</v>
      </c>
      <c r="F35" s="23">
        <f>'2007'!F35-'2006'!F35</f>
        <v>89</v>
      </c>
      <c r="G35" s="23">
        <f>'2007'!G35-'2006'!G35</f>
        <v>-88</v>
      </c>
      <c r="H35" s="23">
        <f>'2007'!H35-'2006'!H35</f>
        <v>14</v>
      </c>
      <c r="I35" s="23">
        <f>'2007'!I35-'2006'!I35</f>
        <v>20</v>
      </c>
      <c r="J35" s="23">
        <f>'2007'!J35-'2006'!J35</f>
        <v>53</v>
      </c>
      <c r="K35" s="23">
        <f>'2007'!K35-'2006'!K35</f>
        <v>308</v>
      </c>
      <c r="L35" s="23">
        <f>'2007'!L35-'2006'!L35</f>
        <v>-472</v>
      </c>
      <c r="M35" s="23">
        <f>'2007'!M35-'2006'!M35</f>
        <v>10</v>
      </c>
      <c r="N35" s="23">
        <f>'2007'!N35-'2006'!N35</f>
        <v>-267</v>
      </c>
      <c r="O35" s="23">
        <f>'2007'!O35-'2006'!O35</f>
        <v>-53</v>
      </c>
    </row>
    <row r="36" spans="2:18" x14ac:dyDescent="0.2">
      <c r="B36" s="42" t="s">
        <v>45</v>
      </c>
      <c r="C36" s="43">
        <f t="shared" si="0"/>
        <v>-1516</v>
      </c>
      <c r="D36" s="12">
        <f>'2007'!D36-'2006'!D36</f>
        <v>64</v>
      </c>
      <c r="E36" s="12">
        <f>'2007'!E36-'2006'!E36</f>
        <v>-31</v>
      </c>
      <c r="F36" s="12">
        <f>'2007'!F36-'2006'!F36</f>
        <v>-10</v>
      </c>
      <c r="G36" s="12">
        <f>'2007'!G36-'2006'!G36</f>
        <v>-63</v>
      </c>
      <c r="H36" s="12">
        <f>'2007'!H36-'2006'!H36</f>
        <v>187</v>
      </c>
      <c r="I36" s="12">
        <f>'2007'!I36-'2006'!I36</f>
        <v>-737</v>
      </c>
      <c r="J36" s="12">
        <f>'2007'!J36-'2006'!J36</f>
        <v>-478</v>
      </c>
      <c r="K36" s="12">
        <f>'2007'!K36-'2006'!K36</f>
        <v>-93</v>
      </c>
      <c r="L36" s="12">
        <f>'2007'!L36-'2006'!L36</f>
        <v>-205</v>
      </c>
      <c r="M36" s="12">
        <f>'2007'!M36-'2006'!M36</f>
        <v>-33</v>
      </c>
      <c r="N36" s="12">
        <f>'2007'!N36-'2006'!N36</f>
        <v>-124</v>
      </c>
      <c r="O36" s="12">
        <f>'2007'!O36-'2006'!O36</f>
        <v>7</v>
      </c>
    </row>
    <row r="37" spans="2:18" s="21" customFormat="1" x14ac:dyDescent="0.2">
      <c r="B37" s="24" t="s">
        <v>51</v>
      </c>
      <c r="C37" s="23">
        <f t="shared" si="0"/>
        <v>2377</v>
      </c>
      <c r="D37" s="23">
        <f>'2007'!D37-'2006'!D37</f>
        <v>771</v>
      </c>
      <c r="E37" s="23">
        <f>'2007'!E37-'2006'!E37</f>
        <v>274</v>
      </c>
      <c r="F37" s="23">
        <f>'2007'!F37-'2006'!F37</f>
        <v>447</v>
      </c>
      <c r="G37" s="23">
        <f>'2007'!G37-'2006'!G37</f>
        <v>294</v>
      </c>
      <c r="H37" s="23">
        <f>'2007'!H37-'2006'!H37</f>
        <v>110</v>
      </c>
      <c r="I37" s="23">
        <f>'2007'!I37-'2006'!I37</f>
        <v>624</v>
      </c>
      <c r="J37" s="23">
        <f>'2007'!J37-'2006'!J37</f>
        <v>75</v>
      </c>
      <c r="K37" s="23">
        <f>'2007'!K37-'2006'!K37</f>
        <v>642</v>
      </c>
      <c r="L37" s="23">
        <f>'2007'!L37-'2006'!L37</f>
        <v>242</v>
      </c>
      <c r="M37" s="23">
        <f>'2007'!M37-'2006'!M37</f>
        <v>-845</v>
      </c>
      <c r="N37" s="23">
        <f>'2007'!N37-'2006'!N37</f>
        <v>-1</v>
      </c>
      <c r="O37" s="23">
        <f>'2007'!O37-'2006'!O37</f>
        <v>-256</v>
      </c>
      <c r="P37" s="23"/>
      <c r="Q37" s="23"/>
      <c r="R37" s="23"/>
    </row>
    <row r="38" spans="2:18" x14ac:dyDescent="0.2">
      <c r="B38" s="1" t="s">
        <v>3</v>
      </c>
      <c r="C38" s="43">
        <f t="shared" si="0"/>
        <v>420</v>
      </c>
      <c r="D38" s="12">
        <f>'2007'!D38-'2006'!D38</f>
        <v>185</v>
      </c>
      <c r="E38" s="12">
        <f>'2007'!E38-'2006'!E38</f>
        <v>124</v>
      </c>
      <c r="F38" s="12">
        <f>'2007'!F38-'2006'!F38</f>
        <v>199</v>
      </c>
      <c r="G38" s="12">
        <f>'2007'!G38-'2006'!G38</f>
        <v>96</v>
      </c>
      <c r="H38" s="12">
        <f>'2007'!H38-'2006'!H38</f>
        <v>218</v>
      </c>
      <c r="I38" s="12">
        <f>'2007'!I38-'2006'!I38</f>
        <v>-304</v>
      </c>
      <c r="J38" s="12">
        <f>'2007'!J38-'2006'!J38</f>
        <v>75</v>
      </c>
      <c r="K38" s="12">
        <f>'2007'!K38-'2006'!K38</f>
        <v>345</v>
      </c>
      <c r="L38" s="12">
        <f>'2007'!L38-'2006'!L38</f>
        <v>91</v>
      </c>
      <c r="M38" s="12">
        <f>'2007'!M38-'2006'!M38</f>
        <v>-281</v>
      </c>
      <c r="N38" s="12">
        <f>'2007'!N38-'2006'!N38</f>
        <v>-245</v>
      </c>
      <c r="O38" s="12">
        <f>'2007'!O38-'2006'!O38</f>
        <v>-83</v>
      </c>
    </row>
    <row r="39" spans="2:18" s="21" customFormat="1" x14ac:dyDescent="0.2">
      <c r="B39" s="24" t="s">
        <v>46</v>
      </c>
      <c r="C39" s="23">
        <f t="shared" si="0"/>
        <v>-91</v>
      </c>
      <c r="D39" s="23">
        <f>'2007'!D39-'2006'!D39</f>
        <v>30</v>
      </c>
      <c r="E39" s="23">
        <f>'2007'!E39-'2006'!E39</f>
        <v>166</v>
      </c>
      <c r="F39" s="23">
        <f>'2007'!F39-'2006'!F39</f>
        <v>136</v>
      </c>
      <c r="G39" s="23">
        <f>'2007'!G39-'2006'!G39</f>
        <v>114</v>
      </c>
      <c r="H39" s="23">
        <f>'2007'!H39-'2006'!H39</f>
        <v>421</v>
      </c>
      <c r="I39" s="23">
        <f>'2007'!I39-'2006'!I39</f>
        <v>-282</v>
      </c>
      <c r="J39" s="23">
        <f>'2007'!J39-'2006'!J39</f>
        <v>21</v>
      </c>
      <c r="K39" s="23">
        <f>'2007'!K39-'2006'!K39</f>
        <v>-18</v>
      </c>
      <c r="L39" s="23">
        <f>'2007'!L39-'2006'!L39</f>
        <v>-232</v>
      </c>
      <c r="M39" s="23">
        <f>'2007'!M39-'2006'!M39</f>
        <v>-169</v>
      </c>
      <c r="N39" s="23">
        <f>'2007'!N39-'2006'!N39</f>
        <v>-258</v>
      </c>
      <c r="O39" s="23">
        <f>'2007'!O39-'2006'!O39</f>
        <v>-20</v>
      </c>
    </row>
    <row r="40" spans="2:18" x14ac:dyDescent="0.2">
      <c r="B40" s="42" t="s">
        <v>50</v>
      </c>
      <c r="C40" s="43">
        <f t="shared" si="0"/>
        <v>1648</v>
      </c>
      <c r="D40" s="12">
        <f>'2007'!D40-'2006'!D40</f>
        <v>516</v>
      </c>
      <c r="E40" s="12">
        <f>'2007'!E40-'2006'!E40</f>
        <v>180</v>
      </c>
      <c r="F40" s="12">
        <f>'2007'!F40-'2006'!F40</f>
        <v>103</v>
      </c>
      <c r="G40" s="12">
        <f>'2007'!G40-'2006'!G40</f>
        <v>263</v>
      </c>
      <c r="H40" s="12">
        <f>'2007'!H40-'2006'!H40</f>
        <v>210</v>
      </c>
      <c r="I40" s="12">
        <f>'2007'!I40-'2006'!I40</f>
        <v>-57</v>
      </c>
      <c r="J40" s="12">
        <f>'2007'!J40-'2006'!J40</f>
        <v>153</v>
      </c>
      <c r="K40" s="12">
        <f>'2007'!K40-'2006'!K40</f>
        <v>133</v>
      </c>
      <c r="L40" s="12">
        <f>'2007'!L40-'2006'!L40</f>
        <v>256</v>
      </c>
      <c r="M40" s="12">
        <f>'2007'!M40-'2006'!M40</f>
        <v>-123</v>
      </c>
      <c r="N40" s="12">
        <f>'2007'!N40-'2006'!N40</f>
        <v>23</v>
      </c>
      <c r="O40" s="12">
        <f>'2007'!O40-'2006'!O40</f>
        <v>-9</v>
      </c>
    </row>
    <row r="41" spans="2:18" s="21" customFormat="1" x14ac:dyDescent="0.2">
      <c r="B41" s="24" t="s">
        <v>52</v>
      </c>
      <c r="C41" s="23">
        <f t="shared" si="0"/>
        <v>249</v>
      </c>
      <c r="D41" s="23">
        <f>'2007'!D41-'2006'!D41</f>
        <v>124</v>
      </c>
      <c r="E41" s="23">
        <f>'2007'!E41-'2006'!E41</f>
        <v>-412</v>
      </c>
      <c r="F41" s="23">
        <f>'2007'!F41-'2006'!F41</f>
        <v>-236</v>
      </c>
      <c r="G41" s="23">
        <f>'2007'!G41-'2006'!G41</f>
        <v>68</v>
      </c>
      <c r="H41" s="23">
        <f>'2007'!H41-'2006'!H41</f>
        <v>669</v>
      </c>
      <c r="I41" s="23">
        <f>'2007'!I41-'2006'!I41</f>
        <v>28</v>
      </c>
      <c r="J41" s="23">
        <f>'2007'!J41-'2006'!J41</f>
        <v>-120</v>
      </c>
      <c r="K41" s="23">
        <f>'2007'!K41-'2006'!K41</f>
        <v>-143</v>
      </c>
      <c r="L41" s="23">
        <f>'2007'!L41-'2006'!L41</f>
        <v>79</v>
      </c>
      <c r="M41" s="23">
        <f>'2007'!M41-'2006'!M41</f>
        <v>84</v>
      </c>
      <c r="N41" s="23">
        <f>'2007'!N41-'2006'!N41</f>
        <v>78</v>
      </c>
      <c r="O41" s="23">
        <f>'2007'!O41-'2006'!O41</f>
        <v>30</v>
      </c>
    </row>
    <row r="42" spans="2:18" x14ac:dyDescent="0.2">
      <c r="B42" s="42" t="s">
        <v>71</v>
      </c>
      <c r="C42" s="43">
        <f t="shared" si="0"/>
        <v>468</v>
      </c>
      <c r="D42" s="12">
        <f>'2007'!D42-'2006'!D42</f>
        <v>-46</v>
      </c>
      <c r="E42" s="12">
        <f>'2007'!E42-'2006'!E42</f>
        <v>116</v>
      </c>
      <c r="F42" s="12">
        <f>'2007'!F42-'2006'!F42</f>
        <v>119</v>
      </c>
      <c r="G42" s="12">
        <f>'2007'!G42-'2006'!G42</f>
        <v>110</v>
      </c>
      <c r="H42" s="12">
        <f>'2007'!H42-'2006'!H42</f>
        <v>444</v>
      </c>
      <c r="I42" s="12">
        <f>'2007'!I42-'2006'!I42</f>
        <v>-23</v>
      </c>
      <c r="J42" s="12">
        <f>'2007'!J42-'2006'!J42</f>
        <v>-141</v>
      </c>
      <c r="K42" s="12">
        <f>'2007'!K42-'2006'!K42</f>
        <v>-203</v>
      </c>
      <c r="L42" s="12">
        <f>'2007'!L42-'2006'!L42</f>
        <v>-16</v>
      </c>
      <c r="M42" s="12">
        <f>'2007'!M42-'2006'!M42</f>
        <v>19</v>
      </c>
      <c r="N42" s="12">
        <f>'2007'!N42-'2006'!N42</f>
        <v>193</v>
      </c>
      <c r="O42" s="12">
        <f>'2007'!O42-'2006'!O42</f>
        <v>-104</v>
      </c>
      <c r="P42" s="12"/>
      <c r="Q42" s="12"/>
      <c r="R42" s="12"/>
    </row>
    <row r="43" spans="2:18" s="21" customFormat="1" x14ac:dyDescent="0.2">
      <c r="B43" s="24" t="s">
        <v>4</v>
      </c>
      <c r="C43" s="23">
        <f t="shared" si="0"/>
        <v>-1504</v>
      </c>
      <c r="D43" s="23">
        <f>'2007'!D43-'2006'!D43</f>
        <v>107</v>
      </c>
      <c r="E43" s="23">
        <f>'2007'!E43-'2006'!E43</f>
        <v>-31</v>
      </c>
      <c r="F43" s="23">
        <f>'2007'!F43-'2006'!F43</f>
        <v>19</v>
      </c>
      <c r="G43" s="23">
        <f>'2007'!G43-'2006'!G43</f>
        <v>-195</v>
      </c>
      <c r="H43" s="23">
        <f>'2007'!H43-'2006'!H43</f>
        <v>359</v>
      </c>
      <c r="I43" s="23">
        <f>'2007'!I43-'2006'!I43</f>
        <v>0</v>
      </c>
      <c r="J43" s="23">
        <f>'2007'!J43-'2006'!J43</f>
        <v>-333</v>
      </c>
      <c r="K43" s="23">
        <f>'2007'!K43-'2006'!K43</f>
        <v>-174</v>
      </c>
      <c r="L43" s="23">
        <f>'2007'!L43-'2006'!L43</f>
        <v>-147</v>
      </c>
      <c r="M43" s="23">
        <f>'2007'!M43-'2006'!M43</f>
        <v>-523</v>
      </c>
      <c r="N43" s="23">
        <f>'2007'!N43-'2006'!N43</f>
        <v>-561</v>
      </c>
      <c r="O43" s="23">
        <f>'2007'!O43-'2006'!O43</f>
        <v>-25</v>
      </c>
    </row>
    <row r="44" spans="2:18" x14ac:dyDescent="0.2">
      <c r="B44" s="1" t="s">
        <v>103</v>
      </c>
      <c r="C44" s="43">
        <f t="shared" si="0"/>
        <v>849</v>
      </c>
      <c r="D44" s="12">
        <f>'2007'!D44-'2006'!D44</f>
        <v>106</v>
      </c>
      <c r="E44" s="12">
        <f>'2007'!E44-'2006'!E44</f>
        <v>-21</v>
      </c>
      <c r="F44" s="12">
        <f>'2007'!F44-'2006'!F44</f>
        <v>182</v>
      </c>
      <c r="G44" s="12">
        <f>'2007'!G44-'2006'!G44</f>
        <v>52</v>
      </c>
      <c r="H44" s="12">
        <f>'2007'!H44-'2006'!H44</f>
        <v>472</v>
      </c>
      <c r="I44" s="12">
        <f>'2007'!I44-'2006'!I44</f>
        <v>-77</v>
      </c>
      <c r="J44" s="12">
        <f>'2007'!J44-'2006'!J44</f>
        <v>176</v>
      </c>
      <c r="K44" s="12">
        <f>'2007'!K44-'2006'!K44</f>
        <v>131</v>
      </c>
      <c r="L44" s="12">
        <f>'2007'!L44-'2006'!L44</f>
        <v>-106</v>
      </c>
      <c r="M44" s="12">
        <f>'2007'!M44-'2006'!M44</f>
        <v>-159</v>
      </c>
      <c r="N44" s="12">
        <f>'2007'!N44-'2006'!N44</f>
        <v>103</v>
      </c>
      <c r="O44" s="12">
        <f>'2007'!O44-'2006'!O44</f>
        <v>-10</v>
      </c>
    </row>
    <row r="45" spans="2:18" s="21" customFormat="1" x14ac:dyDescent="0.2">
      <c r="B45" s="24" t="s">
        <v>76</v>
      </c>
      <c r="C45" s="23">
        <f t="shared" si="0"/>
        <v>-119</v>
      </c>
      <c r="D45" s="23">
        <f>'2007'!D45-'2006'!D45</f>
        <v>52</v>
      </c>
      <c r="E45" s="23">
        <f>'2007'!E45-'2006'!E45</f>
        <v>12</v>
      </c>
      <c r="F45" s="23">
        <f>'2007'!F45-'2006'!F45</f>
        <v>25</v>
      </c>
      <c r="G45" s="23">
        <f>'2007'!G45-'2006'!G45</f>
        <v>-1</v>
      </c>
      <c r="H45" s="23">
        <f>'2007'!H45-'2006'!H45</f>
        <v>-40</v>
      </c>
      <c r="I45" s="23">
        <f>'2007'!I45-'2006'!I45</f>
        <v>-76</v>
      </c>
      <c r="J45" s="23">
        <f>'2007'!J45-'2006'!J45</f>
        <v>-91</v>
      </c>
      <c r="K45" s="23">
        <f>'2007'!K45-'2006'!K45</f>
        <v>34</v>
      </c>
      <c r="L45" s="23">
        <f>'2007'!L45-'2006'!L45</f>
        <v>-49</v>
      </c>
      <c r="M45" s="23">
        <f>'2007'!M45-'2006'!M45</f>
        <v>20</v>
      </c>
      <c r="N45" s="23">
        <f>'2007'!N45-'2006'!N45</f>
        <v>-14</v>
      </c>
      <c r="O45" s="23">
        <f>'2007'!O45-'2006'!O45</f>
        <v>9</v>
      </c>
    </row>
    <row r="46" spans="2:18" x14ac:dyDescent="0.2">
      <c r="B46" s="42" t="s">
        <v>5</v>
      </c>
      <c r="C46" s="43">
        <f t="shared" si="0"/>
        <v>141</v>
      </c>
      <c r="D46" s="12">
        <f>'2007'!D46-'2006'!D46</f>
        <v>44</v>
      </c>
      <c r="E46" s="12">
        <f>'2007'!E46-'2006'!E46</f>
        <v>28</v>
      </c>
      <c r="F46" s="12">
        <f>'2007'!F46-'2006'!F46</f>
        <v>186</v>
      </c>
      <c r="G46" s="12">
        <f>'2007'!G46-'2006'!G46</f>
        <v>88</v>
      </c>
      <c r="H46" s="12">
        <f>'2007'!H46-'2006'!H46</f>
        <v>-380</v>
      </c>
      <c r="I46" s="12">
        <f>'2007'!I46-'2006'!I46</f>
        <v>222</v>
      </c>
      <c r="J46" s="12">
        <f>'2007'!J46-'2006'!J46</f>
        <v>74</v>
      </c>
      <c r="K46" s="12">
        <f>'2007'!K46-'2006'!K46</f>
        <v>-38</v>
      </c>
      <c r="L46" s="12">
        <f>'2007'!L46-'2006'!L46</f>
        <v>-71</v>
      </c>
      <c r="M46" s="12">
        <f>'2007'!M46-'2006'!M46</f>
        <v>97</v>
      </c>
      <c r="N46" s="12">
        <f>'2007'!N46-'2006'!N46</f>
        <v>-57</v>
      </c>
      <c r="O46" s="12">
        <f>'2007'!O46-'2006'!O46</f>
        <v>-52</v>
      </c>
    </row>
    <row r="47" spans="2:18" s="21" customFormat="1" x14ac:dyDescent="0.2">
      <c r="B47" s="25"/>
      <c r="C47" s="23">
        <f t="shared" si="0"/>
        <v>0</v>
      </c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2:18" x14ac:dyDescent="0.2">
      <c r="B48" s="42" t="s">
        <v>77</v>
      </c>
      <c r="C48" s="43">
        <f t="shared" si="0"/>
        <v>28963</v>
      </c>
      <c r="D48" s="12">
        <f>'2007'!D48-'2006'!D48</f>
        <v>1261</v>
      </c>
      <c r="E48" s="12">
        <f>'2007'!E48-'2006'!E48</f>
        <v>602</v>
      </c>
      <c r="F48" s="12">
        <f>'2007'!F48-'2006'!F48</f>
        <v>1992</v>
      </c>
      <c r="G48" s="12">
        <f>'2007'!G48-'2006'!G48</f>
        <v>3148</v>
      </c>
      <c r="H48" s="12">
        <f>'2007'!H48-'2006'!H48</f>
        <v>9133</v>
      </c>
      <c r="I48" s="12">
        <f>'2007'!I48-'2006'!I48</f>
        <v>3358</v>
      </c>
      <c r="J48" s="12">
        <f>'2007'!J48-'2006'!J48</f>
        <v>3996</v>
      </c>
      <c r="K48" s="12">
        <f>'2007'!K48-'2006'!K48</f>
        <v>5150</v>
      </c>
      <c r="L48" s="12">
        <f>'2007'!L48-'2006'!L48</f>
        <v>52</v>
      </c>
      <c r="M48" s="12">
        <f>'2007'!M48-'2006'!M48</f>
        <v>2120</v>
      </c>
      <c r="N48" s="12">
        <f>'2007'!N48-'2006'!N48</f>
        <v>-2715</v>
      </c>
      <c r="O48" s="12">
        <f>'2007'!O48-'2006'!O48</f>
        <v>866</v>
      </c>
    </row>
    <row r="57" spans="2:2" x14ac:dyDescent="0.2">
      <c r="B57" s="47"/>
    </row>
  </sheetData>
  <phoneticPr fontId="10" type="noConversion"/>
  <conditionalFormatting sqref="P1:IV1048576 A1:A1048576 C1:O6 B3:B65536 B1 C8:O65536">
    <cfRule type="cellIs" dxfId="464" priority="1" stopIfTrue="1" operator="lessThan">
      <formula>0</formula>
    </cfRule>
  </conditionalFormatting>
  <pageMargins left="0.22" right="0.33" top="0.47" bottom="0.57999999999999996" header="0.24" footer="0.4921259845"/>
  <pageSetup paperSize="9" scale="85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8"/>
  <sheetViews>
    <sheetView workbookViewId="0">
      <selection activeCell="C9" sqref="C9"/>
    </sheetView>
  </sheetViews>
  <sheetFormatPr defaultRowHeight="12.75" x14ac:dyDescent="0.2"/>
  <cols>
    <col min="1" max="1" width="5.28515625" customWidth="1"/>
    <col min="2" max="2" width="28.7109375" style="42" customWidth="1"/>
    <col min="3" max="6" width="10.140625" customWidth="1"/>
    <col min="7" max="7" width="9.28515625" customWidth="1"/>
    <col min="8" max="11" width="10.140625" customWidth="1"/>
    <col min="12" max="12" width="11" customWidth="1"/>
    <col min="13" max="15" width="10.140625" customWidth="1"/>
  </cols>
  <sheetData>
    <row r="1" spans="2:15" x14ac:dyDescent="0.2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5" x14ac:dyDescent="0.2">
      <c r="B2" s="52" t="s">
        <v>72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x14ac:dyDescent="0.2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15" ht="15.75" x14ac:dyDescent="0.25">
      <c r="B4" s="53" t="s">
        <v>55</v>
      </c>
      <c r="C4" s="4"/>
      <c r="D4" s="4"/>
      <c r="E4" s="4"/>
      <c r="F4" s="2"/>
      <c r="G4" s="4"/>
      <c r="H4" s="2"/>
      <c r="I4" s="4"/>
      <c r="J4" s="2"/>
      <c r="K4" s="4"/>
      <c r="L4" s="4"/>
      <c r="M4" s="2"/>
      <c r="N4" s="2"/>
      <c r="O4" s="2"/>
    </row>
    <row r="5" spans="2:15" ht="15.75" thickBot="1" x14ac:dyDescent="0.3">
      <c r="B5" s="54" t="s">
        <v>0</v>
      </c>
    </row>
    <row r="6" spans="2:15" ht="13.5" thickBot="1" x14ac:dyDescent="0.25">
      <c r="B6" s="6" t="s">
        <v>122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  <c r="K6" s="7" t="s">
        <v>14</v>
      </c>
      <c r="L6" s="7" t="s">
        <v>15</v>
      </c>
      <c r="M6" s="7" t="s">
        <v>16</v>
      </c>
      <c r="N6" s="7" t="s">
        <v>17</v>
      </c>
      <c r="O6" s="7" t="s">
        <v>18</v>
      </c>
    </row>
    <row r="7" spans="2:15" ht="13.5" thickBot="1" x14ac:dyDescent="0.25">
      <c r="B7" s="39" t="s">
        <v>123</v>
      </c>
      <c r="C7" s="16" t="s">
        <v>56</v>
      </c>
      <c r="D7" s="16" t="s">
        <v>57</v>
      </c>
      <c r="E7" s="16" t="s">
        <v>58</v>
      </c>
      <c r="F7" s="16" t="s">
        <v>59</v>
      </c>
      <c r="G7" s="16" t="s">
        <v>60</v>
      </c>
      <c r="H7" s="16" t="s">
        <v>61</v>
      </c>
      <c r="I7" s="16" t="s">
        <v>62</v>
      </c>
      <c r="J7" s="16" t="s">
        <v>63</v>
      </c>
      <c r="K7" s="16" t="s">
        <v>64</v>
      </c>
      <c r="L7" s="16" t="s">
        <v>65</v>
      </c>
      <c r="M7" s="16" t="s">
        <v>66</v>
      </c>
      <c r="N7" s="16" t="s">
        <v>67</v>
      </c>
      <c r="O7" s="16" t="s">
        <v>68</v>
      </c>
    </row>
    <row r="8" spans="2:15" x14ac:dyDescent="0.2">
      <c r="B8" s="48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2:15" x14ac:dyDescent="0.2">
      <c r="B9" s="18" t="s">
        <v>23</v>
      </c>
      <c r="C9" s="26">
        <f>'2007'!C9/SUM('2006'!D9:O9)-1</f>
        <v>8.2075764866455403E-2</v>
      </c>
      <c r="D9" s="26">
        <f>'2007'!D9/'2006'!D9-1</f>
        <v>0.12363013698630132</v>
      </c>
      <c r="E9" s="26">
        <f>'2007'!E9/'2006'!E9-1</f>
        <v>7.2633639662331495E-2</v>
      </c>
      <c r="F9" s="26">
        <f>'2007'!F9/'2006'!F9-1</f>
        <v>0.11257284814774304</v>
      </c>
      <c r="G9" s="26">
        <f>'2007'!G9/'2006'!G9-1</f>
        <v>4.3686867284550512E-2</v>
      </c>
      <c r="H9" s="26">
        <f>'2007'!H9/'2006'!H9-1</f>
        <v>9.3451825320059356E-2</v>
      </c>
      <c r="I9" s="26">
        <f>'2007'!I9/'2006'!I9-1</f>
        <v>0.11625330423499758</v>
      </c>
      <c r="J9" s="26">
        <f>'2007'!J9/'2006'!J9-1</f>
        <v>8.0837588775446889E-2</v>
      </c>
      <c r="K9" s="26">
        <f>'2007'!K9/'2006'!K9-1</f>
        <v>7.7198832847019672E-2</v>
      </c>
      <c r="L9" s="26">
        <f>'2007'!L9/'2006'!L9-1</f>
        <v>6.4108091431554826E-2</v>
      </c>
      <c r="M9" s="26">
        <f>'2007'!M9/'2006'!M9-1</f>
        <v>8.2602559157741284E-2</v>
      </c>
      <c r="N9" s="26">
        <f>'2007'!N9/'2006'!N9-1</f>
        <v>5.551936023710069E-2</v>
      </c>
      <c r="O9" s="26">
        <f>'2007'!O9/'2006'!O9-1</f>
        <v>5.9132496497427578E-2</v>
      </c>
    </row>
    <row r="10" spans="2:15" x14ac:dyDescent="0.2">
      <c r="B10" s="11" t="s">
        <v>24</v>
      </c>
      <c r="C10" s="56">
        <f>'2007'!C10/SUM('2006'!D10:O10)-1</f>
        <v>5.3245963149706421E-2</v>
      </c>
      <c r="D10" s="28">
        <f>'2007'!D10/'2006'!D10-1</f>
        <v>0.15626285922083882</v>
      </c>
      <c r="E10" s="28">
        <f>'2007'!E10/'2006'!E10-1</f>
        <v>7.0334066345389079E-2</v>
      </c>
      <c r="F10" s="28">
        <f>'2007'!F10/'2006'!F10-1</f>
        <v>0.13727490546965671</v>
      </c>
      <c r="G10" s="28">
        <f>'2007'!G10/'2006'!G10-1</f>
        <v>8.1265634507470708E-2</v>
      </c>
      <c r="H10" s="28">
        <f>'2007'!H10/'2006'!H10-1</f>
        <v>0.1723977825927907</v>
      </c>
      <c r="I10" s="28">
        <f>'2007'!I10/'2006'!I10-1</f>
        <v>2.9778653160757784E-2</v>
      </c>
      <c r="J10" s="28">
        <f>'2007'!J10/'2006'!J10-1</f>
        <v>1.1466228692095015E-2</v>
      </c>
      <c r="K10" s="28">
        <f>'2007'!K10/'2006'!K10-1</f>
        <v>4.2412742755208566E-2</v>
      </c>
      <c r="L10" s="28">
        <f>'2007'!L10/'2006'!L10-1</f>
        <v>-1.5093985293340939E-2</v>
      </c>
      <c r="M10" s="28">
        <f>'2007'!M10/'2006'!M10-1</f>
        <v>3.9474173100788379E-2</v>
      </c>
      <c r="N10" s="28">
        <f>'2007'!N10/'2006'!N10-1</f>
        <v>-2.8220801787265715E-2</v>
      </c>
      <c r="O10" s="28">
        <f>'2007'!O10/'2006'!O10-1</f>
        <v>3.6493244967997551E-2</v>
      </c>
    </row>
    <row r="11" spans="2:15" x14ac:dyDescent="0.2">
      <c r="B11" s="22" t="s">
        <v>25</v>
      </c>
      <c r="C11" s="26">
        <f>'2007'!C11/SUM('2006'!D11:O11)-1</f>
        <v>0.12897022687010695</v>
      </c>
      <c r="D11" s="26">
        <f>'2007'!D11/'2006'!D11-1</f>
        <v>7.7312796272903883E-2</v>
      </c>
      <c r="E11" s="26">
        <f>'2007'!E11/'2006'!E11-1</f>
        <v>7.5258337561079802E-2</v>
      </c>
      <c r="F11" s="26">
        <f>'2007'!F11/'2006'!F11-1</f>
        <v>8.1582809839722881E-2</v>
      </c>
      <c r="G11" s="26">
        <f>'2007'!G11/'2006'!G11-1</f>
        <v>-7.1465900182910991E-3</v>
      </c>
      <c r="H11" s="26">
        <f>'2007'!H11/'2006'!H11-1</f>
        <v>-2.5167802970244679E-2</v>
      </c>
      <c r="I11" s="26">
        <f>'2007'!I11/'2006'!I11-1</f>
        <v>0.33162464149914994</v>
      </c>
      <c r="J11" s="26">
        <f>'2007'!J11/'2006'!J11-1</f>
        <v>0.20489268742075839</v>
      </c>
      <c r="K11" s="26">
        <f>'2007'!K11/'2006'!K11-1</f>
        <v>0.16142077170680036</v>
      </c>
      <c r="L11" s="26">
        <f>'2007'!L11/'2006'!L11-1</f>
        <v>0.22784625837134809</v>
      </c>
      <c r="M11" s="26">
        <f>'2007'!M11/'2006'!M11-1</f>
        <v>0.1398567595296345</v>
      </c>
      <c r="N11" s="26">
        <f>'2007'!N11/'2006'!N11-1</f>
        <v>0.15743214538588624</v>
      </c>
      <c r="O11" s="26">
        <f>'2007'!O11/'2006'!O11-1</f>
        <v>9.3086237699571805E-2</v>
      </c>
    </row>
    <row r="12" spans="2:15" x14ac:dyDescent="0.2">
      <c r="B12" s="42" t="s">
        <v>26</v>
      </c>
      <c r="C12" s="55">
        <f>'2007'!C12/SUM('2006'!D12:O12)-1</f>
        <v>-1.4030704612933542E-2</v>
      </c>
      <c r="D12" s="30">
        <f>'2007'!D12/'2006'!D12-1</f>
        <v>1.6925092815025078E-2</v>
      </c>
      <c r="E12" s="30">
        <f>'2007'!E12/'2006'!E12-1</f>
        <v>-1.5527610716238427E-2</v>
      </c>
      <c r="F12" s="30">
        <f>'2007'!F12/'2006'!F12-1</f>
        <v>5.8054659650313978E-2</v>
      </c>
      <c r="G12" s="30">
        <f>'2007'!G12/'2006'!G12-1</f>
        <v>-1.6109544905356432E-2</v>
      </c>
      <c r="H12" s="30">
        <f>'2007'!H12/'2006'!H12-1</f>
        <v>0.22823755639375776</v>
      </c>
      <c r="I12" s="30">
        <f>'2007'!I12/'2006'!I12-1</f>
        <v>8.576698432216423E-2</v>
      </c>
      <c r="J12" s="30">
        <f>'2007'!J12/'2006'!J12-1</f>
        <v>-0.11429837191272563</v>
      </c>
      <c r="K12" s="30">
        <f>'2007'!K12/'2006'!K12-1</f>
        <v>-9.2734180777710007E-2</v>
      </c>
      <c r="L12" s="30">
        <f>'2007'!L12/'2006'!L12-1</f>
        <v>-0.11399085258590358</v>
      </c>
      <c r="M12" s="30">
        <f>'2007'!M12/'2006'!M12-1</f>
        <v>-4.6008418876006152E-2</v>
      </c>
      <c r="N12" s="30">
        <f>'2007'!N12/'2006'!N12-1</f>
        <v>-8.7520259319286864E-2</v>
      </c>
      <c r="O12" s="30">
        <f>'2007'!O12/'2006'!O12-1</f>
        <v>1.2341869793273785E-2</v>
      </c>
    </row>
    <row r="13" spans="2:15" x14ac:dyDescent="0.2">
      <c r="B13" s="24" t="s">
        <v>29</v>
      </c>
      <c r="C13" s="32">
        <f>'2007'!C13/SUM('2006'!D13:O13)-1</f>
        <v>0.10829016775174649</v>
      </c>
      <c r="D13" s="32">
        <f>'2007'!D13/'2006'!D13-1</f>
        <v>0.29047333732774105</v>
      </c>
      <c r="E13" s="32">
        <f>'2007'!E13/'2006'!E13-1</f>
        <v>0.1421102661596958</v>
      </c>
      <c r="F13" s="32">
        <f>'2007'!F13/'2006'!F13-1</f>
        <v>0.30099455807843878</v>
      </c>
      <c r="G13" s="32">
        <f>'2007'!G13/'2006'!G13-1</f>
        <v>0.22924335378323102</v>
      </c>
      <c r="H13" s="32">
        <f>'2007'!H13/'2006'!H13-1</f>
        <v>0.2991657598839319</v>
      </c>
      <c r="I13" s="32">
        <f>'2007'!I13/'2006'!I13-1</f>
        <v>0.12867420349434733</v>
      </c>
      <c r="J13" s="32">
        <f>'2007'!J13/'2006'!J13-1</f>
        <v>5.3505281931677917E-2</v>
      </c>
      <c r="K13" s="32">
        <f>'2007'!K13/'2006'!K13-1</f>
        <v>1.9853912502914017E-2</v>
      </c>
      <c r="L13" s="32">
        <f>'2007'!L13/'2006'!L13-1</f>
        <v>2.0721709379639686E-2</v>
      </c>
      <c r="M13" s="32">
        <f>'2007'!M13/'2006'!M13-1</f>
        <v>0.12751356527290136</v>
      </c>
      <c r="N13" s="32">
        <f>'2007'!N13/'2006'!N13-1</f>
        <v>-7.8655578655578706E-2</v>
      </c>
      <c r="O13" s="32">
        <f>'2007'!O13/'2006'!O13-1</f>
        <v>-1.4914243102162605E-2</v>
      </c>
    </row>
    <row r="14" spans="2:15" x14ac:dyDescent="0.2">
      <c r="B14" s="1" t="s">
        <v>28</v>
      </c>
      <c r="C14" s="55">
        <f>'2007'!C14/SUM('2006'!D14:O14)-1</f>
        <v>4.1322506520929059E-2</v>
      </c>
      <c r="D14" s="30">
        <f>'2007'!D14/'2006'!D14-1</f>
        <v>0.11339940790320502</v>
      </c>
      <c r="E14" s="30">
        <f>'2007'!E14/'2006'!E14-1</f>
        <v>-3.1653129479216391E-2</v>
      </c>
      <c r="F14" s="30">
        <f>'2007'!F14/'2006'!F14-1</f>
        <v>8.3580027629761133E-2</v>
      </c>
      <c r="G14" s="30">
        <f>'2007'!G14/'2006'!G14-1</f>
        <v>7.303673381449971E-2</v>
      </c>
      <c r="H14" s="30">
        <f>'2007'!H14/'2006'!H14-1</f>
        <v>9.4209725342415673E-3</v>
      </c>
      <c r="I14" s="30">
        <f>'2007'!I14/'2006'!I14-1</f>
        <v>0.12973268862330078</v>
      </c>
      <c r="J14" s="30">
        <f>'2007'!J14/'2006'!J14-1</f>
        <v>-2.0747996438112204E-2</v>
      </c>
      <c r="K14" s="30">
        <f>'2007'!K14/'2006'!K14-1</f>
        <v>-9.48547878163436E-2</v>
      </c>
      <c r="L14" s="30">
        <f>'2007'!L14/'2006'!L14-1</f>
        <v>0.12442119705024868</v>
      </c>
      <c r="M14" s="30">
        <f>'2007'!M14/'2006'!M14-1</f>
        <v>5.297847488736851E-2</v>
      </c>
      <c r="N14" s="30">
        <f>'2007'!N14/'2006'!N14-1</f>
        <v>0.14820607175712963</v>
      </c>
      <c r="O14" s="30">
        <f>'2007'!O14/'2006'!O14-1</f>
        <v>-4.999307575128098E-2</v>
      </c>
    </row>
    <row r="15" spans="2:15" x14ac:dyDescent="0.2">
      <c r="B15" s="24" t="s">
        <v>27</v>
      </c>
      <c r="C15" s="32">
        <f>'2007'!C15/SUM('2006'!D15:O15)-1</f>
        <v>0.22127830714020535</v>
      </c>
      <c r="D15" s="32">
        <f>'2007'!D15/'2006'!D15-1</f>
        <v>0.30248133951987088</v>
      </c>
      <c r="E15" s="32">
        <f>'2007'!E15/'2006'!E15-1</f>
        <v>0.2414692894419912</v>
      </c>
      <c r="F15" s="32">
        <f>'2007'!F15/'2006'!F15-1</f>
        <v>0.4256587202007529</v>
      </c>
      <c r="G15" s="32">
        <f>'2007'!G15/'2006'!G15-1</f>
        <v>9.2329052412356782E-2</v>
      </c>
      <c r="H15" s="32">
        <f>'2007'!H15/'2006'!H15-1</f>
        <v>0.15781503515413742</v>
      </c>
      <c r="I15" s="32">
        <f>'2007'!I15/'2006'!I15-1</f>
        <v>0.11194698190936769</v>
      </c>
      <c r="J15" s="32">
        <f>'2007'!J15/'2006'!J15-1</f>
        <v>0.34047739115817777</v>
      </c>
      <c r="K15" s="32">
        <f>'2007'!K15/'2006'!K15-1</f>
        <v>0.28179220960211837</v>
      </c>
      <c r="L15" s="32">
        <f>'2007'!L15/'2006'!L15-1</f>
        <v>0.20597069263675261</v>
      </c>
      <c r="M15" s="32">
        <f>'2007'!M15/'2006'!M15-1</f>
        <v>8.7638930609792665E-2</v>
      </c>
      <c r="N15" s="32">
        <f>'2007'!N15/'2006'!N15-1</f>
        <v>0.1389074964983863</v>
      </c>
      <c r="O15" s="32">
        <f>'2007'!O15/'2006'!O15-1</f>
        <v>0.22881678352084345</v>
      </c>
    </row>
    <row r="16" spans="2:15" x14ac:dyDescent="0.2">
      <c r="B16" s="42" t="s">
        <v>1</v>
      </c>
      <c r="C16" s="55">
        <f>'2007'!C16/SUM('2006'!D16:O16)-1</f>
        <v>2.2811113147264361E-2</v>
      </c>
      <c r="D16" s="30">
        <f>'2007'!D16/'2006'!D16-1</f>
        <v>-8.1698864474266331E-2</v>
      </c>
      <c r="E16" s="30">
        <f>'2007'!E16/'2006'!E16-1</f>
        <v>-8.4414397953590403E-2</v>
      </c>
      <c r="F16" s="30">
        <f>'2007'!F16/'2006'!F16-1</f>
        <v>-0.19123308083943868</v>
      </c>
      <c r="G16" s="30">
        <f>'2007'!G16/'2006'!G16-1</f>
        <v>4.3735891647855851E-3</v>
      </c>
      <c r="H16" s="30">
        <f>'2007'!H16/'2006'!H16-1</f>
        <v>-9.4164989939637955E-3</v>
      </c>
      <c r="I16" s="30">
        <f>'2007'!I16/'2006'!I16-1</f>
        <v>-5.3514294560842224E-2</v>
      </c>
      <c r="J16" s="30">
        <f>'2007'!J16/'2006'!J16-1</f>
        <v>0.13464792398802561</v>
      </c>
      <c r="K16" s="30">
        <f>'2007'!K16/'2006'!K16-1</f>
        <v>9.2012889860743519E-2</v>
      </c>
      <c r="L16" s="30">
        <f>'2007'!L16/'2006'!L16-1</f>
        <v>6.0985089392975755E-2</v>
      </c>
      <c r="M16" s="30">
        <f>'2007'!M16/'2006'!M16-1</f>
        <v>0.14815264948954798</v>
      </c>
      <c r="N16" s="30">
        <f>'2007'!N16/'2006'!N16-1</f>
        <v>6.9085723340199579E-2</v>
      </c>
      <c r="O16" s="30">
        <f>'2007'!O16/'2006'!O16-1</f>
        <v>7.2995694074226014E-2</v>
      </c>
    </row>
    <row r="17" spans="2:15" x14ac:dyDescent="0.2">
      <c r="B17" s="24" t="s">
        <v>30</v>
      </c>
      <c r="C17" s="32">
        <f>'2007'!C17/SUM('2006'!D17:O17)-1</f>
        <v>7.278702528266523E-2</v>
      </c>
      <c r="D17" s="32">
        <f>'2007'!D17/'2006'!D17-1</f>
        <v>0.15239379635873229</v>
      </c>
      <c r="E17" s="32">
        <f>'2007'!E17/'2006'!E17-1</f>
        <v>0.47697031729785055</v>
      </c>
      <c r="F17" s="32">
        <f>'2007'!F17/'2006'!F17-1</f>
        <v>0.30558455114822558</v>
      </c>
      <c r="G17" s="32">
        <f>'2007'!G17/'2006'!G17-1</f>
        <v>4.2682926829268331E-2</v>
      </c>
      <c r="H17" s="32">
        <f>'2007'!H17/'2006'!H17-1</f>
        <v>-8.7775607033212411E-2</v>
      </c>
      <c r="I17" s="32">
        <f>'2007'!I17/'2006'!I17-1</f>
        <v>6.4114476863037506E-3</v>
      </c>
      <c r="J17" s="32">
        <f>'2007'!J17/'2006'!J17-1</f>
        <v>1.9347806340267004E-2</v>
      </c>
      <c r="K17" s="32">
        <f>'2007'!K17/'2006'!K17-1</f>
        <v>4.1622723757294589E-2</v>
      </c>
      <c r="L17" s="32">
        <f>'2007'!L17/'2006'!L17-1</f>
        <v>-9.4063926940639253E-2</v>
      </c>
      <c r="M17" s="32">
        <f>'2007'!M17/'2006'!M17-1</f>
        <v>0.26965098634294393</v>
      </c>
      <c r="N17" s="32">
        <f>'2007'!N17/'2006'!N17-1</f>
        <v>0.4248784233427183</v>
      </c>
      <c r="O17" s="32">
        <f>'2007'!O17/'2006'!O17-1</f>
        <v>0.12376595232362142</v>
      </c>
    </row>
    <row r="18" spans="2:15" x14ac:dyDescent="0.2">
      <c r="B18" s="1" t="s">
        <v>31</v>
      </c>
      <c r="C18" s="55">
        <f>'2007'!C18/SUM('2006'!D18:O18)-1</f>
        <v>-1.8178413494086998E-2</v>
      </c>
      <c r="D18" s="30">
        <f>'2007'!D18/'2006'!D18-1</f>
        <v>0.10936978992997659</v>
      </c>
      <c r="E18" s="30">
        <f>'2007'!E18/'2006'!E18-1</f>
        <v>7.6461769115442335E-2</v>
      </c>
      <c r="F18" s="30">
        <f>'2007'!F18/'2006'!F18-1</f>
        <v>0.33706754530477756</v>
      </c>
      <c r="G18" s="30">
        <f>'2007'!G18/'2006'!G18-1</f>
        <v>0.34560611323376178</v>
      </c>
      <c r="H18" s="30">
        <f>'2007'!H18/'2006'!H18-1</f>
        <v>0.21230769230769231</v>
      </c>
      <c r="I18" s="30">
        <f>'2007'!I18/'2006'!I18-1</f>
        <v>-0.19637831885476564</v>
      </c>
      <c r="J18" s="30">
        <f>'2007'!J18/'2006'!J18-1</f>
        <v>-6.3240270727580428E-2</v>
      </c>
      <c r="K18" s="30">
        <f>'2007'!K18/'2006'!K18-1</f>
        <v>-4.5593907625358532E-2</v>
      </c>
      <c r="L18" s="30">
        <f>'2007'!L18/'2006'!L18-1</f>
        <v>-0.19928825622775803</v>
      </c>
      <c r="M18" s="30">
        <f>'2007'!M18/'2006'!M18-1</f>
        <v>-7.1606303566491558E-2</v>
      </c>
      <c r="N18" s="30">
        <f>'2007'!N18/'2006'!N18-1</f>
        <v>-9.2826037130414818E-2</v>
      </c>
      <c r="O18" s="30">
        <f>'2007'!O18/'2006'!O18-1</f>
        <v>7.9176201372997745E-2</v>
      </c>
    </row>
    <row r="19" spans="2:15" x14ac:dyDescent="0.2">
      <c r="B19" s="24" t="s">
        <v>34</v>
      </c>
      <c r="C19" s="32">
        <f>'2007'!C19/SUM('2006'!D19:O19)-1</f>
        <v>-2.5137261329181371E-2</v>
      </c>
      <c r="D19" s="32">
        <f>'2007'!D19/'2006'!D19-1</f>
        <v>6.8656716417910379E-2</v>
      </c>
      <c r="E19" s="32">
        <f>'2007'!E19/'2006'!E19-1</f>
        <v>-9.7560975609756073E-2</v>
      </c>
      <c r="F19" s="32">
        <f>'2007'!F19/'2006'!F19-1</f>
        <v>3.2973621103117523E-2</v>
      </c>
      <c r="G19" s="32">
        <f>'2007'!G19/'2006'!G19-1</f>
        <v>-0.15051083977074509</v>
      </c>
      <c r="H19" s="32">
        <f>'2007'!H19/'2006'!H19-1</f>
        <v>-0.25345247766043866</v>
      </c>
      <c r="I19" s="32">
        <f>'2007'!I19/'2006'!I19-1</f>
        <v>-7.2463768115942351E-3</v>
      </c>
      <c r="J19" s="32">
        <f>'2007'!J19/'2006'!J19-1</f>
        <v>-0.13131313131313127</v>
      </c>
      <c r="K19" s="32">
        <f>'2007'!K19/'2006'!K19-1</f>
        <v>0.18083297917552055</v>
      </c>
      <c r="L19" s="32">
        <f>'2007'!L19/'2006'!L19-1</f>
        <v>0.13115498071250276</v>
      </c>
      <c r="M19" s="32">
        <f>'2007'!M19/'2006'!M19-1</f>
        <v>0.16852146263910961</v>
      </c>
      <c r="N19" s="32">
        <f>'2007'!N19/'2006'!N19-1</f>
        <v>-4.4456205345329458E-2</v>
      </c>
      <c r="O19" s="32">
        <f>'2007'!O19/'2006'!O19-1</f>
        <v>-9.9044309296264066E-2</v>
      </c>
    </row>
    <row r="20" spans="2:15" x14ac:dyDescent="0.2">
      <c r="B20" s="1" t="s">
        <v>33</v>
      </c>
      <c r="C20" s="55">
        <f>'2007'!C20/SUM('2006'!D20:O20)-1</f>
        <v>-4.5460331314894575E-2</v>
      </c>
      <c r="D20" s="30">
        <f>'2007'!D20/'2006'!D20-1</f>
        <v>8.3017437452615583E-2</v>
      </c>
      <c r="E20" s="30">
        <f>'2007'!E20/'2006'!E20-1</f>
        <v>0.18393442622950817</v>
      </c>
      <c r="F20" s="30">
        <f>'2007'!F20/'2006'!F20-1</f>
        <v>-6.9548469933661483E-2</v>
      </c>
      <c r="G20" s="30">
        <f>'2007'!G20/'2006'!G20-1</f>
        <v>0.35832489023978376</v>
      </c>
      <c r="H20" s="30">
        <f>'2007'!H20/'2006'!H20-1</f>
        <v>9.5512556607657562E-2</v>
      </c>
      <c r="I20" s="30">
        <f>'2007'!I20/'2006'!I20-1</f>
        <v>5.1724137931034475E-2</v>
      </c>
      <c r="J20" s="30">
        <f>'2007'!J20/'2006'!J20-1</f>
        <v>-0.18073136427566805</v>
      </c>
      <c r="K20" s="30">
        <f>'2007'!K20/'2006'!K20-1</f>
        <v>-0.17827258544887248</v>
      </c>
      <c r="L20" s="30">
        <f>'2007'!L20/'2006'!L20-1</f>
        <v>-0.14291967607791645</v>
      </c>
      <c r="M20" s="30">
        <f>'2007'!M20/'2006'!M20-1</f>
        <v>1.9799618320610612E-2</v>
      </c>
      <c r="N20" s="30">
        <f>'2007'!N20/'2006'!N20-1</f>
        <v>-0.25458248472505096</v>
      </c>
      <c r="O20" s="30">
        <f>'2007'!O20/'2006'!O20-1</f>
        <v>-0.17674563591022441</v>
      </c>
    </row>
    <row r="21" spans="2:15" x14ac:dyDescent="0.2">
      <c r="B21" s="24" t="s">
        <v>40</v>
      </c>
      <c r="C21" s="32">
        <f>'2007'!C21/SUM('2006'!D21:O21)-1</f>
        <v>-9.429294896766649E-2</v>
      </c>
      <c r="D21" s="32">
        <f>'2007'!D21/'2006'!D21-1</f>
        <v>3.8307604345340085E-2</v>
      </c>
      <c r="E21" s="32">
        <f>'2007'!E21/'2006'!E21-1</f>
        <v>-0.29371893357433343</v>
      </c>
      <c r="F21" s="32">
        <f>'2007'!F21/'2006'!F21-1</f>
        <v>-0.1607328033183546</v>
      </c>
      <c r="G21" s="32">
        <f>'2007'!G21/'2006'!G21-1</f>
        <v>-0.38233397807865888</v>
      </c>
      <c r="H21" s="32">
        <f>'2007'!H21/'2006'!H21-1</f>
        <v>-0.16196846631629236</v>
      </c>
      <c r="I21" s="32">
        <f>'2007'!I21/'2006'!I21-1</f>
        <v>-1.7011405374057653E-2</v>
      </c>
      <c r="J21" s="32">
        <f>'2007'!J21/'2006'!J21-1</f>
        <v>-0.21280693307655274</v>
      </c>
      <c r="K21" s="32">
        <f>'2007'!K21/'2006'!K21-1</f>
        <v>3.0582382206614023E-2</v>
      </c>
      <c r="L21" s="32">
        <f>'2007'!L21/'2006'!L21-1</f>
        <v>-0.28062695924764891</v>
      </c>
      <c r="M21" s="32">
        <f>'2007'!M21/'2006'!M21-1</f>
        <v>6.6425992779783449E-2</v>
      </c>
      <c r="N21" s="32">
        <f>'2007'!N21/'2006'!N21-1</f>
        <v>0.18558513309894531</v>
      </c>
      <c r="O21" s="32">
        <f>'2007'!O21/'2006'!O21-1</f>
        <v>0.17527221636810686</v>
      </c>
    </row>
    <row r="22" spans="2:15" x14ac:dyDescent="0.2">
      <c r="B22" s="42" t="s">
        <v>36</v>
      </c>
      <c r="C22" s="55">
        <f>'2007'!C22/SUM('2006'!D22:O22)-1</f>
        <v>7.0026027081342868E-2</v>
      </c>
      <c r="D22" s="30">
        <f>'2007'!D22/'2006'!D22-1</f>
        <v>-1.5317286652078765E-2</v>
      </c>
      <c r="E22" s="30">
        <f>'2007'!E22/'2006'!E22-1</f>
        <v>8.0864197530864157E-2</v>
      </c>
      <c r="F22" s="30">
        <f>'2007'!F22/'2006'!F22-1</f>
        <v>0.44800657624332096</v>
      </c>
      <c r="G22" s="30">
        <f>'2007'!G22/'2006'!G22-1</f>
        <v>0.13061114115738226</v>
      </c>
      <c r="H22" s="30">
        <f>'2007'!H22/'2006'!H22-1</f>
        <v>0.34429280397022333</v>
      </c>
      <c r="I22" s="30">
        <f>'2007'!I22/'2006'!I22-1</f>
        <v>-3.8563477338987573E-2</v>
      </c>
      <c r="J22" s="30">
        <f>'2007'!J22/'2006'!J22-1</f>
        <v>3.4314681224410171E-2</v>
      </c>
      <c r="K22" s="30">
        <f>'2007'!K22/'2006'!K22-1</f>
        <v>7.5578151156302287E-2</v>
      </c>
      <c r="L22" s="30">
        <f>'2007'!L22/'2006'!L22-1</f>
        <v>4.6939541870071322E-2</v>
      </c>
      <c r="M22" s="30">
        <f>'2007'!M22/'2006'!M22-1</f>
        <v>0.14612452350698857</v>
      </c>
      <c r="N22" s="30">
        <f>'2007'!N22/'2006'!N22-1</f>
        <v>-0.18090614886731393</v>
      </c>
      <c r="O22" s="30">
        <f>'2007'!O22/'2006'!O22-1</f>
        <v>1.413133832086455E-2</v>
      </c>
    </row>
    <row r="23" spans="2:15" x14ac:dyDescent="0.2">
      <c r="B23" s="24" t="s">
        <v>32</v>
      </c>
      <c r="C23" s="32">
        <f>'2007'!C23/SUM('2006'!D23:O23)-1</f>
        <v>-5.0280373831775749E-2</v>
      </c>
      <c r="D23" s="32">
        <f>'2007'!D23/'2006'!D23-1</f>
        <v>2.426882389545737E-2</v>
      </c>
      <c r="E23" s="32">
        <f>'2007'!E23/'2006'!E23-1</f>
        <v>4.4315992292870865E-2</v>
      </c>
      <c r="F23" s="32">
        <f>'2007'!F23/'2006'!F23-1</f>
        <v>-7.1940833706857887E-2</v>
      </c>
      <c r="G23" s="32">
        <f>'2007'!G23/'2006'!G23-1</f>
        <v>-5.4788418708240583E-2</v>
      </c>
      <c r="H23" s="32">
        <f>'2007'!H23/'2006'!H23-1</f>
        <v>0.40054005400540049</v>
      </c>
      <c r="I23" s="32">
        <f>'2007'!I23/'2006'!I23-1</f>
        <v>-0.13981303271927414</v>
      </c>
      <c r="J23" s="32">
        <f>'2007'!J23/'2006'!J23-1</f>
        <v>1.2670256572695493E-2</v>
      </c>
      <c r="K23" s="32">
        <f>'2007'!K23/'2006'!K23-1</f>
        <v>-7.1082390953150276E-2</v>
      </c>
      <c r="L23" s="32">
        <f>'2007'!L23/'2006'!L23-1</f>
        <v>-6.1877076411960164E-2</v>
      </c>
      <c r="M23" s="32">
        <f>'2007'!M23/'2006'!M23-1</f>
        <v>-0.19462791721708494</v>
      </c>
      <c r="N23" s="32">
        <f>'2007'!N23/'2006'!N23-1</f>
        <v>-0.33219109050594642</v>
      </c>
      <c r="O23" s="32">
        <f>'2007'!O23/'2006'!O23-1</f>
        <v>-1.5447667087011396E-2</v>
      </c>
    </row>
    <row r="24" spans="2:15" x14ac:dyDescent="0.2">
      <c r="B24" s="1" t="s">
        <v>35</v>
      </c>
      <c r="C24" s="55">
        <f>'2007'!C24/SUM('2006'!D24:O24)-1</f>
        <v>-2.7841662980981896E-2</v>
      </c>
      <c r="D24" s="30">
        <f>'2007'!D24/'2006'!D24-1</f>
        <v>0.1313574826198316</v>
      </c>
      <c r="E24" s="30">
        <f>'2007'!E24/'2006'!E24-1</f>
        <v>2.7869453612027861E-2</v>
      </c>
      <c r="F24" s="30">
        <f>'2007'!F24/'2006'!F24-1</f>
        <v>0.14179531160663239</v>
      </c>
      <c r="G24" s="30">
        <f>'2007'!G24/'2006'!G24-1</f>
        <v>-0.17316315971024487</v>
      </c>
      <c r="H24" s="30">
        <f>'2007'!H24/'2006'!H24-1</f>
        <v>-0.38502673796791442</v>
      </c>
      <c r="I24" s="30">
        <f>'2007'!I24/'2006'!I24-1</f>
        <v>-1.6431924882629456E-3</v>
      </c>
      <c r="J24" s="30">
        <f>'2007'!J24/'2006'!J24-1</f>
        <v>-0.12940901658491011</v>
      </c>
      <c r="K24" s="30">
        <f>'2007'!K24/'2006'!K24-1</f>
        <v>7.7186230489630026E-2</v>
      </c>
      <c r="L24" s="30">
        <f>'2007'!L24/'2006'!L24-1</f>
        <v>0.1072982116964718</v>
      </c>
      <c r="M24" s="30">
        <f>'2007'!M24/'2006'!M24-1</f>
        <v>4.6062052505966511E-2</v>
      </c>
      <c r="N24" s="30">
        <f>'2007'!N24/'2006'!N24-1</f>
        <v>0.10695802185163883</v>
      </c>
      <c r="O24" s="30">
        <f>'2007'!O24/'2006'!O24-1</f>
        <v>-5.5811808118081174E-2</v>
      </c>
    </row>
    <row r="25" spans="2:15" x14ac:dyDescent="0.2">
      <c r="B25" s="24" t="s">
        <v>38</v>
      </c>
      <c r="C25" s="32">
        <f>'2007'!C25/SUM('2006'!D25:O25)-1</f>
        <v>5.2703014901235967E-2</v>
      </c>
      <c r="D25" s="32">
        <f>'2007'!D25/'2006'!D25-1</f>
        <v>0.10671378091872796</v>
      </c>
      <c r="E25" s="32">
        <f>'2007'!E25/'2006'!E25-1</f>
        <v>0.10000000000000009</v>
      </c>
      <c r="F25" s="32">
        <f>'2007'!F25/'2006'!F25-1</f>
        <v>0.12403100775193798</v>
      </c>
      <c r="G25" s="32">
        <f>'2007'!G25/'2006'!G25-1</f>
        <v>1.9101123595505642E-2</v>
      </c>
      <c r="H25" s="32">
        <f>'2007'!H25/'2006'!H25-1</f>
        <v>0.30654281098546043</v>
      </c>
      <c r="I25" s="32">
        <f>'2007'!I25/'2006'!I25-1</f>
        <v>0.13049303322615224</v>
      </c>
      <c r="J25" s="32">
        <f>'2007'!J25/'2006'!J25-1</f>
        <v>1.9372077488309936E-2</v>
      </c>
      <c r="K25" s="32">
        <f>'2007'!K25/'2006'!K25-1</f>
        <v>-4.3613707165109039E-2</v>
      </c>
      <c r="L25" s="32">
        <f>'2007'!L25/'2006'!L25-1</f>
        <v>0.1331108639228773</v>
      </c>
      <c r="M25" s="32">
        <f>'2007'!M25/'2006'!M25-1</f>
        <v>-8.4665226781857506E-2</v>
      </c>
      <c r="N25" s="32">
        <f>'2007'!N25/'2006'!N25-1</f>
        <v>-3.7099494097807773E-2</v>
      </c>
      <c r="O25" s="32">
        <f>'2007'!O25/'2006'!O25-1</f>
        <v>2.7436140018921584E-2</v>
      </c>
    </row>
    <row r="26" spans="2:15" x14ac:dyDescent="0.2">
      <c r="B26" s="1" t="s">
        <v>37</v>
      </c>
      <c r="C26" s="55">
        <f>'2007'!C26/SUM('2006'!D26:O26)-1</f>
        <v>5.3742423344982138E-2</v>
      </c>
      <c r="D26" s="30">
        <f>'2007'!D26/'2006'!D26-1</f>
        <v>6.3440611252604695E-2</v>
      </c>
      <c r="E26" s="30">
        <f>'2007'!E26/'2006'!E26-1</f>
        <v>0.10196601132955685</v>
      </c>
      <c r="F26" s="30">
        <f>'2007'!F26/'2006'!F26-1</f>
        <v>7.0036712792996392E-2</v>
      </c>
      <c r="G26" s="30">
        <f>'2007'!G26/'2006'!G26-1</f>
        <v>0.22066965462694443</v>
      </c>
      <c r="H26" s="30">
        <f>'2007'!H26/'2006'!H26-1</f>
        <v>8.23583390685938E-2</v>
      </c>
      <c r="I26" s="30">
        <f>'2007'!I26/'2006'!I26-1</f>
        <v>-1.3554216867469826E-2</v>
      </c>
      <c r="J26" s="30">
        <f>'2007'!J26/'2006'!J26-1</f>
        <v>0.13531272815770268</v>
      </c>
      <c r="K26" s="30">
        <f>'2007'!K26/'2006'!K26-1</f>
        <v>0.13640256959314767</v>
      </c>
      <c r="L26" s="30">
        <f>'2007'!L26/'2006'!L26-1</f>
        <v>0.13961352657004822</v>
      </c>
      <c r="M26" s="30">
        <f>'2007'!M26/'2006'!M26-1</f>
        <v>-8.073283672236764E-2</v>
      </c>
      <c r="N26" s="30">
        <f>'2007'!N26/'2006'!N26-1</f>
        <v>8.5719851938437452E-2</v>
      </c>
      <c r="O26" s="30">
        <f>'2007'!O26/'2006'!O26-1</f>
        <v>-0.2283617526440751</v>
      </c>
    </row>
    <row r="27" spans="2:15" x14ac:dyDescent="0.2">
      <c r="B27" s="24" t="s">
        <v>39</v>
      </c>
      <c r="C27" s="32">
        <f>'2007'!C27/SUM('2006'!D27:O27)-1</f>
        <v>-9.5707822117148345E-2</v>
      </c>
      <c r="D27" s="32">
        <f>'2007'!D27/'2006'!D27-1</f>
        <v>-6.8728522336769515E-4</v>
      </c>
      <c r="E27" s="32">
        <f>'2007'!E27/'2006'!E27-1</f>
        <v>0.18387553041018379</v>
      </c>
      <c r="F27" s="32">
        <f>'2007'!F27/'2006'!F27-1</f>
        <v>0.42352941176470593</v>
      </c>
      <c r="G27" s="32">
        <f>'2007'!G27/'2006'!G27-1</f>
        <v>2.6990553306342813E-2</v>
      </c>
      <c r="H27" s="32">
        <f>'2007'!H27/'2006'!H27-1</f>
        <v>0.81778741865509752</v>
      </c>
      <c r="I27" s="32">
        <f>'2007'!I27/'2006'!I27-1</f>
        <v>-0.14899514899514898</v>
      </c>
      <c r="J27" s="32">
        <f>'2007'!J27/'2006'!J27-1</f>
        <v>-0.27930682976554533</v>
      </c>
      <c r="K27" s="32">
        <f>'2007'!K27/'2006'!K27-1</f>
        <v>-0.16954762780433985</v>
      </c>
      <c r="L27" s="32">
        <f>'2007'!L27/'2006'!L27-1</f>
        <v>-0.41103789126853374</v>
      </c>
      <c r="M27" s="32">
        <f>'2007'!M27/'2006'!M27-1</f>
        <v>-0.35096835144071803</v>
      </c>
      <c r="N27" s="32">
        <f>'2007'!N27/'2006'!N27-1</f>
        <v>-0.32221246707638285</v>
      </c>
      <c r="O27" s="32">
        <f>'2007'!O27/'2006'!O27-1</f>
        <v>-0.33789670192906041</v>
      </c>
    </row>
    <row r="28" spans="2:15" x14ac:dyDescent="0.2">
      <c r="B28" s="42" t="s">
        <v>42</v>
      </c>
      <c r="C28" s="55">
        <f>'2007'!C28/SUM('2006'!D28:O28)-1</f>
        <v>-1.2046597828964778E-2</v>
      </c>
      <c r="D28" s="30">
        <f>'2007'!D28/'2006'!D28-1</f>
        <v>0.12316715542521983</v>
      </c>
      <c r="E28" s="30">
        <f>'2007'!E28/'2006'!E28-1</f>
        <v>-0.27019867549668874</v>
      </c>
      <c r="F28" s="30">
        <f>'2007'!F28/'2006'!F28-1</f>
        <v>-0.29921259842519687</v>
      </c>
      <c r="G28" s="30">
        <f>'2007'!G28/'2006'!G28-1</f>
        <v>-1.4192139737991272E-2</v>
      </c>
      <c r="H28" s="30">
        <f>'2007'!H28/'2006'!H28-1</f>
        <v>0.33950120675784401</v>
      </c>
      <c r="I28" s="30">
        <f>'2007'!I28/'2006'!I28-1</f>
        <v>-2.8610354223433276E-2</v>
      </c>
      <c r="J28" s="30">
        <f>'2007'!J28/'2006'!J28-1</f>
        <v>-9.7716409984067942E-2</v>
      </c>
      <c r="K28" s="30">
        <f>'2007'!K28/'2006'!K28-1</f>
        <v>-0.22132253711201078</v>
      </c>
      <c r="L28" s="30">
        <f>'2007'!L28/'2006'!L28-1</f>
        <v>0.295910780669145</v>
      </c>
      <c r="M28" s="30">
        <f>'2007'!M28/'2006'!M28-1</f>
        <v>-5.1158301158301112E-2</v>
      </c>
      <c r="N28" s="30">
        <f>'2007'!N28/'2006'!N28-1</f>
        <v>3.6772216547497516E-2</v>
      </c>
      <c r="O28" s="30">
        <f>'2007'!O28/'2006'!O28-1</f>
        <v>0.32667617689015693</v>
      </c>
    </row>
    <row r="29" spans="2:15" x14ac:dyDescent="0.2">
      <c r="B29" s="24" t="s">
        <v>43</v>
      </c>
      <c r="C29" s="32">
        <f>'2007'!C29/SUM('2006'!D29:O29)-1</f>
        <v>4.6317996792895055E-2</v>
      </c>
      <c r="D29" s="32">
        <f>'2007'!D29/'2006'!D29-1</f>
        <v>0.44827586206896552</v>
      </c>
      <c r="E29" s="32">
        <f>'2007'!E29/'2006'!E29-1</f>
        <v>0.16637781629116111</v>
      </c>
      <c r="F29" s="32">
        <f>'2007'!F29/'2006'!F29-1</f>
        <v>-4.5964125560538083E-2</v>
      </c>
      <c r="G29" s="32">
        <f>'2007'!G29/'2006'!G29-1</f>
        <v>8.9108910891089188E-2</v>
      </c>
      <c r="H29" s="32">
        <f>'2007'!H29/'2006'!H29-1</f>
        <v>0.67678424938474158</v>
      </c>
      <c r="I29" s="32">
        <f>'2007'!I29/'2006'!I29-1</f>
        <v>6.6517607602012196E-2</v>
      </c>
      <c r="J29" s="32">
        <f>'2007'!J29/'2006'!J29-1</f>
        <v>0.23451327433628322</v>
      </c>
      <c r="K29" s="32">
        <f>'2007'!K29/'2006'!K29-1</f>
        <v>-0.14012504597278408</v>
      </c>
      <c r="L29" s="32">
        <f>'2007'!L29/'2006'!L29-1</f>
        <v>-0.21781609195402296</v>
      </c>
      <c r="M29" s="32">
        <f>'2007'!M29/'2006'!M29-1</f>
        <v>-0.11660516605166049</v>
      </c>
      <c r="N29" s="32">
        <f>'2007'!N29/'2006'!N29-1</f>
        <v>-6.4705882352941169E-2</v>
      </c>
      <c r="O29" s="32">
        <f>'2007'!O29/'2006'!O29-1</f>
        <v>-0.19036427732079908</v>
      </c>
    </row>
    <row r="30" spans="2:15" x14ac:dyDescent="0.2">
      <c r="B30" s="1" t="s">
        <v>44</v>
      </c>
      <c r="C30" s="55">
        <f>'2007'!C30/SUM('2006'!D30:O30)-1</f>
        <v>8.4318400892902545E-2</v>
      </c>
      <c r="D30" s="30">
        <f>'2007'!D30/'2006'!D30-1</f>
        <v>8.1591368846931855E-2</v>
      </c>
      <c r="E30" s="30">
        <f>'2007'!E30/'2006'!E30-1</f>
        <v>-8.2706766917293284E-2</v>
      </c>
      <c r="F30" s="30">
        <f>'2007'!F30/'2006'!F30-1</f>
        <v>0.57085020242914974</v>
      </c>
      <c r="G30" s="30">
        <f>'2007'!G30/'2006'!G30-1</f>
        <v>-0.18677940046118369</v>
      </c>
      <c r="H30" s="30">
        <f>'2007'!H30/'2006'!H30-1</f>
        <v>0.39471855455177196</v>
      </c>
      <c r="I30" s="30">
        <f>'2007'!I30/'2006'!I30-1</f>
        <v>0.20925228617536318</v>
      </c>
      <c r="J30" s="30">
        <f>'2007'!J30/'2006'!J30-1</f>
        <v>-0.10841913991520291</v>
      </c>
      <c r="K30" s="30">
        <f>'2007'!K30/'2006'!K30-1</f>
        <v>-0.15563241106719372</v>
      </c>
      <c r="L30" s="30">
        <f>'2007'!L30/'2006'!L30-1</f>
        <v>0.51891891891891895</v>
      </c>
      <c r="M30" s="30">
        <f>'2007'!M30/'2006'!M30-1</f>
        <v>5.9313215400624397E-2</v>
      </c>
      <c r="N30" s="30">
        <f>'2007'!N30/'2006'!N30-1</f>
        <v>-0.20751953125</v>
      </c>
      <c r="O30" s="30">
        <f>'2007'!O30/'2006'!O30-1</f>
        <v>4.9075844486934361E-2</v>
      </c>
    </row>
    <row r="31" spans="2:15" x14ac:dyDescent="0.2">
      <c r="B31" s="24" t="s">
        <v>2</v>
      </c>
      <c r="C31" s="32">
        <f>'2007'!C31/SUM('2006'!D31:O31)-1</f>
        <v>4.9298276780955774E-3</v>
      </c>
      <c r="D31" s="32">
        <f>'2007'!D31/'2006'!D31-1</f>
        <v>-0.13052486187845302</v>
      </c>
      <c r="E31" s="32">
        <f>'2007'!E31/'2006'!E31-1</f>
        <v>-0.23768115942028989</v>
      </c>
      <c r="F31" s="32">
        <f>'2007'!F31/'2006'!F31-1</f>
        <v>-0.34137622877569263</v>
      </c>
      <c r="G31" s="32">
        <f>'2007'!G31/'2006'!G31-1</f>
        <v>-7.6297049847405929E-2</v>
      </c>
      <c r="H31" s="32">
        <f>'2007'!H31/'2006'!H31-1</f>
        <v>9.7813578826237091E-2</v>
      </c>
      <c r="I31" s="32">
        <f>'2007'!I31/'2006'!I31-1</f>
        <v>-6.0651780325890137E-2</v>
      </c>
      <c r="J31" s="32">
        <f>'2007'!J31/'2006'!J31-1</f>
        <v>-6.9755335762623605E-2</v>
      </c>
      <c r="K31" s="32">
        <f>'2007'!K31/'2006'!K31-1</f>
        <v>3.6409290646578718E-2</v>
      </c>
      <c r="L31" s="32">
        <f>'2007'!L31/'2006'!L31-1</f>
        <v>6.3775510204081565E-2</v>
      </c>
      <c r="M31" s="32">
        <f>'2007'!M31/'2006'!M31-1</f>
        <v>0.20564516129032251</v>
      </c>
      <c r="N31" s="32">
        <f>'2007'!N31/'2006'!N31-1</f>
        <v>0.35221674876847286</v>
      </c>
      <c r="O31" s="32">
        <f>'2007'!O31/'2006'!O31-1</f>
        <v>0.29253472222222232</v>
      </c>
    </row>
    <row r="32" spans="2:15" x14ac:dyDescent="0.2">
      <c r="B32" s="1" t="s">
        <v>48</v>
      </c>
      <c r="C32" s="55">
        <f>'2007'!C32/SUM('2006'!D32:O32)-1</f>
        <v>0.139880044729084</v>
      </c>
      <c r="D32" s="30">
        <f>'2007'!D32/'2006'!D32-1</f>
        <v>0.25</v>
      </c>
      <c r="E32" s="30">
        <f>'2007'!E32/'2006'!E32-1</f>
        <v>8.35734870317002E-2</v>
      </c>
      <c r="F32" s="30">
        <f>'2007'!F32/'2006'!F32-1</f>
        <v>0.59433962264150941</v>
      </c>
      <c r="G32" s="30">
        <f>'2007'!G32/'2006'!G32-1</f>
        <v>8.9709762532981463E-2</v>
      </c>
      <c r="H32" s="30">
        <f>'2007'!H32/'2006'!H32-1</f>
        <v>-0.27239488117001831</v>
      </c>
      <c r="I32" s="30">
        <f>'2007'!I32/'2006'!I32-1</f>
        <v>0.15039577836411611</v>
      </c>
      <c r="J32" s="30">
        <f>'2007'!J32/'2006'!J32-1</f>
        <v>-3.4418604651162754E-2</v>
      </c>
      <c r="K32" s="30">
        <f>'2007'!K32/'2006'!K32-1</f>
        <v>1.9218632607062358</v>
      </c>
      <c r="L32" s="30">
        <f>'2007'!L32/'2006'!L32-1</f>
        <v>-0.60372455608488518</v>
      </c>
      <c r="M32" s="30">
        <f>'2007'!M32/'2006'!M32-1</f>
        <v>-3.5447761194029814E-2</v>
      </c>
      <c r="N32" s="30">
        <f>'2007'!N32/'2006'!N32-1</f>
        <v>-0.13618677042801552</v>
      </c>
      <c r="O32" s="30">
        <f>'2007'!O32/'2006'!O32-1</f>
        <v>0.18867924528301883</v>
      </c>
    </row>
    <row r="33" spans="2:15" x14ac:dyDescent="0.2">
      <c r="B33" s="24" t="s">
        <v>41</v>
      </c>
      <c r="C33" s="32">
        <f>'2007'!C33/SUM('2006'!D33:O33)-1</f>
        <v>-0.10280948800328116</v>
      </c>
      <c r="D33" s="32">
        <f>'2007'!D33/'2006'!D33-1</f>
        <v>0.21478382147838215</v>
      </c>
      <c r="E33" s="32">
        <f>'2007'!E33/'2006'!E33-1</f>
        <v>1.0271186440677966</v>
      </c>
      <c r="F33" s="32">
        <f>'2007'!F33/'2006'!F33-1</f>
        <v>0.15081967213114744</v>
      </c>
      <c r="G33" s="32">
        <f>'2007'!G33/'2006'!G33-1</f>
        <v>-6.6071428571428559E-2</v>
      </c>
      <c r="H33" s="32">
        <f>'2007'!H33/'2006'!H33-1</f>
        <v>1.223926380368098</v>
      </c>
      <c r="I33" s="32">
        <f>'2007'!I33/'2006'!I33-1</f>
        <v>-3.3492822966507685E-3</v>
      </c>
      <c r="J33" s="32">
        <f>'2007'!J33/'2006'!J33-1</f>
        <v>-0.44638403990024933</v>
      </c>
      <c r="K33" s="32">
        <f>'2007'!K33/'2006'!K33-1</f>
        <v>-0.1511946729338034</v>
      </c>
      <c r="L33" s="32">
        <f>'2007'!L33/'2006'!L33-1</f>
        <v>-0.24675324675324672</v>
      </c>
      <c r="M33" s="32">
        <f>'2007'!M33/'2006'!M33-1</f>
        <v>-0.15174506828528078</v>
      </c>
      <c r="N33" s="32">
        <f>'2007'!N33/'2006'!N33-1</f>
        <v>-0.47652790079716567</v>
      </c>
      <c r="O33" s="32">
        <f>'2007'!O33/'2006'!O33-1</f>
        <v>-0.17849898580121704</v>
      </c>
    </row>
    <row r="34" spans="2:15" x14ac:dyDescent="0.2">
      <c r="B34" s="1" t="s">
        <v>47</v>
      </c>
      <c r="C34" s="55">
        <f>'2007'!C34/SUM('2006'!D34:O34)-1</f>
        <v>-0.12</v>
      </c>
      <c r="D34" s="30">
        <f>'2007'!D34/'2006'!D34-1</f>
        <v>0.21040189125295505</v>
      </c>
      <c r="E34" s="30">
        <f>'2007'!E34/'2006'!E34-1</f>
        <v>-6.4128256513026005E-2</v>
      </c>
      <c r="F34" s="30">
        <f>'2007'!F34/'2006'!F34-1</f>
        <v>8.2390953150242252E-2</v>
      </c>
      <c r="G34" s="30">
        <f>'2007'!G34/'2006'!G34-1</f>
        <v>-0.22752043596730243</v>
      </c>
      <c r="H34" s="30">
        <f>'2007'!H34/'2006'!H34-1</f>
        <v>9.9685204616998924E-2</v>
      </c>
      <c r="I34" s="30">
        <f>'2007'!I34/'2006'!I34-1</f>
        <v>-0.37626432906271068</v>
      </c>
      <c r="J34" s="30">
        <f>'2007'!J34/'2006'!J34-1</f>
        <v>-0.42430819316332069</v>
      </c>
      <c r="K34" s="30">
        <f>'2007'!K34/'2006'!K34-1</f>
        <v>-0.1108063631376851</v>
      </c>
      <c r="L34" s="30">
        <f>'2007'!L34/'2006'!L34-1</f>
        <v>-0.21317829457364346</v>
      </c>
      <c r="M34" s="30">
        <f>'2007'!M34/'2006'!M34-1</f>
        <v>-5.1315789473684204E-2</v>
      </c>
      <c r="N34" s="30">
        <f>'2007'!N34/'2006'!N34-1</f>
        <v>0.31168831168831179</v>
      </c>
      <c r="O34" s="30">
        <f>'2007'!O34/'2006'!O34-1</f>
        <v>0.47956989247311821</v>
      </c>
    </row>
    <row r="35" spans="2:15" x14ac:dyDescent="0.2">
      <c r="B35" s="24" t="s">
        <v>49</v>
      </c>
      <c r="C35" s="32">
        <f>'2007'!C35/SUM('2006'!D35:O35)-1</f>
        <v>-2.3158608224130184E-2</v>
      </c>
      <c r="D35" s="32">
        <f>'2007'!D35/'2006'!D35-1</f>
        <v>0.16614420062695934</v>
      </c>
      <c r="E35" s="32">
        <f>'2007'!E35/'2006'!E35-1</f>
        <v>0.39143730886850148</v>
      </c>
      <c r="F35" s="32">
        <f>'2007'!F35/'2006'!F35-1</f>
        <v>0.18200408997955009</v>
      </c>
      <c r="G35" s="32">
        <f>'2007'!G35/'2006'!G35-1</f>
        <v>-0.13728549141965674</v>
      </c>
      <c r="H35" s="32">
        <f>'2007'!H35/'2006'!H35-1</f>
        <v>1.467505241090139E-2</v>
      </c>
      <c r="I35" s="32">
        <f>'2007'!I35/'2006'!I35-1</f>
        <v>2.3446658851113744E-2</v>
      </c>
      <c r="J35" s="32">
        <f>'2007'!J35/'2006'!J35-1</f>
        <v>4.7833935018050555E-2</v>
      </c>
      <c r="K35" s="32">
        <f>'2007'!K35/'2006'!K35-1</f>
        <v>0.38451935081148569</v>
      </c>
      <c r="L35" s="32">
        <f>'2007'!L35/'2006'!L35-1</f>
        <v>-0.40972222222222221</v>
      </c>
      <c r="M35" s="32">
        <f>'2007'!M35/'2006'!M35-1</f>
        <v>1.4084507042253502E-2</v>
      </c>
      <c r="N35" s="32">
        <f>'2007'!N35/'2006'!N35-1</f>
        <v>-0.24428179322964316</v>
      </c>
      <c r="O35" s="32">
        <f>'2007'!O35/'2006'!O35-1</f>
        <v>-0.1308641975308642</v>
      </c>
    </row>
    <row r="36" spans="2:15" x14ac:dyDescent="0.2">
      <c r="B36" s="42" t="s">
        <v>45</v>
      </c>
      <c r="C36" s="55">
        <f>'2007'!C36/SUM('2006'!D36:O36)-1</f>
        <v>-0.13448061740441764</v>
      </c>
      <c r="D36" s="30">
        <f>'2007'!D36/'2006'!D36-1</f>
        <v>0.14035087719298245</v>
      </c>
      <c r="E36" s="30">
        <f>'2007'!E36/'2006'!E36-1</f>
        <v>-4.9679487179487225E-2</v>
      </c>
      <c r="F36" s="30">
        <f>'2007'!F36/'2006'!F36-1</f>
        <v>-1.1173184357541888E-2</v>
      </c>
      <c r="G36" s="30">
        <f>'2007'!G36/'2006'!G36-1</f>
        <v>-6.8403908794788304E-2</v>
      </c>
      <c r="H36" s="30">
        <f>'2007'!H36/'2006'!H36-1</f>
        <v>0.24933333333333341</v>
      </c>
      <c r="I36" s="30">
        <f>'2007'!I36/'2006'!I36-1</f>
        <v>-0.40876317249029392</v>
      </c>
      <c r="J36" s="30">
        <f>'2007'!J36/'2006'!J36-1</f>
        <v>-0.35645041014168533</v>
      </c>
      <c r="K36" s="30">
        <f>'2007'!K36/'2006'!K36-1</f>
        <v>-7.9759862778730706E-2</v>
      </c>
      <c r="L36" s="30">
        <f>'2007'!L36/'2006'!L36-1</f>
        <v>-0.22626931567328923</v>
      </c>
      <c r="M36" s="30">
        <f>'2007'!M36/'2006'!M36-1</f>
        <v>-3.163950143815919E-2</v>
      </c>
      <c r="N36" s="30">
        <f>'2007'!N36/'2006'!N36-1</f>
        <v>-0.14220183486238536</v>
      </c>
      <c r="O36" s="30">
        <f>'2007'!O36/'2006'!O36-1</f>
        <v>1.4112903225806495E-2</v>
      </c>
    </row>
    <row r="37" spans="2:15" x14ac:dyDescent="0.2">
      <c r="B37" s="24" t="s">
        <v>51</v>
      </c>
      <c r="C37" s="32">
        <f>'2007'!C37/SUM('2006'!D37:O37)-1</f>
        <v>0.10832611766850486</v>
      </c>
      <c r="D37" s="32">
        <f>'2007'!D37/'2006'!D37-1</f>
        <v>0.66637856525496986</v>
      </c>
      <c r="E37" s="32">
        <f>'2007'!E37/'2006'!E37-1</f>
        <v>0.20447761194029845</v>
      </c>
      <c r="F37" s="32">
        <f>'2007'!F37/'2006'!F37-1</f>
        <v>0.26496739774748068</v>
      </c>
      <c r="G37" s="32">
        <f>'2007'!G37/'2006'!G37-1</f>
        <v>0.21713441654357468</v>
      </c>
      <c r="H37" s="32">
        <f>'2007'!H37/'2006'!H37-1</f>
        <v>5.4027504911591251E-2</v>
      </c>
      <c r="I37" s="32">
        <f>'2007'!I37/'2006'!I37-1</f>
        <v>0.30663390663390655</v>
      </c>
      <c r="J37" s="32">
        <f>'2007'!J37/'2006'!J37-1</f>
        <v>5.1334702258726939E-2</v>
      </c>
      <c r="K37" s="32">
        <f>'2007'!K37/'2006'!K37-1</f>
        <v>0.36394557823129259</v>
      </c>
      <c r="L37" s="32">
        <f>'2007'!L37/'2006'!L37-1</f>
        <v>0.1076991544281265</v>
      </c>
      <c r="M37" s="32">
        <f>'2007'!M37/'2006'!M37-1</f>
        <v>-0.26447574334898283</v>
      </c>
      <c r="N37" s="32">
        <f>'2007'!N37/'2006'!N37-1</f>
        <v>-5.3447354355962151E-4</v>
      </c>
      <c r="O37" s="32">
        <f>'2007'!O37/'2006'!O37-1</f>
        <v>-0.14253897550111361</v>
      </c>
    </row>
    <row r="38" spans="2:15" x14ac:dyDescent="0.2">
      <c r="B38" s="1" t="s">
        <v>3</v>
      </c>
      <c r="C38" s="55">
        <f>'2007'!C38/SUM('2006'!D38:O38)-1</f>
        <v>4.7857793983591579E-2</v>
      </c>
      <c r="D38" s="30">
        <f>'2007'!D38/'2006'!D38-1</f>
        <v>0.32006920415224904</v>
      </c>
      <c r="E38" s="30">
        <f>'2007'!E38/'2006'!E38-1</f>
        <v>0.24361493123772093</v>
      </c>
      <c r="F38" s="30">
        <f>'2007'!F38/'2006'!F38-1</f>
        <v>0.32148626817447501</v>
      </c>
      <c r="G38" s="30">
        <f>'2007'!G38/'2006'!G38-1</f>
        <v>0.18390804597701149</v>
      </c>
      <c r="H38" s="30">
        <f>'2007'!H38/'2006'!H38-1</f>
        <v>0.38928571428571423</v>
      </c>
      <c r="I38" s="30">
        <f>'2007'!I38/'2006'!I38-1</f>
        <v>-0.33115468409586057</v>
      </c>
      <c r="J38" s="30">
        <f>'2007'!J38/'2006'!J38-1</f>
        <v>0.10316368638239348</v>
      </c>
      <c r="K38" s="30">
        <f>'2007'!K38/'2006'!K38-1</f>
        <v>0.47783933518005539</v>
      </c>
      <c r="L38" s="30">
        <f>'2007'!L38/'2006'!L38-1</f>
        <v>9.1273821464393112E-2</v>
      </c>
      <c r="M38" s="30">
        <f>'2007'!M38/'2006'!M38-1</f>
        <v>-0.31859410430838997</v>
      </c>
      <c r="N38" s="30">
        <f>'2007'!N38/'2006'!N38-1</f>
        <v>-0.2418558736426456</v>
      </c>
      <c r="O38" s="30">
        <f>'2007'!O38/'2006'!O38-1</f>
        <v>-0.11385459533607678</v>
      </c>
    </row>
    <row r="39" spans="2:15" x14ac:dyDescent="0.2">
      <c r="B39" s="24" t="s">
        <v>46</v>
      </c>
      <c r="C39" s="32">
        <f>'2007'!C39/SUM('2006'!D39:O39)-1</f>
        <v>-1.0611007462686617E-2</v>
      </c>
      <c r="D39" s="32">
        <f>'2007'!D39/'2006'!D39-1</f>
        <v>8.6206896551724199E-2</v>
      </c>
      <c r="E39" s="32">
        <f>'2007'!E39/'2006'!E39-1</f>
        <v>0.51076923076923086</v>
      </c>
      <c r="F39" s="32">
        <f>'2007'!F39/'2006'!F39-1</f>
        <v>0.42633228840125392</v>
      </c>
      <c r="G39" s="32">
        <f>'2007'!G39/'2006'!G39-1</f>
        <v>0.20955882352941169</v>
      </c>
      <c r="H39" s="32">
        <f>'2007'!H39/'2006'!H39-1</f>
        <v>1.0293398533007334</v>
      </c>
      <c r="I39" s="32">
        <f>'2007'!I39/'2006'!I39-1</f>
        <v>-0.26578699340245049</v>
      </c>
      <c r="J39" s="32">
        <f>'2007'!J39/'2006'!J39-1</f>
        <v>1.939058171745156E-2</v>
      </c>
      <c r="K39" s="32">
        <f>'2007'!K39/'2006'!K39-1</f>
        <v>-1.0817307692307709E-2</v>
      </c>
      <c r="L39" s="32">
        <f>'2007'!L39/'2006'!L39-1</f>
        <v>-0.1984602224123182</v>
      </c>
      <c r="M39" s="32">
        <f>'2007'!M39/'2006'!M39-1</f>
        <v>-0.25223880597014925</v>
      </c>
      <c r="N39" s="32">
        <f>'2007'!N39/'2006'!N39-1</f>
        <v>-0.42156862745098034</v>
      </c>
      <c r="O39" s="32">
        <f>'2007'!O39/'2006'!O39-1</f>
        <v>-5.3763440860215006E-2</v>
      </c>
    </row>
    <row r="40" spans="2:15" x14ac:dyDescent="0.2">
      <c r="B40" s="42" t="s">
        <v>50</v>
      </c>
      <c r="C40" s="55">
        <f>'2007'!C40/SUM('2006'!D40:O40)-1</f>
        <v>0.21816256288059299</v>
      </c>
      <c r="D40" s="30">
        <f>'2007'!D40/'2006'!D40-1</f>
        <v>1.093220338983051</v>
      </c>
      <c r="E40" s="30">
        <f>'2007'!E40/'2006'!E40-1</f>
        <v>0.35785288270377724</v>
      </c>
      <c r="F40" s="30">
        <f>'2007'!F40/'2006'!F40-1</f>
        <v>0.20808080808080809</v>
      </c>
      <c r="G40" s="30">
        <f>'2007'!G40/'2006'!G40-1</f>
        <v>0.63221153846153855</v>
      </c>
      <c r="H40" s="30">
        <f>'2007'!H40/'2006'!H40-1</f>
        <v>0.33018867924528306</v>
      </c>
      <c r="I40" s="30">
        <f>'2007'!I40/'2006'!I40-1</f>
        <v>-8.0965909090909061E-2</v>
      </c>
      <c r="J40" s="30">
        <f>'2007'!J40/'2006'!J40-1</f>
        <v>0.30909090909090908</v>
      </c>
      <c r="K40" s="30">
        <f>'2007'!K40/'2006'!K40-1</f>
        <v>0.17780748663101598</v>
      </c>
      <c r="L40" s="30">
        <f>'2007'!L40/'2006'!L40-1</f>
        <v>0.35457063711911352</v>
      </c>
      <c r="M40" s="30">
        <f>'2007'!M40/'2006'!M40-1</f>
        <v>-0.12538226299694188</v>
      </c>
      <c r="N40" s="30">
        <f>'2007'!N40/'2006'!N40-1</f>
        <v>3.3724340175953049E-2</v>
      </c>
      <c r="O40" s="30">
        <f>'2007'!O40/'2006'!O40-1</f>
        <v>-1.28571428571429E-2</v>
      </c>
    </row>
    <row r="41" spans="2:15" x14ac:dyDescent="0.2">
      <c r="B41" s="24" t="s">
        <v>52</v>
      </c>
      <c r="C41" s="32">
        <f>'2007'!C41/SUM('2006'!D41:O41)-1</f>
        <v>4.0799606750778317E-2</v>
      </c>
      <c r="D41" s="32">
        <f>'2007'!D41/'2006'!D41-1</f>
        <v>0.42320819112627994</v>
      </c>
      <c r="E41" s="32">
        <f>'2007'!E41/'2006'!E41-1</f>
        <v>-0.63190184049079756</v>
      </c>
      <c r="F41" s="32">
        <f>'2007'!F41/'2006'!F41-1</f>
        <v>-0.34654919236417037</v>
      </c>
      <c r="G41" s="32">
        <f>'2007'!G41/'2006'!G41-1</f>
        <v>0.14592274678111594</v>
      </c>
      <c r="H41" s="32">
        <f>'2007'!H41/'2006'!H41-1</f>
        <v>1.3597560975609757</v>
      </c>
      <c r="I41" s="32">
        <f>'2007'!I41/'2006'!I41-1</f>
        <v>4.0114613180515679E-2</v>
      </c>
      <c r="J41" s="32">
        <f>'2007'!J41/'2006'!J41-1</f>
        <v>-0.26200873362445409</v>
      </c>
      <c r="K41" s="32">
        <f>'2007'!K41/'2006'!K41-1</f>
        <v>-0.19092122830440583</v>
      </c>
      <c r="L41" s="32">
        <f>'2007'!L41/'2006'!L41-1</f>
        <v>0.1811926605504588</v>
      </c>
      <c r="M41" s="32">
        <f>'2007'!M41/'2006'!M41-1</f>
        <v>0.12352941176470589</v>
      </c>
      <c r="N41" s="32">
        <f>'2007'!N41/'2006'!N41-1</f>
        <v>0.24920127795527147</v>
      </c>
      <c r="O41" s="32">
        <f>'2007'!O41/'2006'!O41-1</f>
        <v>0.16216216216216206</v>
      </c>
    </row>
    <row r="42" spans="2:15" x14ac:dyDescent="0.2">
      <c r="B42" s="42" t="s">
        <v>71</v>
      </c>
      <c r="C42" s="55">
        <f>'2007'!C42/SUM('2006'!D42:O42)-1</f>
        <v>7.9308591764107872E-2</v>
      </c>
      <c r="D42" s="30">
        <f>'2007'!D42/'2006'!D42-1</f>
        <v>-9.5634095634095639E-2</v>
      </c>
      <c r="E42" s="30">
        <f>'2007'!E42/'2006'!E42-1</f>
        <v>0.48945147679324896</v>
      </c>
      <c r="F42" s="30">
        <f>'2007'!F42/'2006'!F42-1</f>
        <v>0.41034482758620694</v>
      </c>
      <c r="G42" s="30">
        <f>'2007'!G42/'2006'!G42-1</f>
        <v>0.30136986301369872</v>
      </c>
      <c r="H42" s="30">
        <f>'2007'!H42/'2006'!H42-1</f>
        <v>0.87747035573122534</v>
      </c>
      <c r="I42" s="30">
        <f>'2007'!I42/'2006'!I42-1</f>
        <v>-3.1039136302294157E-2</v>
      </c>
      <c r="J42" s="30">
        <f>'2007'!J42/'2006'!J42-1</f>
        <v>-0.241852487135506</v>
      </c>
      <c r="K42" s="30">
        <f>'2007'!K42/'2006'!K42-1</f>
        <v>-0.26745718050065881</v>
      </c>
      <c r="L42" s="30">
        <f>'2007'!L42/'2006'!L42-1</f>
        <v>-3.2000000000000028E-2</v>
      </c>
      <c r="M42" s="30">
        <f>'2007'!M42/'2006'!M42-1</f>
        <v>4.1575492341356712E-2</v>
      </c>
      <c r="N42" s="30">
        <f>'2007'!N42/'2006'!N42-1</f>
        <v>0.35218978102189791</v>
      </c>
      <c r="O42" s="30">
        <f>'2007'!O42/'2006'!O42-1</f>
        <v>-0.23963133640552992</v>
      </c>
    </row>
    <row r="43" spans="2:15" x14ac:dyDescent="0.2">
      <c r="B43" s="24" t="s">
        <v>4</v>
      </c>
      <c r="C43" s="32">
        <f>'2007'!C43/SUM('2006'!D43:O43)-1</f>
        <v>-0.17883472057074912</v>
      </c>
      <c r="D43" s="32">
        <f>'2007'!D43/'2006'!D43-1</f>
        <v>0.25476190476190474</v>
      </c>
      <c r="E43" s="32">
        <f>'2007'!E43/'2006'!E43-1</f>
        <v>-5.4481546572935025E-2</v>
      </c>
      <c r="F43" s="32">
        <f>'2007'!F43/'2006'!F43-1</f>
        <v>2.4390243902439046E-2</v>
      </c>
      <c r="G43" s="32">
        <f>'2007'!G43/'2006'!G43-1</f>
        <v>-0.47330097087378642</v>
      </c>
      <c r="H43" s="32">
        <f>'2007'!H43/'2006'!H43-1</f>
        <v>0.59338842975206618</v>
      </c>
      <c r="I43" s="32">
        <f>'2007'!I43/'2006'!I43-1</f>
        <v>0</v>
      </c>
      <c r="J43" s="32">
        <f>'2007'!J43/'2006'!J43-1</f>
        <v>-0.40217391304347827</v>
      </c>
      <c r="K43" s="32">
        <f>'2007'!K43/'2006'!K43-1</f>
        <v>-0.17827868852459017</v>
      </c>
      <c r="L43" s="32">
        <f>'2007'!L43/'2006'!L43-1</f>
        <v>-0.19342105263157894</v>
      </c>
      <c r="M43" s="32">
        <f>'2007'!M43/'2006'!M43-1</f>
        <v>-0.59977064220183485</v>
      </c>
      <c r="N43" s="32">
        <f>'2007'!N43/'2006'!N43-1</f>
        <v>-0.58437499999999998</v>
      </c>
      <c r="O43" s="32">
        <f>'2007'!O43/'2006'!O43-1</f>
        <v>-5.7603686635944729E-2</v>
      </c>
    </row>
    <row r="44" spans="2:15" x14ac:dyDescent="0.2">
      <c r="B44" s="1" t="s">
        <v>103</v>
      </c>
      <c r="C44" s="55">
        <f>'2007'!C44/SUM('2006'!D44:O44)-1</f>
        <v>0.32503828483920372</v>
      </c>
      <c r="D44" s="30">
        <f>'2007'!D44/'2006'!D44-1</f>
        <v>0.61627906976744184</v>
      </c>
      <c r="E44" s="30">
        <f>'2007'!E44/'2006'!E44-1</f>
        <v>-0.13461538461538458</v>
      </c>
      <c r="F44" s="30">
        <f>'2007'!F44/'2006'!F44-1</f>
        <v>1.1518987341772151</v>
      </c>
      <c r="G44" s="30">
        <f>'2007'!G44/'2006'!G44-1</f>
        <v>0.49056603773584895</v>
      </c>
      <c r="H44" s="30">
        <f>'2007'!H44/'2006'!H44-1</f>
        <v>2.4712041884816753</v>
      </c>
      <c r="I44" s="30">
        <f>'2007'!I44/'2006'!I44-1</f>
        <v>-0.23619631901840488</v>
      </c>
      <c r="J44" s="30">
        <f>'2007'!J44/'2006'!J44-1</f>
        <v>0.94117647058823528</v>
      </c>
      <c r="K44" s="30">
        <f>'2007'!K44/'2006'!K44-1</f>
        <v>0.63902439024390234</v>
      </c>
      <c r="L44" s="30">
        <f>'2007'!L44/'2006'!L44-1</f>
        <v>-0.33974358974358976</v>
      </c>
      <c r="M44" s="30">
        <f>'2007'!M44/'2006'!M44-1</f>
        <v>-0.36301369863013699</v>
      </c>
      <c r="N44" s="30">
        <f>'2007'!N44/'2006'!N44-1</f>
        <v>0.50990099009900991</v>
      </c>
      <c r="O44" s="30">
        <f>'2007'!O44/'2006'!O44-1</f>
        <v>-6.2893081761006275E-2</v>
      </c>
    </row>
    <row r="45" spans="2:15" x14ac:dyDescent="0.2">
      <c r="B45" s="24" t="s">
        <v>76</v>
      </c>
      <c r="C45" s="32">
        <f>'2007'!C45/SUM('2006'!D45:O45)-1</f>
        <v>-4.9769970723546608E-2</v>
      </c>
      <c r="D45" s="32">
        <f>'2007'!D45/'2006'!D45-1</f>
        <v>0.63414634146341453</v>
      </c>
      <c r="E45" s="32">
        <f>'2007'!E45/'2006'!E45-1</f>
        <v>0.13483146067415741</v>
      </c>
      <c r="F45" s="32">
        <f>'2007'!F45/'2006'!F45-1</f>
        <v>0.26881720430107525</v>
      </c>
      <c r="G45" s="32">
        <f>'2007'!G45/'2006'!G45-1</f>
        <v>-1.2499999999999956E-2</v>
      </c>
      <c r="H45" s="32">
        <f>'2007'!H45/'2006'!H45-1</f>
        <v>-0.18181818181818177</v>
      </c>
      <c r="I45" s="32">
        <f>'2007'!I45/'2006'!I45-1</f>
        <v>-0.18491484184914841</v>
      </c>
      <c r="J45" s="32">
        <f>'2007'!J45/'2006'!J45-1</f>
        <v>-0.24594594594594599</v>
      </c>
      <c r="K45" s="32">
        <f>'2007'!K45/'2006'!K45-1</f>
        <v>0.10828025477707004</v>
      </c>
      <c r="L45" s="32">
        <f>'2007'!L45/'2006'!L45-1</f>
        <v>-0.17818181818181822</v>
      </c>
      <c r="M45" s="32">
        <f>'2007'!M45/'2006'!M45-1</f>
        <v>0.10362694300518127</v>
      </c>
      <c r="N45" s="32">
        <f>'2007'!N45/'2006'!N45-1</f>
        <v>-8.6956521739130488E-2</v>
      </c>
      <c r="O45" s="32">
        <f>'2007'!O45/'2006'!O45-1</f>
        <v>8.737864077669899E-2</v>
      </c>
    </row>
    <row r="46" spans="2:15" x14ac:dyDescent="0.2">
      <c r="B46" s="42" t="s">
        <v>5</v>
      </c>
      <c r="C46" s="55">
        <f>'2007'!C46/SUM('2006'!D46:O46)-1</f>
        <v>4.0751445086705251E-2</v>
      </c>
      <c r="D46" s="30">
        <f>'2007'!D46/'2006'!D46-1</f>
        <v>0.40366972477064222</v>
      </c>
      <c r="E46" s="30">
        <f>'2007'!E46/'2006'!E46-1</f>
        <v>0.32558139534883712</v>
      </c>
      <c r="F46" s="30">
        <f>'2007'!F46/'2006'!F46-1</f>
        <v>1.5499999999999998</v>
      </c>
      <c r="G46" s="30">
        <f>'2007'!G46/'2006'!G46-1</f>
        <v>0.53658536585365857</v>
      </c>
      <c r="H46" s="30">
        <f>'2007'!H46/'2006'!H46-1</f>
        <v>-0.70240295748613679</v>
      </c>
      <c r="I46" s="30">
        <f>'2007'!I46/'2006'!I46-1</f>
        <v>0.48898678414096919</v>
      </c>
      <c r="J46" s="30">
        <f>'2007'!J46/'2006'!J46-1</f>
        <v>0.14068441064638781</v>
      </c>
      <c r="K46" s="30">
        <f>'2007'!K46/'2006'!K46-1</f>
        <v>-6.678383128295251E-2</v>
      </c>
      <c r="L46" s="30">
        <f>'2007'!L46/'2006'!L46-1</f>
        <v>-0.19346049046321523</v>
      </c>
      <c r="M46" s="30">
        <f>'2007'!M46/'2006'!M46-1</f>
        <v>0.45539906103286376</v>
      </c>
      <c r="N46" s="30">
        <f>'2007'!N46/'2006'!N46-1</f>
        <v>-0.30158730158730163</v>
      </c>
      <c r="O46" s="30">
        <f>'2007'!O46/'2006'!O46-1</f>
        <v>-0.42622950819672134</v>
      </c>
    </row>
    <row r="47" spans="2:15" x14ac:dyDescent="0.2">
      <c r="B47" s="25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</row>
    <row r="48" spans="2:15" x14ac:dyDescent="0.2">
      <c r="B48" s="42" t="s">
        <v>77</v>
      </c>
      <c r="C48" s="55">
        <f>'2007'!C48/SUM('2006'!D48:O48)-1</f>
        <v>0.17110028060847737</v>
      </c>
      <c r="D48" s="30">
        <f>'2007'!D48/'2006'!D48-1</f>
        <v>0.1333262846267711</v>
      </c>
      <c r="E48" s="30">
        <f>'2007'!E48/'2006'!E48-1</f>
        <v>7.6687898089171869E-2</v>
      </c>
      <c r="F48" s="30">
        <f>'2007'!F48/'2006'!F48-1</f>
        <v>0.21544451654769636</v>
      </c>
      <c r="G48" s="30">
        <f>'2007'!G48/'2006'!G48-1</f>
        <v>0.34408132036288119</v>
      </c>
      <c r="H48" s="30">
        <f>'2007'!H48/'2006'!H48-1</f>
        <v>0.60878549526729775</v>
      </c>
      <c r="I48" s="30">
        <f>'2007'!I48/'2006'!I48-1</f>
        <v>0.15065051592642442</v>
      </c>
      <c r="J48" s="30">
        <f>'2007'!J48/'2006'!J48-1</f>
        <v>0.22358997314234563</v>
      </c>
      <c r="K48" s="30">
        <f>'2007'!K48/'2006'!K48-1</f>
        <v>0.23386767176785805</v>
      </c>
      <c r="L48" s="30">
        <f>'2007'!L48/'2006'!L48-1</f>
        <v>2.546647730055307E-3</v>
      </c>
      <c r="M48" s="30">
        <f>'2007'!M48/'2006'!M48-1</f>
        <v>0.16772151898734178</v>
      </c>
      <c r="N48" s="30">
        <f>'2007'!N48/'2006'!N48-1</f>
        <v>-0.19384549478794799</v>
      </c>
      <c r="O48" s="30">
        <f>'2007'!O48/'2006'!O48-1</f>
        <v>9.2898519630980392E-2</v>
      </c>
    </row>
  </sheetData>
  <phoneticPr fontId="10" type="noConversion"/>
  <conditionalFormatting sqref="B1 B3:B65536 C1:O6 C8:O65536">
    <cfRule type="cellIs" dxfId="463" priority="1" stopIfTrue="1" operator="lessThan">
      <formula>0</formula>
    </cfRule>
  </conditionalFormatting>
  <pageMargins left="0.26" right="0.32" top="0.56999999999999995" bottom="0.44" header="0.4921259845" footer="0.3"/>
  <pageSetup paperSize="9" scale="85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Z57"/>
  <sheetViews>
    <sheetView workbookViewId="0"/>
  </sheetViews>
  <sheetFormatPr defaultRowHeight="12.75" x14ac:dyDescent="0.2"/>
  <cols>
    <col min="1" max="1" width="4.140625" customWidth="1"/>
    <col min="2" max="2" width="28.7109375" style="42" customWidth="1"/>
    <col min="3" max="15" width="10.140625" customWidth="1"/>
  </cols>
  <sheetData>
    <row r="1" spans="2:78" x14ac:dyDescent="0.2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78" x14ac:dyDescent="0.2">
      <c r="B2" s="52" t="s">
        <v>72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78" x14ac:dyDescent="0.2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78" ht="15.75" x14ac:dyDescent="0.25">
      <c r="B4" s="53" t="s">
        <v>55</v>
      </c>
      <c r="C4" s="4"/>
      <c r="D4" s="4"/>
      <c r="E4" s="4"/>
      <c r="F4" s="2"/>
      <c r="G4" s="4"/>
      <c r="H4" s="2"/>
      <c r="I4" s="4"/>
      <c r="J4" s="2"/>
      <c r="K4" s="4"/>
      <c r="L4" s="4"/>
      <c r="M4" s="2"/>
      <c r="N4" s="2"/>
      <c r="O4" s="2"/>
    </row>
    <row r="5" spans="2:78" ht="15.75" thickBot="1" x14ac:dyDescent="0.3">
      <c r="B5" s="54" t="s">
        <v>0</v>
      </c>
    </row>
    <row r="6" spans="2:78" ht="13.5" thickBot="1" x14ac:dyDescent="0.25">
      <c r="B6" s="6" t="s">
        <v>106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  <c r="K6" s="7" t="s">
        <v>14</v>
      </c>
      <c r="L6" s="7" t="s">
        <v>15</v>
      </c>
      <c r="M6" s="7" t="s">
        <v>16</v>
      </c>
      <c r="N6" s="7" t="s">
        <v>17</v>
      </c>
      <c r="O6" s="7" t="s">
        <v>18</v>
      </c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</row>
    <row r="7" spans="2:78" ht="13.5" thickBot="1" x14ac:dyDescent="0.25">
      <c r="B7" s="39" t="s">
        <v>107</v>
      </c>
      <c r="C7" s="16" t="s">
        <v>56</v>
      </c>
      <c r="D7" s="16" t="s">
        <v>57</v>
      </c>
      <c r="E7" s="16" t="s">
        <v>58</v>
      </c>
      <c r="F7" s="16" t="s">
        <v>59</v>
      </c>
      <c r="G7" s="16" t="s">
        <v>60</v>
      </c>
      <c r="H7" s="16" t="s">
        <v>61</v>
      </c>
      <c r="I7" s="16" t="s">
        <v>62</v>
      </c>
      <c r="J7" s="16" t="s">
        <v>63</v>
      </c>
      <c r="K7" s="16" t="s">
        <v>64</v>
      </c>
      <c r="L7" s="16" t="s">
        <v>65</v>
      </c>
      <c r="M7" s="16" t="s">
        <v>66</v>
      </c>
      <c r="N7" s="16" t="s">
        <v>67</v>
      </c>
      <c r="O7" s="16" t="s">
        <v>68</v>
      </c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</row>
    <row r="8" spans="2:78" x14ac:dyDescent="0.2">
      <c r="B8" s="48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</row>
    <row r="9" spans="2:78" s="21" customFormat="1" x14ac:dyDescent="0.2">
      <c r="B9" s="18" t="s">
        <v>23</v>
      </c>
      <c r="C9" s="19">
        <f>SUM(D9:O9)</f>
        <v>202299</v>
      </c>
      <c r="D9" s="19">
        <f>'2006'!D9-'2005'!D9</f>
        <v>12638</v>
      </c>
      <c r="E9" s="19">
        <f>'2006'!E9-'2005'!E9</f>
        <v>10219</v>
      </c>
      <c r="F9" s="19">
        <f>'2006'!F9-'2005'!F9</f>
        <v>23428</v>
      </c>
      <c r="G9" s="19">
        <f>'2006'!G9-'2005'!G9</f>
        <v>-320</v>
      </c>
      <c r="H9" s="19">
        <f>'2006'!H9-'2005'!H9</f>
        <v>10482</v>
      </c>
      <c r="I9" s="19">
        <f>'2006'!I9-'2005'!I9</f>
        <v>18002</v>
      </c>
      <c r="J9" s="19">
        <f>'2006'!J9-'2005'!J9</f>
        <v>22385</v>
      </c>
      <c r="K9" s="19">
        <f>'2006'!K9-'2005'!K9</f>
        <v>28427</v>
      </c>
      <c r="L9" s="19">
        <f>'2006'!L9-'2005'!L9</f>
        <v>16960</v>
      </c>
      <c r="M9" s="19">
        <f>'2006'!M9-'2005'!M9</f>
        <v>14493</v>
      </c>
      <c r="N9" s="19">
        <f>'2006'!N9-'2005'!N9</f>
        <v>29225</v>
      </c>
      <c r="O9" s="19">
        <f>'2006'!O9-'2005'!O9</f>
        <v>16360</v>
      </c>
      <c r="P9" s="19"/>
      <c r="Q9" s="19"/>
      <c r="R9" s="19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</row>
    <row r="10" spans="2:78" x14ac:dyDescent="0.2">
      <c r="B10" s="11" t="s">
        <v>24</v>
      </c>
      <c r="C10" s="49">
        <f>SUM(D10:O10)</f>
        <v>168772</v>
      </c>
      <c r="D10" s="7">
        <f>'2006'!D10-'2005'!D10</f>
        <v>14079</v>
      </c>
      <c r="E10" s="7">
        <f>'2006'!E10-'2005'!E10</f>
        <v>10573</v>
      </c>
      <c r="F10" s="7">
        <f>'2006'!F10-'2005'!F10</f>
        <v>16450</v>
      </c>
      <c r="G10" s="7">
        <f>'2006'!G10-'2005'!G10</f>
        <v>218</v>
      </c>
      <c r="H10" s="7">
        <f>'2006'!H10-'2005'!H10</f>
        <v>-4273</v>
      </c>
      <c r="I10" s="7">
        <f>'2006'!I10-'2005'!I10</f>
        <v>19367</v>
      </c>
      <c r="J10" s="7">
        <f>'2006'!J10-'2005'!J10</f>
        <v>22022</v>
      </c>
      <c r="K10" s="7">
        <f>'2006'!K10-'2005'!K10</f>
        <v>12527</v>
      </c>
      <c r="L10" s="7">
        <f>'2006'!L10-'2005'!L10</f>
        <v>24431</v>
      </c>
      <c r="M10" s="7">
        <f>'2006'!M10-'2005'!M10</f>
        <v>14742</v>
      </c>
      <c r="N10" s="7">
        <f>'2006'!N10-'2005'!N10</f>
        <v>24241</v>
      </c>
      <c r="O10" s="7">
        <f>'2006'!O10-'2005'!O10</f>
        <v>14395</v>
      </c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</row>
    <row r="11" spans="2:78" s="21" customFormat="1" x14ac:dyDescent="0.2">
      <c r="B11" s="22" t="s">
        <v>25</v>
      </c>
      <c r="C11" s="19">
        <f t="shared" ref="C11:C48" si="0">SUM(D11:O11)</f>
        <v>33527</v>
      </c>
      <c r="D11" s="19">
        <f>'2006'!D11-'2005'!D11</f>
        <v>-1441</v>
      </c>
      <c r="E11" s="19">
        <f>'2006'!E11-'2005'!E11</f>
        <v>-354</v>
      </c>
      <c r="F11" s="19">
        <f>'2006'!F11-'2005'!F11</f>
        <v>6978</v>
      </c>
      <c r="G11" s="19">
        <f>'2006'!G11-'2005'!G11</f>
        <v>-538</v>
      </c>
      <c r="H11" s="19">
        <f>'2006'!H11-'2005'!H11</f>
        <v>14755</v>
      </c>
      <c r="I11" s="19">
        <f>'2006'!I11-'2005'!I11</f>
        <v>-1365</v>
      </c>
      <c r="J11" s="19">
        <f>'2006'!J11-'2005'!J11</f>
        <v>363</v>
      </c>
      <c r="K11" s="19">
        <f>'2006'!K11-'2005'!K11</f>
        <v>15900</v>
      </c>
      <c r="L11" s="19">
        <f>'2006'!L11-'2005'!L11</f>
        <v>-7471</v>
      </c>
      <c r="M11" s="19">
        <f>'2006'!M11-'2005'!M11</f>
        <v>-249</v>
      </c>
      <c r="N11" s="19">
        <f>'2006'!N11-'2005'!N11</f>
        <v>4984</v>
      </c>
      <c r="O11" s="19">
        <f>'2006'!O11-'2005'!O11</f>
        <v>1965</v>
      </c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</row>
    <row r="12" spans="2:78" x14ac:dyDescent="0.2">
      <c r="B12" s="42" t="s">
        <v>26</v>
      </c>
      <c r="C12" s="43">
        <f t="shared" si="0"/>
        <v>2314</v>
      </c>
      <c r="D12" s="12">
        <f>'2006'!D12-'2005'!D12</f>
        <v>-1394</v>
      </c>
      <c r="E12" s="12">
        <f>'2006'!E12-'2005'!E12</f>
        <v>16</v>
      </c>
      <c r="F12" s="12">
        <f>'2006'!F12-'2005'!F12</f>
        <v>1100</v>
      </c>
      <c r="G12" s="12">
        <f>'2006'!G12-'2005'!G12</f>
        <v>-2589</v>
      </c>
      <c r="H12" s="12">
        <f>'2006'!H12-'2005'!H12</f>
        <v>-1853</v>
      </c>
      <c r="I12" s="12">
        <f>'2006'!I12-'2005'!I12</f>
        <v>1891</v>
      </c>
      <c r="J12" s="12">
        <f>'2006'!J12-'2005'!J12</f>
        <v>2887</v>
      </c>
      <c r="K12" s="12">
        <f>'2006'!K12-'2005'!K12</f>
        <v>-4819</v>
      </c>
      <c r="L12" s="12">
        <f>'2006'!L12-'2005'!L12</f>
        <v>1129</v>
      </c>
      <c r="M12" s="12">
        <f>'2006'!M12-'2005'!M12</f>
        <v>2035</v>
      </c>
      <c r="N12" s="12">
        <f>'2006'!N12-'2005'!N12</f>
        <v>2726</v>
      </c>
      <c r="O12" s="12">
        <f>'2006'!O12-'2005'!O12</f>
        <v>1185</v>
      </c>
    </row>
    <row r="13" spans="2:78" s="21" customFormat="1" x14ac:dyDescent="0.2">
      <c r="B13" s="24" t="s">
        <v>29</v>
      </c>
      <c r="C13" s="23">
        <f t="shared" si="0"/>
        <v>16385</v>
      </c>
      <c r="D13" s="23">
        <f>'2006'!D13-'2005'!D13</f>
        <v>820</v>
      </c>
      <c r="E13" s="23">
        <f>'2006'!E13-'2005'!E13</f>
        <v>670</v>
      </c>
      <c r="F13" s="23">
        <f>'2006'!F13-'2005'!F13</f>
        <v>1403</v>
      </c>
      <c r="G13" s="23">
        <f>'2006'!G13-'2005'!G13</f>
        <v>527</v>
      </c>
      <c r="H13" s="23">
        <f>'2006'!H13-'2005'!H13</f>
        <v>975</v>
      </c>
      <c r="I13" s="23">
        <f>'2006'!I13-'2005'!I13</f>
        <v>-1</v>
      </c>
      <c r="J13" s="23">
        <f>'2006'!J13-'2005'!J13</f>
        <v>452</v>
      </c>
      <c r="K13" s="23">
        <f>'2006'!K13-'2005'!K13</f>
        <v>1644</v>
      </c>
      <c r="L13" s="23">
        <f>'2006'!L13-'2005'!L13</f>
        <v>2324</v>
      </c>
      <c r="M13" s="23">
        <f>'2006'!M13-'2005'!M13</f>
        <v>1884</v>
      </c>
      <c r="N13" s="23">
        <f>'2006'!N13-'2005'!N13</f>
        <v>3190</v>
      </c>
      <c r="O13" s="23">
        <f>'2006'!O13-'2005'!O13</f>
        <v>2497</v>
      </c>
    </row>
    <row r="14" spans="2:78" x14ac:dyDescent="0.2">
      <c r="B14" s="1" t="s">
        <v>28</v>
      </c>
      <c r="C14" s="43">
        <f t="shared" si="0"/>
        <v>-4449</v>
      </c>
      <c r="D14" s="12">
        <f>'2006'!D14-'2005'!D14</f>
        <v>39</v>
      </c>
      <c r="E14" s="12">
        <f>'2006'!E14-'2005'!E14</f>
        <v>-1</v>
      </c>
      <c r="F14" s="12">
        <f>'2006'!F14-'2005'!F14</f>
        <v>1082</v>
      </c>
      <c r="G14" s="12">
        <f>'2006'!G14-'2005'!G14</f>
        <v>-767</v>
      </c>
      <c r="H14" s="12">
        <f>'2006'!H14-'2005'!H14</f>
        <v>678</v>
      </c>
      <c r="I14" s="12">
        <f>'2006'!I14-'2005'!I14</f>
        <v>-187</v>
      </c>
      <c r="J14" s="12">
        <f>'2006'!J14-'2005'!J14</f>
        <v>-1328</v>
      </c>
      <c r="K14" s="12">
        <f>'2006'!K14-'2005'!K14</f>
        <v>-1199</v>
      </c>
      <c r="L14" s="12">
        <f>'2006'!L14-'2005'!L14</f>
        <v>-1185</v>
      </c>
      <c r="M14" s="12">
        <f>'2006'!M14-'2005'!M14</f>
        <v>-635</v>
      </c>
      <c r="N14" s="12">
        <f>'2006'!N14-'2005'!N14</f>
        <v>-441</v>
      </c>
      <c r="O14" s="12">
        <f>'2006'!O14-'2005'!O14</f>
        <v>-505</v>
      </c>
    </row>
    <row r="15" spans="2:78" s="21" customFormat="1" x14ac:dyDescent="0.2">
      <c r="B15" s="24" t="s">
        <v>27</v>
      </c>
      <c r="C15" s="23">
        <f t="shared" si="0"/>
        <v>38493</v>
      </c>
      <c r="D15" s="23">
        <f>'2006'!D15-'2005'!D15</f>
        <v>6846</v>
      </c>
      <c r="E15" s="23">
        <f>'2006'!E15-'2005'!E15</f>
        <v>1616</v>
      </c>
      <c r="F15" s="23">
        <f>'2006'!F15-'2005'!F15</f>
        <v>1677</v>
      </c>
      <c r="G15" s="23">
        <f>'2006'!G15-'2005'!G15</f>
        <v>1094</v>
      </c>
      <c r="H15" s="23">
        <f>'2006'!H15-'2005'!H15</f>
        <v>1521</v>
      </c>
      <c r="I15" s="23">
        <f>'2006'!I15-'2005'!I15</f>
        <v>3905</v>
      </c>
      <c r="J15" s="23">
        <f>'2006'!J15-'2005'!J15</f>
        <v>1261</v>
      </c>
      <c r="K15" s="23">
        <f>'2006'!K15-'2005'!K15</f>
        <v>3935</v>
      </c>
      <c r="L15" s="23">
        <f>'2006'!L15-'2005'!L15</f>
        <v>2487</v>
      </c>
      <c r="M15" s="23">
        <f>'2006'!M15-'2005'!M15</f>
        <v>4083</v>
      </c>
      <c r="N15" s="23">
        <f>'2006'!N15-'2005'!N15</f>
        <v>5153</v>
      </c>
      <c r="O15" s="23">
        <f>'2006'!O15-'2005'!O15</f>
        <v>4915</v>
      </c>
    </row>
    <row r="16" spans="2:78" x14ac:dyDescent="0.2">
      <c r="B16" s="42" t="s">
        <v>1</v>
      </c>
      <c r="C16" s="43">
        <f t="shared" si="0"/>
        <v>-1740</v>
      </c>
      <c r="D16" s="12">
        <f>'2006'!D16-'2005'!D16</f>
        <v>1288</v>
      </c>
      <c r="E16" s="12">
        <f>'2006'!E16-'2005'!E16</f>
        <v>132</v>
      </c>
      <c r="F16" s="12">
        <f>'2006'!F16-'2005'!F16</f>
        <v>1429</v>
      </c>
      <c r="G16" s="12">
        <f>'2006'!G16-'2005'!G16</f>
        <v>-381</v>
      </c>
      <c r="H16" s="12">
        <f>'2006'!H16-'2005'!H16</f>
        <v>82</v>
      </c>
      <c r="I16" s="12">
        <f>'2006'!I16-'2005'!I16</f>
        <v>387</v>
      </c>
      <c r="J16" s="12">
        <f>'2006'!J16-'2005'!J16</f>
        <v>-1803</v>
      </c>
      <c r="K16" s="12">
        <f>'2006'!K16-'2005'!K16</f>
        <v>-3032</v>
      </c>
      <c r="L16" s="12">
        <f>'2006'!L16-'2005'!L16</f>
        <v>464</v>
      </c>
      <c r="M16" s="12">
        <f>'2006'!M16-'2005'!M16</f>
        <v>154</v>
      </c>
      <c r="N16" s="12">
        <f>'2006'!N16-'2005'!N16</f>
        <v>-389</v>
      </c>
      <c r="O16" s="12">
        <f>'2006'!O16-'2005'!O16</f>
        <v>-71</v>
      </c>
    </row>
    <row r="17" spans="2:15" s="21" customFormat="1" x14ac:dyDescent="0.2">
      <c r="B17" s="24" t="s">
        <v>30</v>
      </c>
      <c r="C17" s="23">
        <f t="shared" si="0"/>
        <v>9018</v>
      </c>
      <c r="D17" s="23">
        <f>'2006'!D17-'2005'!D17</f>
        <v>-97</v>
      </c>
      <c r="E17" s="23">
        <f>'2006'!E17-'2005'!E17</f>
        <v>-141</v>
      </c>
      <c r="F17" s="23">
        <f>'2006'!F17-'2005'!F17</f>
        <v>4</v>
      </c>
      <c r="G17" s="23">
        <f>'2006'!G17-'2005'!G17</f>
        <v>119</v>
      </c>
      <c r="H17" s="23">
        <f>'2006'!H17-'2005'!H17</f>
        <v>-1800</v>
      </c>
      <c r="I17" s="23">
        <f>'2006'!I17-'2005'!I17</f>
        <v>1355</v>
      </c>
      <c r="J17" s="23">
        <f>'2006'!J17-'2005'!J17</f>
        <v>1490</v>
      </c>
      <c r="K17" s="23">
        <f>'2006'!K17-'2005'!K17</f>
        <v>796</v>
      </c>
      <c r="L17" s="23">
        <f>'2006'!L17-'2005'!L17</f>
        <v>4858</v>
      </c>
      <c r="M17" s="23">
        <f>'2006'!M17-'2005'!M17</f>
        <v>1560</v>
      </c>
      <c r="N17" s="23">
        <f>'2006'!N17-'2005'!N17</f>
        <v>352</v>
      </c>
      <c r="O17" s="23">
        <f>'2006'!O17-'2005'!O17</f>
        <v>522</v>
      </c>
    </row>
    <row r="18" spans="2:15" x14ac:dyDescent="0.2">
      <c r="B18" s="1" t="s">
        <v>31</v>
      </c>
      <c r="C18" s="43">
        <f t="shared" si="0"/>
        <v>10769</v>
      </c>
      <c r="D18" s="12">
        <f>'2006'!D18-'2005'!D18</f>
        <v>16</v>
      </c>
      <c r="E18" s="12">
        <f>'2006'!E18-'2005'!E18</f>
        <v>-80</v>
      </c>
      <c r="F18" s="12">
        <f>'2006'!F18-'2005'!F18</f>
        <v>276</v>
      </c>
      <c r="G18" s="12">
        <f>'2006'!G18-'2005'!G18</f>
        <v>-289</v>
      </c>
      <c r="H18" s="12">
        <f>'2006'!H18-'2005'!H18</f>
        <v>311</v>
      </c>
      <c r="I18" s="12">
        <f>'2006'!I18-'2005'!I18</f>
        <v>1250</v>
      </c>
      <c r="J18" s="12">
        <f>'2006'!J18-'2005'!J18</f>
        <v>1230</v>
      </c>
      <c r="K18" s="12">
        <f>'2006'!K18-'2005'!K18</f>
        <v>4312</v>
      </c>
      <c r="L18" s="12">
        <f>'2006'!L18-'2005'!L18</f>
        <v>842</v>
      </c>
      <c r="M18" s="12">
        <f>'2006'!M18-'2005'!M18</f>
        <v>760</v>
      </c>
      <c r="N18" s="12">
        <f>'2006'!N18-'2005'!N18</f>
        <v>1546</v>
      </c>
      <c r="O18" s="12">
        <f>'2006'!O18-'2005'!O18</f>
        <v>595</v>
      </c>
    </row>
    <row r="19" spans="2:15" s="21" customFormat="1" x14ac:dyDescent="0.2">
      <c r="B19" s="24" t="s">
        <v>34</v>
      </c>
      <c r="C19" s="23">
        <f t="shared" si="0"/>
        <v>-3791</v>
      </c>
      <c r="D19" s="23">
        <f>'2006'!D19-'2005'!D19</f>
        <v>-406</v>
      </c>
      <c r="E19" s="23">
        <f>'2006'!E19-'2005'!E19</f>
        <v>61</v>
      </c>
      <c r="F19" s="23">
        <f>'2006'!F19-'2005'!F19</f>
        <v>650</v>
      </c>
      <c r="G19" s="23">
        <f>'2006'!G19-'2005'!G19</f>
        <v>-559</v>
      </c>
      <c r="H19" s="23">
        <f>'2006'!H19-'2005'!H19</f>
        <v>276</v>
      </c>
      <c r="I19" s="23">
        <f>'2006'!I19-'2005'!I19</f>
        <v>-1389</v>
      </c>
      <c r="J19" s="23">
        <f>'2006'!J19-'2005'!J19</f>
        <v>-998</v>
      </c>
      <c r="K19" s="23">
        <f>'2006'!K19-'2005'!K19</f>
        <v>77</v>
      </c>
      <c r="L19" s="23">
        <f>'2006'!L19-'2005'!L19</f>
        <v>-550</v>
      </c>
      <c r="M19" s="23">
        <f>'2006'!M19-'2005'!M19</f>
        <v>-572</v>
      </c>
      <c r="N19" s="23">
        <f>'2006'!N19-'2005'!N19</f>
        <v>-47</v>
      </c>
      <c r="O19" s="23">
        <f>'2006'!O19-'2005'!O19</f>
        <v>-334</v>
      </c>
    </row>
    <row r="20" spans="2:15" x14ac:dyDescent="0.2">
      <c r="B20" s="1" t="s">
        <v>33</v>
      </c>
      <c r="C20" s="43">
        <f t="shared" si="0"/>
        <v>667</v>
      </c>
      <c r="D20" s="12">
        <f>'2006'!D20-'2005'!D20</f>
        <v>162</v>
      </c>
      <c r="E20" s="12">
        <f>'2006'!E20-'2005'!E20</f>
        <v>120</v>
      </c>
      <c r="F20" s="12">
        <f>'2006'!F20-'2005'!F20</f>
        <v>1290</v>
      </c>
      <c r="G20" s="12">
        <f>'2006'!G20-'2005'!G20</f>
        <v>-617</v>
      </c>
      <c r="H20" s="12">
        <f>'2006'!H20-'2005'!H20</f>
        <v>-1550</v>
      </c>
      <c r="I20" s="12">
        <f>'2006'!I20-'2005'!I20</f>
        <v>-2586</v>
      </c>
      <c r="J20" s="12">
        <f>'2006'!J20-'2005'!J20</f>
        <v>946</v>
      </c>
      <c r="K20" s="12">
        <f>'2006'!K20-'2005'!K20</f>
        <v>972</v>
      </c>
      <c r="L20" s="12">
        <f>'2006'!L20-'2005'!L20</f>
        <v>-353</v>
      </c>
      <c r="M20" s="12">
        <f>'2006'!M20-'2005'!M20</f>
        <v>387</v>
      </c>
      <c r="N20" s="12">
        <f>'2006'!N20-'2005'!N20</f>
        <v>1369</v>
      </c>
      <c r="O20" s="12">
        <f>'2006'!O20-'2005'!O20</f>
        <v>527</v>
      </c>
    </row>
    <row r="21" spans="2:15" s="21" customFormat="1" x14ac:dyDescent="0.2">
      <c r="B21" s="24" t="s">
        <v>40</v>
      </c>
      <c r="C21" s="23">
        <f t="shared" si="0"/>
        <v>10242</v>
      </c>
      <c r="D21" s="23">
        <f>'2006'!D21-'2005'!D21</f>
        <v>370</v>
      </c>
      <c r="E21" s="23">
        <f>'2006'!E21-'2005'!E21</f>
        <v>1202</v>
      </c>
      <c r="F21" s="23">
        <f>'2006'!F21-'2005'!F21</f>
        <v>1098</v>
      </c>
      <c r="G21" s="23">
        <f>'2006'!G21-'2005'!G21</f>
        <v>443</v>
      </c>
      <c r="H21" s="23">
        <f>'2006'!H21-'2005'!H21</f>
        <v>929</v>
      </c>
      <c r="I21" s="23">
        <f>'2006'!I21-'2005'!I21</f>
        <v>963</v>
      </c>
      <c r="J21" s="23">
        <f>'2006'!J21-'2005'!J21</f>
        <v>1404</v>
      </c>
      <c r="K21" s="23">
        <f>'2006'!K21-'2005'!K21</f>
        <v>2329</v>
      </c>
      <c r="L21" s="23">
        <f>'2006'!L21-'2005'!L21</f>
        <v>2401</v>
      </c>
      <c r="M21" s="23">
        <f>'2006'!M21-'2005'!M21</f>
        <v>-399</v>
      </c>
      <c r="N21" s="23">
        <f>'2006'!N21-'2005'!N21</f>
        <v>-385</v>
      </c>
      <c r="O21" s="23">
        <f>'2006'!O21-'2005'!O21</f>
        <v>-113</v>
      </c>
    </row>
    <row r="22" spans="2:15" x14ac:dyDescent="0.2">
      <c r="B22" s="42" t="s">
        <v>36</v>
      </c>
      <c r="C22" s="43">
        <f t="shared" si="0"/>
        <v>9840</v>
      </c>
      <c r="D22" s="12">
        <f>'2006'!D22-'2005'!D22</f>
        <v>518</v>
      </c>
      <c r="E22" s="12">
        <f>'2006'!E22-'2005'!E22</f>
        <v>150</v>
      </c>
      <c r="F22" s="12">
        <f>'2006'!F22-'2005'!F22</f>
        <v>-450</v>
      </c>
      <c r="G22" s="12">
        <f>'2006'!G22-'2005'!G22</f>
        <v>1654</v>
      </c>
      <c r="H22" s="12">
        <f>'2006'!H22-'2005'!H22</f>
        <v>-497</v>
      </c>
      <c r="I22" s="12">
        <f>'2006'!I22-'2005'!I22</f>
        <v>1157</v>
      </c>
      <c r="J22" s="12">
        <f>'2006'!J22-'2005'!J22</f>
        <v>1845</v>
      </c>
      <c r="K22" s="12">
        <f>'2006'!K22-'2005'!K22</f>
        <v>3877</v>
      </c>
      <c r="L22" s="12">
        <f>'2006'!L22-'2005'!L22</f>
        <v>70</v>
      </c>
      <c r="M22" s="12">
        <f>'2006'!M22-'2005'!M22</f>
        <v>-299</v>
      </c>
      <c r="N22" s="12">
        <f>'2006'!N22-'2005'!N22</f>
        <v>1491</v>
      </c>
      <c r="O22" s="12">
        <f>'2006'!O22-'2005'!O22</f>
        <v>324</v>
      </c>
    </row>
    <row r="23" spans="2:15" s="21" customFormat="1" x14ac:dyDescent="0.2">
      <c r="B23" s="24" t="s">
        <v>32</v>
      </c>
      <c r="C23" s="23">
        <f t="shared" si="0"/>
        <v>1845</v>
      </c>
      <c r="D23" s="23">
        <f>'2006'!D23-'2005'!D23</f>
        <v>317</v>
      </c>
      <c r="E23" s="23">
        <f>'2006'!E23-'2005'!E23</f>
        <v>561</v>
      </c>
      <c r="F23" s="23">
        <f>'2006'!F23-'2005'!F23</f>
        <v>1197</v>
      </c>
      <c r="G23" s="23">
        <f>'2006'!G23-'2005'!G23</f>
        <v>535</v>
      </c>
      <c r="H23" s="23">
        <f>'2006'!H23-'2005'!H23</f>
        <v>-1624</v>
      </c>
      <c r="I23" s="23">
        <f>'2006'!I23-'2005'!I23</f>
        <v>283</v>
      </c>
      <c r="J23" s="23">
        <f>'2006'!J23-'2005'!J23</f>
        <v>513</v>
      </c>
      <c r="K23" s="23">
        <f>'2006'!K23-'2005'!K23</f>
        <v>-3395</v>
      </c>
      <c r="L23" s="23">
        <f>'2006'!L23-'2005'!L23</f>
        <v>823</v>
      </c>
      <c r="M23" s="23">
        <f>'2006'!M23-'2005'!M23</f>
        <v>609</v>
      </c>
      <c r="N23" s="23">
        <f>'2006'!N23-'2005'!N23</f>
        <v>1866</v>
      </c>
      <c r="O23" s="23">
        <f>'2006'!O23-'2005'!O23</f>
        <v>160</v>
      </c>
    </row>
    <row r="24" spans="2:15" x14ac:dyDescent="0.2">
      <c r="B24" s="1" t="s">
        <v>35</v>
      </c>
      <c r="C24" s="43">
        <f t="shared" si="0"/>
        <v>1606</v>
      </c>
      <c r="D24" s="12">
        <f>'2006'!D24-'2005'!D24</f>
        <v>288</v>
      </c>
      <c r="E24" s="12">
        <f>'2006'!E24-'2005'!E24</f>
        <v>78</v>
      </c>
      <c r="F24" s="12">
        <f>'2006'!F24-'2005'!F24</f>
        <v>503</v>
      </c>
      <c r="G24" s="12">
        <f>'2006'!G24-'2005'!G24</f>
        <v>-585</v>
      </c>
      <c r="H24" s="12">
        <f>'2006'!H24-'2005'!H24</f>
        <v>1843</v>
      </c>
      <c r="I24" s="12">
        <f>'2006'!I24-'2005'!I24</f>
        <v>-1049</v>
      </c>
      <c r="J24" s="12">
        <f>'2006'!J24-'2005'!J24</f>
        <v>689</v>
      </c>
      <c r="K24" s="12">
        <f>'2006'!K24-'2005'!K24</f>
        <v>953</v>
      </c>
      <c r="L24" s="12">
        <f>'2006'!L24-'2005'!L24</f>
        <v>-843</v>
      </c>
      <c r="M24" s="12">
        <f>'2006'!M24-'2005'!M24</f>
        <v>-146</v>
      </c>
      <c r="N24" s="12">
        <f>'2006'!N24-'2005'!N24</f>
        <v>183</v>
      </c>
      <c r="O24" s="12">
        <f>'2006'!O24-'2005'!O24</f>
        <v>-308</v>
      </c>
    </row>
    <row r="25" spans="2:15" s="21" customFormat="1" x14ac:dyDescent="0.2">
      <c r="B25" s="24" t="s">
        <v>38</v>
      </c>
      <c r="C25" s="23">
        <f t="shared" si="0"/>
        <v>4311</v>
      </c>
      <c r="D25" s="23">
        <f>'2006'!D25-'2005'!D25</f>
        <v>324</v>
      </c>
      <c r="E25" s="23">
        <f>'2006'!E25-'2005'!E25</f>
        <v>291</v>
      </c>
      <c r="F25" s="23">
        <f>'2006'!F25-'2005'!F25</f>
        <v>193</v>
      </c>
      <c r="G25" s="23">
        <f>'2006'!G25-'2005'!G25</f>
        <v>83</v>
      </c>
      <c r="H25" s="23">
        <f>'2006'!H25-'2005'!H25</f>
        <v>-910</v>
      </c>
      <c r="I25" s="23">
        <f>'2006'!I25-'2005'!I25</f>
        <v>-131</v>
      </c>
      <c r="J25" s="23">
        <f>'2006'!J25-'2005'!J25</f>
        <v>847</v>
      </c>
      <c r="K25" s="23">
        <f>'2006'!K25-'2005'!K25</f>
        <v>1443</v>
      </c>
      <c r="L25" s="23">
        <f>'2006'!L25-'2005'!L25</f>
        <v>298</v>
      </c>
      <c r="M25" s="23">
        <f>'2006'!M25-'2005'!M25</f>
        <v>822</v>
      </c>
      <c r="N25" s="23">
        <f>'2006'!N25-'2005'!N25</f>
        <v>516</v>
      </c>
      <c r="O25" s="23">
        <f>'2006'!O25-'2005'!O25</f>
        <v>535</v>
      </c>
    </row>
    <row r="26" spans="2:15" x14ac:dyDescent="0.2">
      <c r="B26" s="1" t="s">
        <v>37</v>
      </c>
      <c r="C26" s="43">
        <f t="shared" si="0"/>
        <v>2296</v>
      </c>
      <c r="D26" s="12">
        <f>'2006'!D26-'2005'!D26</f>
        <v>614</v>
      </c>
      <c r="E26" s="12">
        <f>'2006'!E26-'2005'!E26</f>
        <v>628</v>
      </c>
      <c r="F26" s="12">
        <f>'2006'!F26-'2005'!F26</f>
        <v>780</v>
      </c>
      <c r="G26" s="12">
        <f>'2006'!G26-'2005'!G26</f>
        <v>-132</v>
      </c>
      <c r="H26" s="12">
        <f>'2006'!H26-'2005'!H26</f>
        <v>487</v>
      </c>
      <c r="I26" s="12">
        <f>'2006'!I26-'2005'!I26</f>
        <v>-5</v>
      </c>
      <c r="J26" s="12">
        <f>'2006'!J26-'2005'!J26</f>
        <v>-445</v>
      </c>
      <c r="K26" s="12">
        <f>'2006'!K26-'2005'!K26</f>
        <v>23</v>
      </c>
      <c r="L26" s="12">
        <f>'2006'!L26-'2005'!L26</f>
        <v>-596</v>
      </c>
      <c r="M26" s="12">
        <f>'2006'!M26-'2005'!M26</f>
        <v>322</v>
      </c>
      <c r="N26" s="12">
        <f>'2006'!N26-'2005'!N26</f>
        <v>290</v>
      </c>
      <c r="O26" s="12">
        <f>'2006'!O26-'2005'!O26</f>
        <v>330</v>
      </c>
    </row>
    <row r="27" spans="2:15" s="21" customFormat="1" x14ac:dyDescent="0.2">
      <c r="B27" s="24" t="s">
        <v>39</v>
      </c>
      <c r="C27" s="23">
        <f t="shared" si="0"/>
        <v>4366</v>
      </c>
      <c r="D27" s="23">
        <f>'2006'!D27-'2005'!D27</f>
        <v>552</v>
      </c>
      <c r="E27" s="23">
        <f>'2006'!E27-'2005'!E27</f>
        <v>196</v>
      </c>
      <c r="F27" s="23">
        <f>'2006'!F27-'2005'!F27</f>
        <v>-422</v>
      </c>
      <c r="G27" s="23">
        <f>'2006'!G27-'2005'!G27</f>
        <v>68</v>
      </c>
      <c r="H27" s="23">
        <f>'2006'!H27-'2005'!H27</f>
        <v>31</v>
      </c>
      <c r="I27" s="23">
        <f>'2006'!I27-'2005'!I27</f>
        <v>959</v>
      </c>
      <c r="J27" s="23">
        <f>'2006'!J27-'2005'!J27</f>
        <v>828</v>
      </c>
      <c r="K27" s="23">
        <f>'2006'!K27-'2005'!K27</f>
        <v>199</v>
      </c>
      <c r="L27" s="23">
        <f>'2006'!L27-'2005'!L27</f>
        <v>548</v>
      </c>
      <c r="M27" s="23">
        <f>'2006'!M27-'2005'!M27</f>
        <v>266</v>
      </c>
      <c r="N27" s="23">
        <f>'2006'!N27-'2005'!N27</f>
        <v>754</v>
      </c>
      <c r="O27" s="23">
        <f>'2006'!O27-'2005'!O27</f>
        <v>387</v>
      </c>
    </row>
    <row r="28" spans="2:15" x14ac:dyDescent="0.2">
      <c r="B28" s="42" t="s">
        <v>42</v>
      </c>
      <c r="C28" s="43">
        <f t="shared" si="0"/>
        <v>0</v>
      </c>
      <c r="D28" s="12">
        <f>'2006'!D28-'2005'!D28</f>
        <v>-132</v>
      </c>
      <c r="E28" s="12">
        <f>'2006'!E28-'2005'!E28</f>
        <v>83</v>
      </c>
      <c r="F28" s="12">
        <f>'2006'!F28-'2005'!F28</f>
        <v>267</v>
      </c>
      <c r="G28" s="12">
        <f>'2006'!G28-'2005'!G28</f>
        <v>58</v>
      </c>
      <c r="H28" s="12">
        <f>'2006'!H28-'2005'!H28</f>
        <v>-670</v>
      </c>
      <c r="I28" s="12">
        <f>'2006'!I28-'2005'!I28</f>
        <v>322</v>
      </c>
      <c r="J28" s="12">
        <f>'2006'!J28-'2005'!J28</f>
        <v>-46</v>
      </c>
      <c r="K28" s="12">
        <f>'2006'!K28-'2005'!K28</f>
        <v>-16</v>
      </c>
      <c r="L28" s="12">
        <f>'2006'!L28-'2005'!L28</f>
        <v>112</v>
      </c>
      <c r="M28" s="12">
        <f>'2006'!M28-'2005'!M28</f>
        <v>-85</v>
      </c>
      <c r="N28" s="12">
        <f>'2006'!N28-'2005'!N28</f>
        <v>67</v>
      </c>
      <c r="O28" s="12">
        <f>'2006'!O28-'2005'!O28</f>
        <v>40</v>
      </c>
    </row>
    <row r="29" spans="2:15" s="21" customFormat="1" x14ac:dyDescent="0.2">
      <c r="B29" s="24" t="s">
        <v>43</v>
      </c>
      <c r="C29" s="23">
        <f t="shared" si="0"/>
        <v>221</v>
      </c>
      <c r="D29" s="23">
        <f>'2006'!D29-'2005'!D29</f>
        <v>14</v>
      </c>
      <c r="E29" s="23">
        <f>'2006'!E29-'2005'!E29</f>
        <v>84</v>
      </c>
      <c r="F29" s="23">
        <f>'2006'!F29-'2005'!F29</f>
        <v>108</v>
      </c>
      <c r="G29" s="23">
        <f>'2006'!G29-'2005'!G29</f>
        <v>121</v>
      </c>
      <c r="H29" s="23">
        <f>'2006'!H29-'2005'!H29</f>
        <v>-1162</v>
      </c>
      <c r="I29" s="23">
        <f>'2006'!I29-'2005'!I29</f>
        <v>-585</v>
      </c>
      <c r="J29" s="23">
        <f>'2006'!J29-'2005'!J29</f>
        <v>72</v>
      </c>
      <c r="K29" s="23">
        <f>'2006'!K29-'2005'!K29</f>
        <v>928</v>
      </c>
      <c r="L29" s="23">
        <f>'2006'!L29-'2005'!L29</f>
        <v>276</v>
      </c>
      <c r="M29" s="23">
        <f>'2006'!M29-'2005'!M29</f>
        <v>-138</v>
      </c>
      <c r="N29" s="23">
        <f>'2006'!N29-'2005'!N29</f>
        <v>269</v>
      </c>
      <c r="O29" s="23">
        <f>'2006'!O29-'2005'!O29</f>
        <v>234</v>
      </c>
    </row>
    <row r="30" spans="2:15" x14ac:dyDescent="0.2">
      <c r="B30" s="1" t="s">
        <v>44</v>
      </c>
      <c r="C30" s="43">
        <f t="shared" si="0"/>
        <v>3866</v>
      </c>
      <c r="D30" s="12">
        <f>'2006'!D30-'2005'!D30</f>
        <v>620</v>
      </c>
      <c r="E30" s="12">
        <f>'2006'!E30-'2005'!E30</f>
        <v>488</v>
      </c>
      <c r="F30" s="12">
        <f>'2006'!F30-'2005'!F30</f>
        <v>180</v>
      </c>
      <c r="G30" s="12">
        <f>'2006'!G30-'2005'!G30</f>
        <v>235</v>
      </c>
      <c r="H30" s="12">
        <f>'2006'!H30-'2005'!H30</f>
        <v>114</v>
      </c>
      <c r="I30" s="12">
        <f>'2006'!I30-'2005'!I30</f>
        <v>486</v>
      </c>
      <c r="J30" s="12">
        <f>'2006'!J30-'2005'!J30</f>
        <v>500</v>
      </c>
      <c r="K30" s="12">
        <f>'2006'!K30-'2005'!K30</f>
        <v>35</v>
      </c>
      <c r="L30" s="12">
        <f>'2006'!L30-'2005'!L30</f>
        <v>192</v>
      </c>
      <c r="M30" s="12">
        <f>'2006'!M30-'2005'!M30</f>
        <v>226</v>
      </c>
      <c r="N30" s="12">
        <f>'2006'!N30-'2005'!N30</f>
        <v>248</v>
      </c>
      <c r="O30" s="12">
        <f>'2006'!O30-'2005'!O30</f>
        <v>542</v>
      </c>
    </row>
    <row r="31" spans="2:15" s="21" customFormat="1" x14ac:dyDescent="0.2">
      <c r="B31" s="24" t="s">
        <v>2</v>
      </c>
      <c r="C31" s="23">
        <f t="shared" si="0"/>
        <v>4730</v>
      </c>
      <c r="D31" s="23">
        <f>'2006'!D31-'2005'!D31</f>
        <v>695</v>
      </c>
      <c r="E31" s="23">
        <f>'2006'!E31-'2005'!E31</f>
        <v>380</v>
      </c>
      <c r="F31" s="23">
        <f>'2006'!F31-'2005'!F31</f>
        <v>678</v>
      </c>
      <c r="G31" s="23">
        <f>'2006'!G31-'2005'!G31</f>
        <v>284</v>
      </c>
      <c r="H31" s="23">
        <f>'2006'!H31-'2005'!H31</f>
        <v>322</v>
      </c>
      <c r="I31" s="23">
        <f>'2006'!I31-'2005'!I31</f>
        <v>744</v>
      </c>
      <c r="J31" s="23">
        <f>'2006'!J31-'2005'!J31</f>
        <v>829</v>
      </c>
      <c r="K31" s="23">
        <f>'2006'!K31-'2005'!K31</f>
        <v>153</v>
      </c>
      <c r="L31" s="23">
        <f>'2006'!L31-'2005'!L31</f>
        <v>397</v>
      </c>
      <c r="M31" s="23">
        <f>'2006'!M31-'2005'!M31</f>
        <v>247</v>
      </c>
      <c r="N31" s="23">
        <f>'2006'!N31-'2005'!N31</f>
        <v>189</v>
      </c>
      <c r="O31" s="23">
        <f>'2006'!O31-'2005'!O31</f>
        <v>-188</v>
      </c>
    </row>
    <row r="32" spans="2:15" x14ac:dyDescent="0.2">
      <c r="B32" s="1" t="s">
        <v>48</v>
      </c>
      <c r="C32" s="43">
        <f t="shared" si="0"/>
        <v>1262</v>
      </c>
      <c r="D32" s="12">
        <f>'2006'!D32-'2005'!D32</f>
        <v>-47</v>
      </c>
      <c r="E32" s="12">
        <f>'2006'!E32-'2005'!E32</f>
        <v>56</v>
      </c>
      <c r="F32" s="12">
        <f>'2006'!F32-'2005'!F32</f>
        <v>-44</v>
      </c>
      <c r="G32" s="12">
        <f>'2006'!G32-'2005'!G32</f>
        <v>97</v>
      </c>
      <c r="H32" s="12">
        <f>'2006'!H32-'2005'!H32</f>
        <v>-351</v>
      </c>
      <c r="I32" s="12">
        <f>'2006'!I32-'2005'!I32</f>
        <v>-11</v>
      </c>
      <c r="J32" s="12">
        <f>'2006'!J32-'2005'!J32</f>
        <v>295</v>
      </c>
      <c r="K32" s="12">
        <f>'2006'!K32-'2005'!K32</f>
        <v>-482</v>
      </c>
      <c r="L32" s="12">
        <f>'2006'!L32-'2005'!L32</f>
        <v>1705</v>
      </c>
      <c r="M32" s="12">
        <f>'2006'!M32-'2005'!M32</f>
        <v>-41</v>
      </c>
      <c r="N32" s="12">
        <f>'2006'!N32-'2005'!N32</f>
        <v>-35</v>
      </c>
      <c r="O32" s="12">
        <f>'2006'!O32-'2005'!O32</f>
        <v>120</v>
      </c>
    </row>
    <row r="33" spans="2:18" s="21" customFormat="1" x14ac:dyDescent="0.2">
      <c r="B33" s="24" t="s">
        <v>41</v>
      </c>
      <c r="C33" s="23">
        <f t="shared" si="0"/>
        <v>4461</v>
      </c>
      <c r="D33" s="23">
        <f>'2006'!D33-'2005'!D33</f>
        <v>132</v>
      </c>
      <c r="E33" s="23">
        <f>'2006'!E33-'2005'!E33</f>
        <v>38</v>
      </c>
      <c r="F33" s="23">
        <f>'2006'!F33-'2005'!F33</f>
        <v>203</v>
      </c>
      <c r="G33" s="23">
        <f>'2006'!G33-'2005'!G33</f>
        <v>-193</v>
      </c>
      <c r="H33" s="23">
        <f>'2006'!H33-'2005'!H33</f>
        <v>165</v>
      </c>
      <c r="I33" s="23">
        <f>'2006'!I33-'2005'!I33</f>
        <v>1312</v>
      </c>
      <c r="J33" s="23">
        <f>'2006'!J33-'2005'!J33</f>
        <v>1281</v>
      </c>
      <c r="K33" s="23">
        <f>'2006'!K33-'2005'!K33</f>
        <v>4</v>
      </c>
      <c r="L33" s="23">
        <f>'2006'!L33-'2005'!L33</f>
        <v>226</v>
      </c>
      <c r="M33" s="23">
        <f>'2006'!M33-'2005'!M33</f>
        <v>66</v>
      </c>
      <c r="N33" s="23">
        <f>'2006'!N33-'2005'!N33</f>
        <v>833</v>
      </c>
      <c r="O33" s="23">
        <f>'2006'!O33-'2005'!O33</f>
        <v>394</v>
      </c>
    </row>
    <row r="34" spans="2:18" x14ac:dyDescent="0.2">
      <c r="B34" s="1" t="s">
        <v>47</v>
      </c>
      <c r="C34" s="43">
        <f t="shared" si="0"/>
        <v>3139</v>
      </c>
      <c r="D34" s="12">
        <f>'2006'!D34-'2005'!D34</f>
        <v>45</v>
      </c>
      <c r="E34" s="12">
        <f>'2006'!E34-'2005'!E34</f>
        <v>-13</v>
      </c>
      <c r="F34" s="12">
        <f>'2006'!F34-'2005'!F34</f>
        <v>82</v>
      </c>
      <c r="G34" s="12">
        <f>'2006'!G34-'2005'!G34</f>
        <v>130</v>
      </c>
      <c r="H34" s="12">
        <f>'2006'!H34-'2005'!H34</f>
        <v>121</v>
      </c>
      <c r="I34" s="12">
        <f>'2006'!I34-'2005'!I34</f>
        <v>696</v>
      </c>
      <c r="J34" s="12">
        <f>'2006'!J34-'2005'!J34</f>
        <v>572</v>
      </c>
      <c r="K34" s="12">
        <f>'2006'!K34-'2005'!K34</f>
        <v>677</v>
      </c>
      <c r="L34" s="12">
        <f>'2006'!L34-'2005'!L34</f>
        <v>417</v>
      </c>
      <c r="M34" s="12">
        <f>'2006'!M34-'2005'!M34</f>
        <v>146</v>
      </c>
      <c r="N34" s="12">
        <f>'2006'!N34-'2005'!N34</f>
        <v>215</v>
      </c>
      <c r="O34" s="12">
        <f>'2006'!O34-'2005'!O34</f>
        <v>51</v>
      </c>
    </row>
    <row r="35" spans="2:18" s="21" customFormat="1" x14ac:dyDescent="0.2">
      <c r="B35" s="24" t="s">
        <v>49</v>
      </c>
      <c r="C35" s="23">
        <f t="shared" si="0"/>
        <v>1604</v>
      </c>
      <c r="D35" s="23">
        <f>'2006'!D35-'2005'!D35</f>
        <v>-75</v>
      </c>
      <c r="E35" s="23">
        <f>'2006'!E35-'2005'!E35</f>
        <v>65</v>
      </c>
      <c r="F35" s="23">
        <f>'2006'!F35-'2005'!F35</f>
        <v>-16</v>
      </c>
      <c r="G35" s="23">
        <f>'2006'!G35-'2005'!G35</f>
        <v>172</v>
      </c>
      <c r="H35" s="23">
        <f>'2006'!H35-'2005'!H35</f>
        <v>355</v>
      </c>
      <c r="I35" s="23">
        <f>'2006'!I35-'2005'!I35</f>
        <v>-12</v>
      </c>
      <c r="J35" s="23">
        <f>'2006'!J35-'2005'!J35</f>
        <v>331</v>
      </c>
      <c r="K35" s="23">
        <f>'2006'!K35-'2005'!K35</f>
        <v>18</v>
      </c>
      <c r="L35" s="23">
        <f>'2006'!L35-'2005'!L35</f>
        <v>576</v>
      </c>
      <c r="M35" s="23">
        <f>'2006'!M35-'2005'!M35</f>
        <v>-240</v>
      </c>
      <c r="N35" s="23">
        <f>'2006'!N35-'2005'!N35</f>
        <v>345</v>
      </c>
      <c r="O35" s="23">
        <f>'2006'!O35-'2005'!O35</f>
        <v>85</v>
      </c>
    </row>
    <row r="36" spans="2:18" x14ac:dyDescent="0.2">
      <c r="B36" s="42" t="s">
        <v>45</v>
      </c>
      <c r="C36" s="43">
        <f t="shared" si="0"/>
        <v>2025</v>
      </c>
      <c r="D36" s="12">
        <f>'2006'!D36-'2005'!D36</f>
        <v>-47</v>
      </c>
      <c r="E36" s="12">
        <f>'2006'!E36-'2005'!E36</f>
        <v>145</v>
      </c>
      <c r="F36" s="12">
        <f>'2006'!F36-'2005'!F36</f>
        <v>211</v>
      </c>
      <c r="G36" s="12">
        <f>'2006'!G36-'2005'!G36</f>
        <v>-146</v>
      </c>
      <c r="H36" s="12">
        <f>'2006'!H36-'2005'!H36</f>
        <v>161</v>
      </c>
      <c r="I36" s="12">
        <f>'2006'!I36-'2005'!I36</f>
        <v>685</v>
      </c>
      <c r="J36" s="12">
        <f>'2006'!J36-'2005'!J36</f>
        <v>620</v>
      </c>
      <c r="K36" s="12">
        <f>'2006'!K36-'2005'!K36</f>
        <v>315</v>
      </c>
      <c r="L36" s="12">
        <f>'2006'!L36-'2005'!L36</f>
        <v>-107</v>
      </c>
      <c r="M36" s="12">
        <f>'2006'!M36-'2005'!M36</f>
        <v>78</v>
      </c>
      <c r="N36" s="12">
        <f>'2006'!N36-'2005'!N36</f>
        <v>95</v>
      </c>
      <c r="O36" s="12">
        <f>'2006'!O36-'2005'!O36</f>
        <v>15</v>
      </c>
    </row>
    <row r="37" spans="2:18" s="21" customFormat="1" x14ac:dyDescent="0.2">
      <c r="B37" s="24" t="s">
        <v>51</v>
      </c>
      <c r="C37" s="23">
        <f t="shared" si="0"/>
        <v>7777</v>
      </c>
      <c r="D37" s="23">
        <f>'2006'!D37-'2005'!D37</f>
        <v>315</v>
      </c>
      <c r="E37" s="23">
        <f>'2006'!E37-'2005'!E37</f>
        <v>270</v>
      </c>
      <c r="F37" s="23">
        <f>'2006'!F37-'2005'!F37</f>
        <v>541</v>
      </c>
      <c r="G37" s="23">
        <f>'2006'!G37-'2005'!G37</f>
        <v>69</v>
      </c>
      <c r="H37" s="23">
        <f>'2006'!H37-'2005'!H37</f>
        <v>900</v>
      </c>
      <c r="I37" s="23">
        <f>'2006'!I37-'2005'!I37</f>
        <v>773</v>
      </c>
      <c r="J37" s="23">
        <f>'2006'!J37-'2005'!J37</f>
        <v>680</v>
      </c>
      <c r="K37" s="23">
        <f>'2006'!K37-'2005'!K37</f>
        <v>534</v>
      </c>
      <c r="L37" s="23">
        <f>'2006'!L37-'2005'!L37</f>
        <v>616</v>
      </c>
      <c r="M37" s="23">
        <f>'2006'!M37-'2005'!M37</f>
        <v>1879</v>
      </c>
      <c r="N37" s="23">
        <f>'2006'!N37-'2005'!N37</f>
        <v>422</v>
      </c>
      <c r="O37" s="23">
        <f>'2006'!O37-'2005'!O37</f>
        <v>778</v>
      </c>
      <c r="P37" s="23"/>
      <c r="Q37" s="23"/>
      <c r="R37" s="23"/>
    </row>
    <row r="38" spans="2:18" x14ac:dyDescent="0.2">
      <c r="B38" s="1" t="s">
        <v>3</v>
      </c>
      <c r="C38" s="43">
        <f t="shared" si="0"/>
        <v>1756</v>
      </c>
      <c r="D38" s="12">
        <f>'2006'!D38-'2005'!D38</f>
        <v>2</v>
      </c>
      <c r="E38" s="12">
        <f>'2006'!E38-'2005'!E38</f>
        <v>-47</v>
      </c>
      <c r="F38" s="12">
        <f>'2006'!F38-'2005'!F38</f>
        <v>-2</v>
      </c>
      <c r="G38" s="12">
        <f>'2006'!G38-'2005'!G38</f>
        <v>83</v>
      </c>
      <c r="H38" s="12">
        <f>'2006'!H38-'2005'!H38</f>
        <v>-36</v>
      </c>
      <c r="I38" s="12">
        <f>'2006'!I38-'2005'!I38</f>
        <v>364</v>
      </c>
      <c r="J38" s="12">
        <f>'2006'!J38-'2005'!J38</f>
        <v>336</v>
      </c>
      <c r="K38" s="12">
        <f>'2006'!K38-'2005'!K38</f>
        <v>38</v>
      </c>
      <c r="L38" s="12">
        <f>'2006'!L38-'2005'!L38</f>
        <v>307</v>
      </c>
      <c r="M38" s="12">
        <f>'2006'!M38-'2005'!M38</f>
        <v>216</v>
      </c>
      <c r="N38" s="12">
        <f>'2006'!N38-'2005'!N38</f>
        <v>409</v>
      </c>
      <c r="O38" s="12">
        <f>'2006'!O38-'2005'!O38</f>
        <v>86</v>
      </c>
    </row>
    <row r="39" spans="2:18" s="21" customFormat="1" x14ac:dyDescent="0.2">
      <c r="B39" s="24" t="s">
        <v>46</v>
      </c>
      <c r="C39" s="23">
        <f t="shared" si="0"/>
        <v>2102</v>
      </c>
      <c r="D39" s="23">
        <f>'2006'!D39-'2005'!D39</f>
        <v>117</v>
      </c>
      <c r="E39" s="23">
        <f>'2006'!E39-'2005'!E39</f>
        <v>78</v>
      </c>
      <c r="F39" s="23">
        <f>'2006'!F39-'2005'!F39</f>
        <v>-236</v>
      </c>
      <c r="G39" s="23">
        <f>'2006'!G39-'2005'!G39</f>
        <v>211</v>
      </c>
      <c r="H39" s="23">
        <f>'2006'!H39-'2005'!H39</f>
        <v>-412</v>
      </c>
      <c r="I39" s="23">
        <f>'2006'!I39-'2005'!I39</f>
        <v>297</v>
      </c>
      <c r="J39" s="23">
        <f>'2006'!J39-'2005'!J39</f>
        <v>333</v>
      </c>
      <c r="K39" s="23">
        <f>'2006'!K39-'2005'!K39</f>
        <v>220</v>
      </c>
      <c r="L39" s="23">
        <f>'2006'!L39-'2005'!L39</f>
        <v>727</v>
      </c>
      <c r="M39" s="23">
        <f>'2006'!M39-'2005'!M39</f>
        <v>364</v>
      </c>
      <c r="N39" s="23">
        <f>'2006'!N39-'2005'!N39</f>
        <v>440</v>
      </c>
      <c r="O39" s="23">
        <f>'2006'!O39-'2005'!O39</f>
        <v>-37</v>
      </c>
    </row>
    <row r="40" spans="2:18" x14ac:dyDescent="0.2">
      <c r="B40" s="42" t="s">
        <v>50</v>
      </c>
      <c r="C40" s="43">
        <f t="shared" si="0"/>
        <v>2061</v>
      </c>
      <c r="D40" s="12">
        <f>'2006'!D40-'2005'!D40</f>
        <v>-55</v>
      </c>
      <c r="E40" s="12">
        <f>'2006'!E40-'2005'!E40</f>
        <v>104</v>
      </c>
      <c r="F40" s="12">
        <f>'2006'!F40-'2005'!F40</f>
        <v>93</v>
      </c>
      <c r="G40" s="12">
        <f>'2006'!G40-'2005'!G40</f>
        <v>-148</v>
      </c>
      <c r="H40" s="12">
        <f>'2006'!H40-'2005'!H40</f>
        <v>18</v>
      </c>
      <c r="I40" s="12">
        <f>'2006'!I40-'2005'!I40</f>
        <v>224</v>
      </c>
      <c r="J40" s="12">
        <f>'2006'!J40-'2005'!J40</f>
        <v>220</v>
      </c>
      <c r="K40" s="12">
        <f>'2006'!K40-'2005'!K40</f>
        <v>357</v>
      </c>
      <c r="L40" s="12">
        <f>'2006'!L40-'2005'!L40</f>
        <v>298</v>
      </c>
      <c r="M40" s="12">
        <f>'2006'!M40-'2005'!M40</f>
        <v>641</v>
      </c>
      <c r="N40" s="12">
        <f>'2006'!N40-'2005'!N40</f>
        <v>74</v>
      </c>
      <c r="O40" s="12">
        <f>'2006'!O40-'2005'!O40</f>
        <v>235</v>
      </c>
    </row>
    <row r="41" spans="2:18" s="21" customFormat="1" x14ac:dyDescent="0.2">
      <c r="B41" s="24" t="s">
        <v>52</v>
      </c>
      <c r="C41" s="23">
        <f t="shared" si="0"/>
        <v>-512</v>
      </c>
      <c r="D41" s="23">
        <f>'2006'!D41-'2005'!D41</f>
        <v>34</v>
      </c>
      <c r="E41" s="23">
        <f>'2006'!E41-'2005'!E41</f>
        <v>160</v>
      </c>
      <c r="F41" s="23">
        <f>'2006'!F41-'2005'!F41</f>
        <v>77</v>
      </c>
      <c r="G41" s="23">
        <f>'2006'!G41-'2005'!G41</f>
        <v>4</v>
      </c>
      <c r="H41" s="23">
        <f>'2006'!H41-'2005'!H41</f>
        <v>-762</v>
      </c>
      <c r="I41" s="23">
        <f>'2006'!I41-'2005'!I41</f>
        <v>79</v>
      </c>
      <c r="J41" s="23">
        <f>'2006'!J41-'2005'!J41</f>
        <v>136</v>
      </c>
      <c r="K41" s="23">
        <f>'2006'!K41-'2005'!K41</f>
        <v>-110</v>
      </c>
      <c r="L41" s="23">
        <f>'2006'!L41-'2005'!L41</f>
        <v>-149</v>
      </c>
      <c r="M41" s="23">
        <f>'2006'!M41-'2005'!M41</f>
        <v>74</v>
      </c>
      <c r="N41" s="23">
        <f>'2006'!N41-'2005'!N41</f>
        <v>-93</v>
      </c>
      <c r="O41" s="23">
        <f>'2006'!O41-'2005'!O41</f>
        <v>38</v>
      </c>
    </row>
    <row r="42" spans="2:18" x14ac:dyDescent="0.2">
      <c r="B42" s="42" t="s">
        <v>71</v>
      </c>
      <c r="C42" s="43">
        <f t="shared" si="0"/>
        <v>1267</v>
      </c>
      <c r="D42" s="12">
        <f>'2006'!D42-'2005'!D42</f>
        <v>200</v>
      </c>
      <c r="E42" s="12">
        <f>'2006'!E42-'2005'!E42</f>
        <v>-93</v>
      </c>
      <c r="F42" s="12">
        <f>'2006'!F42-'2005'!F42</f>
        <v>-64</v>
      </c>
      <c r="G42" s="12">
        <f>'2006'!G42-'2005'!G42</f>
        <v>42</v>
      </c>
      <c r="H42" s="12">
        <f>'2006'!H42-'2005'!H42</f>
        <v>248</v>
      </c>
      <c r="I42" s="12">
        <f>'2006'!I42-'2005'!I42</f>
        <v>134</v>
      </c>
      <c r="J42" s="12">
        <f>'2006'!J42-'2005'!J42</f>
        <v>93</v>
      </c>
      <c r="K42" s="12">
        <f>'2006'!K42-'2005'!K42</f>
        <v>235</v>
      </c>
      <c r="L42" s="12">
        <f>'2006'!L42-'2005'!L42</f>
        <v>134</v>
      </c>
      <c r="M42" s="12">
        <f>'2006'!M42-'2005'!M42</f>
        <v>98</v>
      </c>
      <c r="N42" s="12">
        <f>'2006'!N42-'2005'!N42</f>
        <v>217</v>
      </c>
      <c r="O42" s="12">
        <f>'2006'!O42-'2005'!O42</f>
        <v>23</v>
      </c>
      <c r="P42" s="12"/>
      <c r="Q42" s="12"/>
      <c r="R42" s="12"/>
    </row>
    <row r="43" spans="2:18" s="21" customFormat="1" x14ac:dyDescent="0.2">
      <c r="B43" s="24" t="s">
        <v>4</v>
      </c>
      <c r="C43" s="23">
        <f t="shared" si="0"/>
        <v>3244</v>
      </c>
      <c r="D43" s="23">
        <f>'2006'!D43-'2005'!D43</f>
        <v>183</v>
      </c>
      <c r="E43" s="23">
        <f>'2006'!E43-'2005'!E43</f>
        <v>333</v>
      </c>
      <c r="F43" s="23">
        <f>'2006'!F43-'2005'!F43</f>
        <v>418</v>
      </c>
      <c r="G43" s="23">
        <f>'2006'!G43-'2005'!G43</f>
        <v>97</v>
      </c>
      <c r="H43" s="23">
        <f>'2006'!H43-'2005'!H43</f>
        <v>143</v>
      </c>
      <c r="I43" s="23">
        <f>'2006'!I43-'2005'!I43</f>
        <v>58</v>
      </c>
      <c r="J43" s="23">
        <f>'2006'!J43-'2005'!J43</f>
        <v>198</v>
      </c>
      <c r="K43" s="23">
        <f>'2006'!K43-'2005'!K43</f>
        <v>242</v>
      </c>
      <c r="L43" s="23">
        <f>'2006'!L43-'2005'!L43</f>
        <v>325</v>
      </c>
      <c r="M43" s="23">
        <f>'2006'!M43-'2005'!M43</f>
        <v>572</v>
      </c>
      <c r="N43" s="23">
        <f>'2006'!N43-'2005'!N43</f>
        <v>647</v>
      </c>
      <c r="O43" s="23">
        <f>'2006'!O43-'2005'!O43</f>
        <v>28</v>
      </c>
    </row>
    <row r="44" spans="2:18" x14ac:dyDescent="0.2">
      <c r="B44" s="1" t="s">
        <v>103</v>
      </c>
      <c r="C44" s="43">
        <f t="shared" si="0"/>
        <v>365</v>
      </c>
      <c r="D44" s="12">
        <f>'2006'!D44-'2005'!D44</f>
        <v>-31</v>
      </c>
      <c r="E44" s="12">
        <f>'2006'!E44-'2005'!E44</f>
        <v>90</v>
      </c>
      <c r="F44" s="12">
        <f>'2006'!F44-'2005'!F44</f>
        <v>1</v>
      </c>
      <c r="G44" s="12">
        <f>'2006'!G44-'2005'!G44</f>
        <v>-43</v>
      </c>
      <c r="H44" s="12">
        <f>'2006'!H44-'2005'!H44</f>
        <v>117</v>
      </c>
      <c r="I44" s="12">
        <f>'2006'!I44-'2005'!I44</f>
        <v>137</v>
      </c>
      <c r="J44" s="12">
        <f>'2006'!J44-'2005'!J44</f>
        <v>73</v>
      </c>
      <c r="K44" s="12">
        <f>'2006'!K44-'2005'!K44</f>
        <v>-37</v>
      </c>
      <c r="L44" s="12">
        <f>'2006'!L44-'2005'!L44</f>
        <v>99</v>
      </c>
      <c r="M44" s="12">
        <f>'2006'!M44-'2005'!M44</f>
        <v>284</v>
      </c>
      <c r="N44" s="12">
        <f>'2006'!N44-'2005'!N44</f>
        <v>-322</v>
      </c>
      <c r="O44" s="12">
        <f>'2006'!O44-'2005'!O44</f>
        <v>-3</v>
      </c>
    </row>
    <row r="45" spans="2:18" s="21" customFormat="1" x14ac:dyDescent="0.2">
      <c r="B45" s="24" t="s">
        <v>76</v>
      </c>
      <c r="C45" s="23">
        <f t="shared" si="0"/>
        <v>-73</v>
      </c>
      <c r="D45" s="23">
        <f>'2006'!D45-'2005'!D45</f>
        <v>29</v>
      </c>
      <c r="E45" s="23">
        <f>'2006'!E45-'2005'!E45</f>
        <v>47</v>
      </c>
      <c r="F45" s="23">
        <f>'2006'!F45-'2005'!F45</f>
        <v>40</v>
      </c>
      <c r="G45" s="23">
        <f>'2006'!G45-'2005'!G45</f>
        <v>13</v>
      </c>
      <c r="H45" s="23">
        <f>'2006'!H45-'2005'!H45</f>
        <v>-210</v>
      </c>
      <c r="I45" s="23">
        <f>'2006'!I45-'2005'!I45</f>
        <v>-17</v>
      </c>
      <c r="J45" s="23">
        <f>'2006'!J45-'2005'!J45</f>
        <v>49</v>
      </c>
      <c r="K45" s="23">
        <f>'2006'!K45-'2005'!K45</f>
        <v>-136</v>
      </c>
      <c r="L45" s="23">
        <f>'2006'!L45-'2005'!L45</f>
        <v>34</v>
      </c>
      <c r="M45" s="23">
        <f>'2006'!M45-'2005'!M45</f>
        <v>-2</v>
      </c>
      <c r="N45" s="23">
        <f>'2006'!N45-'2005'!N45</f>
        <v>81</v>
      </c>
      <c r="O45" s="23">
        <f>'2006'!O45-'2005'!O45</f>
        <v>-1</v>
      </c>
    </row>
    <row r="46" spans="2:18" x14ac:dyDescent="0.2">
      <c r="B46" s="42" t="s">
        <v>5</v>
      </c>
      <c r="C46" s="43">
        <f t="shared" si="0"/>
        <v>-469</v>
      </c>
      <c r="D46" s="12">
        <f>'2006'!D46-'2005'!D46</f>
        <v>32</v>
      </c>
      <c r="E46" s="12">
        <f>'2006'!E46-'2005'!E46</f>
        <v>-6</v>
      </c>
      <c r="F46" s="12">
        <f>'2006'!F46-'2005'!F46</f>
        <v>-16</v>
      </c>
      <c r="G46" s="12">
        <f>'2006'!G46-'2005'!G46</f>
        <v>11</v>
      </c>
      <c r="H46" s="12">
        <f>'2006'!H46-'2005'!H46</f>
        <v>-520</v>
      </c>
      <c r="I46" s="12">
        <f>'2006'!I46-'2005'!I46</f>
        <v>-363</v>
      </c>
      <c r="J46" s="12">
        <f>'2006'!J46-'2005'!J46</f>
        <v>-110</v>
      </c>
      <c r="K46" s="12">
        <f>'2006'!K46-'2005'!K46</f>
        <v>188</v>
      </c>
      <c r="L46" s="12">
        <f>'2006'!L46-'2005'!L46</f>
        <v>149</v>
      </c>
      <c r="M46" s="12">
        <f>'2006'!M46-'2005'!M46</f>
        <v>86</v>
      </c>
      <c r="N46" s="12">
        <f>'2006'!N46-'2005'!N46</f>
        <v>63</v>
      </c>
      <c r="O46" s="12">
        <f>'2006'!O46-'2005'!O46</f>
        <v>17</v>
      </c>
    </row>
    <row r="47" spans="2:18" s="21" customFormat="1" x14ac:dyDescent="0.2">
      <c r="B47" s="25"/>
      <c r="C47" s="23">
        <f t="shared" si="0"/>
        <v>0</v>
      </c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2:18" x14ac:dyDescent="0.2">
      <c r="B48" s="42" t="s">
        <v>77</v>
      </c>
      <c r="C48" s="43">
        <f t="shared" si="0"/>
        <v>27774</v>
      </c>
      <c r="D48" s="12">
        <f>'2006'!D48-'2005'!D48</f>
        <v>1791</v>
      </c>
      <c r="E48" s="12">
        <f>'2006'!E48-'2005'!E48</f>
        <v>2812</v>
      </c>
      <c r="F48" s="12">
        <f>'2006'!F48-'2005'!F48</f>
        <v>2119</v>
      </c>
      <c r="G48" s="12">
        <f>'2006'!G48-'2005'!G48</f>
        <v>517</v>
      </c>
      <c r="H48" s="12">
        <f>'2006'!H48-'2005'!H48</f>
        <v>-1713</v>
      </c>
      <c r="I48" s="12">
        <f>'2006'!I48-'2005'!I48</f>
        <v>7242</v>
      </c>
      <c r="J48" s="12">
        <f>'2006'!J48-'2005'!J48</f>
        <v>5742</v>
      </c>
      <c r="K48" s="12">
        <f>'2006'!K48-'2005'!K48</f>
        <v>1249</v>
      </c>
      <c r="L48" s="12">
        <f>'2006'!L48-'2005'!L48</f>
        <v>5380</v>
      </c>
      <c r="M48" s="12">
        <f>'2006'!M48-'2005'!M48</f>
        <v>-560</v>
      </c>
      <c r="N48" s="12">
        <f>'2006'!N48-'2005'!N48</f>
        <v>1903</v>
      </c>
      <c r="O48" s="12">
        <f>'2006'!O48-'2005'!O48</f>
        <v>1292</v>
      </c>
    </row>
    <row r="57" spans="2:2" x14ac:dyDescent="0.2">
      <c r="B57" s="47"/>
    </row>
  </sheetData>
  <phoneticPr fontId="10" type="noConversion"/>
  <conditionalFormatting sqref="P1:IV1048576 A1:A1048576 C1:O6 B3:B65536 B1 C8:O65536">
    <cfRule type="cellIs" dxfId="462" priority="1" stopIfTrue="1" operator="lessThan">
      <formula>0</formula>
    </cfRule>
  </conditionalFormatting>
  <pageMargins left="0.32" right="0.33" top="0.44" bottom="0.53" header="0.24" footer="0.17"/>
  <pageSetup paperSize="9" scale="85" orientation="landscape" horizontalDpi="1200" verticalDpi="1200" r:id="rId1"/>
  <headerFooter alignWithMargins="0">
    <oddFooter>&amp;LStatistics Finland / Art-Travel Oy&amp;C&amp;D&amp;RHelsinki City Tourist Office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8"/>
  <sheetViews>
    <sheetView workbookViewId="0"/>
  </sheetViews>
  <sheetFormatPr defaultRowHeight="12.75" x14ac:dyDescent="0.2"/>
  <cols>
    <col min="1" max="1" width="5.28515625" customWidth="1"/>
    <col min="2" max="2" width="28.7109375" style="42" customWidth="1"/>
    <col min="3" max="6" width="10.140625" customWidth="1"/>
    <col min="7" max="7" width="9.28515625" customWidth="1"/>
    <col min="8" max="11" width="10.140625" customWidth="1"/>
    <col min="12" max="12" width="11" customWidth="1"/>
    <col min="13" max="15" width="10.140625" customWidth="1"/>
  </cols>
  <sheetData>
    <row r="1" spans="2:15" x14ac:dyDescent="0.2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5" x14ac:dyDescent="0.2">
      <c r="B2" s="52" t="s">
        <v>72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x14ac:dyDescent="0.2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15" ht="15.75" x14ac:dyDescent="0.25">
      <c r="B4" s="53" t="s">
        <v>55</v>
      </c>
      <c r="C4" s="4"/>
      <c r="D4" s="4"/>
      <c r="E4" s="4"/>
      <c r="F4" s="2"/>
      <c r="G4" s="4"/>
      <c r="H4" s="2"/>
      <c r="I4" s="4"/>
      <c r="J4" s="2"/>
      <c r="K4" s="4"/>
      <c r="L4" s="4"/>
      <c r="M4" s="2"/>
      <c r="N4" s="2"/>
      <c r="O4" s="2"/>
    </row>
    <row r="5" spans="2:15" ht="15.75" thickBot="1" x14ac:dyDescent="0.3">
      <c r="B5" s="54" t="s">
        <v>0</v>
      </c>
    </row>
    <row r="6" spans="2:15" ht="13.5" thickBot="1" x14ac:dyDescent="0.25">
      <c r="B6" s="6" t="s">
        <v>108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  <c r="K6" s="7" t="s">
        <v>14</v>
      </c>
      <c r="L6" s="7" t="s">
        <v>15</v>
      </c>
      <c r="M6" s="7" t="s">
        <v>16</v>
      </c>
      <c r="N6" s="7" t="s">
        <v>17</v>
      </c>
      <c r="O6" s="7" t="s">
        <v>18</v>
      </c>
    </row>
    <row r="7" spans="2:15" ht="13.5" thickBot="1" x14ac:dyDescent="0.25">
      <c r="B7" s="39" t="s">
        <v>109</v>
      </c>
      <c r="C7" s="16" t="s">
        <v>56</v>
      </c>
      <c r="D7" s="16" t="s">
        <v>57</v>
      </c>
      <c r="E7" s="16" t="s">
        <v>58</v>
      </c>
      <c r="F7" s="16" t="s">
        <v>59</v>
      </c>
      <c r="G7" s="16" t="s">
        <v>60</v>
      </c>
      <c r="H7" s="16" t="s">
        <v>61</v>
      </c>
      <c r="I7" s="16" t="s">
        <v>62</v>
      </c>
      <c r="J7" s="16" t="s">
        <v>63</v>
      </c>
      <c r="K7" s="16" t="s">
        <v>64</v>
      </c>
      <c r="L7" s="16" t="s">
        <v>65</v>
      </c>
      <c r="M7" s="16" t="s">
        <v>66</v>
      </c>
      <c r="N7" s="16" t="s">
        <v>67</v>
      </c>
      <c r="O7" s="16" t="s">
        <v>68</v>
      </c>
    </row>
    <row r="8" spans="2:15" x14ac:dyDescent="0.2">
      <c r="B8" s="48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2:15" x14ac:dyDescent="0.2">
      <c r="B9" s="18" t="s">
        <v>23</v>
      </c>
      <c r="C9" s="26">
        <f>'2006'!C9/SUM('2005'!D9:O9)-1</f>
        <v>7.9163128504736946E-2</v>
      </c>
      <c r="D9" s="26">
        <f>'2006'!D9/'2005'!D9-1</f>
        <v>7.6370843958859513E-2</v>
      </c>
      <c r="E9" s="26">
        <f>'2006'!E9/'2005'!E9-1</f>
        <v>6.8047278175461967E-2</v>
      </c>
      <c r="F9" s="26">
        <f>'2006'!F9/'2005'!F9-1</f>
        <v>0.13897177024694352</v>
      </c>
      <c r="G9" s="26">
        <f>'2006'!G9/'2005'!G9-1</f>
        <v>-1.7738654190480041E-3</v>
      </c>
      <c r="H9" s="26">
        <f>'2006'!H9/'2005'!H9-1</f>
        <v>4.6324981990621961E-2</v>
      </c>
      <c r="I9" s="26">
        <f>'2006'!I9/'2005'!I9-1</f>
        <v>7.1729402998752745E-2</v>
      </c>
      <c r="J9" s="26">
        <f>'2006'!J9/'2005'!J9-1</f>
        <v>7.9014620440378103E-2</v>
      </c>
      <c r="K9" s="26">
        <f>'2006'!K9/'2005'!K9-1</f>
        <v>9.2465675447983786E-2</v>
      </c>
      <c r="L9" s="26">
        <f>'2006'!L9/'2005'!L9-1</f>
        <v>7.1906148908476464E-2</v>
      </c>
      <c r="M9" s="26">
        <f>'2006'!M9/'2005'!M9-1</f>
        <v>6.5447697837828001E-2</v>
      </c>
      <c r="N9" s="26">
        <f>'2006'!N9/'2005'!N9-1</f>
        <v>0.14213664572106688</v>
      </c>
      <c r="O9" s="26">
        <f>'2006'!O9/'2005'!O9-1</f>
        <v>0.10228899768036559</v>
      </c>
    </row>
    <row r="10" spans="2:15" x14ac:dyDescent="0.2">
      <c r="B10" s="11" t="s">
        <v>24</v>
      </c>
      <c r="C10" s="56">
        <f>'2006'!C10/SUM('2005'!D10:O10)-1</f>
        <v>0.10965935634612634</v>
      </c>
      <c r="D10" s="28">
        <f>'2006'!D10/'2005'!D10-1</f>
        <v>0.15571014620982537</v>
      </c>
      <c r="E10" s="28">
        <f>'2006'!E10/'2005'!E10-1</f>
        <v>0.14112574914240716</v>
      </c>
      <c r="F10" s="28">
        <f>'2006'!F10/'2005'!F10-1</f>
        <v>0.1819811049405935</v>
      </c>
      <c r="G10" s="28">
        <f>'2006'!G10/'2005'!G10-1</f>
        <v>2.1099700926257015E-3</v>
      </c>
      <c r="H10" s="28">
        <f>'2006'!H10/'2005'!H10-1</f>
        <v>-2.9182972387840511E-2</v>
      </c>
      <c r="I10" s="28">
        <f>'2006'!I10/'2005'!I10-1</f>
        <v>0.11224058093642975</v>
      </c>
      <c r="J10" s="28">
        <f>'2006'!J10/'2005'!J10-1</f>
        <v>0.12653994667647339</v>
      </c>
      <c r="K10" s="28">
        <f>'2006'!K10/'2005'!K10-1</f>
        <v>5.5635745089069655E-2</v>
      </c>
      <c r="L10" s="28">
        <f>'2006'!L10/'2005'!L10-1</f>
        <v>0.16737230077825282</v>
      </c>
      <c r="M10" s="28">
        <f>'2006'!M10/'2005'!M10-1</f>
        <v>0.12302736445041607</v>
      </c>
      <c r="N10" s="28">
        <f>'2006'!N10/'2005'!N10-1</f>
        <v>0.23159232261084739</v>
      </c>
      <c r="O10" s="28">
        <f>'2006'!O10/'2005'!O10-1</f>
        <v>0.15753244763509811</v>
      </c>
    </row>
    <row r="11" spans="2:15" x14ac:dyDescent="0.2">
      <c r="B11" s="22" t="s">
        <v>25</v>
      </c>
      <c r="C11" s="26">
        <f>'2006'!C11/SUM('2005'!D11:O11)-1</f>
        <v>3.2985607228557701E-2</v>
      </c>
      <c r="D11" s="26">
        <f>'2006'!D11/'2005'!D11-1</f>
        <v>-1.9196951934349338E-2</v>
      </c>
      <c r="E11" s="26">
        <f>'2006'!E11/'2005'!E11-1</f>
        <v>-4.7039438715850146E-3</v>
      </c>
      <c r="F11" s="26">
        <f>'2006'!F11/'2005'!F11-1</f>
        <v>8.9247573125967206E-2</v>
      </c>
      <c r="G11" s="26">
        <f>'2006'!G11/'2005'!G11-1</f>
        <v>-6.9799423960144047E-3</v>
      </c>
      <c r="H11" s="26">
        <f>'2006'!H11/'2005'!H11-1</f>
        <v>0.18478396994364443</v>
      </c>
      <c r="I11" s="26">
        <f>'2006'!I11/'2005'!I11-1</f>
        <v>-1.7405829996684608E-2</v>
      </c>
      <c r="J11" s="26">
        <f>'2006'!J11/'2005'!J11-1</f>
        <v>3.3220463073122541E-3</v>
      </c>
      <c r="K11" s="26">
        <f>'2006'!K11/'2005'!K11-1</f>
        <v>0.19326137689614931</v>
      </c>
      <c r="L11" s="26">
        <f>'2006'!L11/'2005'!L11-1</f>
        <v>-8.3108070526725641E-2</v>
      </c>
      <c r="M11" s="26">
        <f>'2006'!M11/'2005'!M11-1</f>
        <v>-2.4503773974826615E-3</v>
      </c>
      <c r="N11" s="26">
        <f>'2006'!N11/'2005'!N11-1</f>
        <v>4.937537769588185E-2</v>
      </c>
      <c r="O11" s="26">
        <f>'2006'!O11/'2005'!O11-1</f>
        <v>2.8660608800921805E-2</v>
      </c>
    </row>
    <row r="12" spans="2:15" x14ac:dyDescent="0.2">
      <c r="B12" s="42" t="s">
        <v>26</v>
      </c>
      <c r="C12" s="55">
        <f>'2006'!C12/SUM('2005'!D12:O12)-1</f>
        <v>1.4162086735131085E-2</v>
      </c>
      <c r="D12" s="30">
        <f>'2006'!D12/'2005'!D12-1</f>
        <v>-0.1321076573161486</v>
      </c>
      <c r="E12" s="30">
        <f>'2006'!E12/'2005'!E12-1</f>
        <v>1.7526563698104791E-3</v>
      </c>
      <c r="F12" s="30">
        <f>'2006'!F12/'2005'!F12-1</f>
        <v>0.10297697060475564</v>
      </c>
      <c r="G12" s="30">
        <f>'2006'!G12/'2005'!G12-1</f>
        <v>-0.20677262199504831</v>
      </c>
      <c r="H12" s="30">
        <f>'2006'!H12/'2005'!H12-1</f>
        <v>-0.12052816443345904</v>
      </c>
      <c r="I12" s="30">
        <f>'2006'!I12/'2005'!I12-1</f>
        <v>0.10727860668292966</v>
      </c>
      <c r="J12" s="30">
        <f>'2006'!J12/'2005'!J12-1</f>
        <v>0.19029727770087668</v>
      </c>
      <c r="K12" s="30">
        <f>'2006'!K12/'2005'!K12-1</f>
        <v>-0.18436758742061365</v>
      </c>
      <c r="L12" s="30">
        <f>'2006'!L12/'2005'!L12-1</f>
        <v>7.0894819466247982E-2</v>
      </c>
      <c r="M12" s="30">
        <f>'2006'!M12/'2005'!M12-1</f>
        <v>0.17686424474187379</v>
      </c>
      <c r="N12" s="30">
        <f>'2006'!N12/'2005'!N12-1</f>
        <v>0.26644511777929814</v>
      </c>
      <c r="O12" s="30">
        <f>'2006'!O12/'2005'!O12-1</f>
        <v>0.13879128601546031</v>
      </c>
    </row>
    <row r="13" spans="2:15" x14ac:dyDescent="0.2">
      <c r="B13" s="24" t="s">
        <v>29</v>
      </c>
      <c r="C13" s="32">
        <f>'2006'!C13/SUM('2005'!D13:O13)-1</f>
        <v>0.10782513704354457</v>
      </c>
      <c r="D13" s="32">
        <f>'2006'!D13/'2005'!D13-1</f>
        <v>0.10897009966777405</v>
      </c>
      <c r="E13" s="32">
        <f>'2006'!E13/'2005'!E13-1</f>
        <v>8.6496256132197358E-2</v>
      </c>
      <c r="F13" s="32">
        <f>'2006'!F13/'2005'!F13-1</f>
        <v>0.1515937331172339</v>
      </c>
      <c r="G13" s="32">
        <f>'2006'!G13/'2005'!G13-1</f>
        <v>5.6954501242840072E-2</v>
      </c>
      <c r="H13" s="32">
        <f>'2006'!H13/'2005'!H13-1</f>
        <v>7.6112412177985922E-2</v>
      </c>
      <c r="I13" s="32">
        <f>'2006'!I13/'2005'!I13-1</f>
        <v>-5.1384820923927599E-5</v>
      </c>
      <c r="J13" s="32">
        <f>'2006'!J13/'2005'!J13-1</f>
        <v>2.1106700910576759E-2</v>
      </c>
      <c r="K13" s="32">
        <f>'2006'!K13/'2005'!K13-1</f>
        <v>6.8232755042749282E-2</v>
      </c>
      <c r="L13" s="32">
        <f>'2006'!L13/'2005'!L13-1</f>
        <v>0.17650186071238694</v>
      </c>
      <c r="M13" s="32">
        <f>'2006'!M13/'2005'!M13-1</f>
        <v>0.17693463561232159</v>
      </c>
      <c r="N13" s="32">
        <f>'2006'!N13/'2005'!N13-1</f>
        <v>0.38185300454871918</v>
      </c>
      <c r="O13" s="32">
        <f>'2006'!O13/'2005'!O13-1</f>
        <v>0.30336532620580736</v>
      </c>
    </row>
    <row r="14" spans="2:15" x14ac:dyDescent="0.2">
      <c r="B14" s="1" t="s">
        <v>28</v>
      </c>
      <c r="C14" s="55">
        <f>'2006'!C14/SUM('2005'!D14:O14)-1</f>
        <v>-3.3384609612426397E-2</v>
      </c>
      <c r="D14" s="30">
        <f>'2006'!D14/'2005'!D14-1</f>
        <v>5.045278137127962E-3</v>
      </c>
      <c r="E14" s="30">
        <f>'2006'!E14/'2005'!E14-1</f>
        <v>-1.1943150603133112E-4</v>
      </c>
      <c r="F14" s="30">
        <f>'2006'!F14/'2005'!F14-1</f>
        <v>0.11953159522757395</v>
      </c>
      <c r="G14" s="30">
        <f>'2006'!G14/'2005'!G14-1</f>
        <v>-7.6318407960198953E-2</v>
      </c>
      <c r="H14" s="30">
        <f>'2006'!H14/'2005'!H14-1</f>
        <v>5.1672890785763315E-2</v>
      </c>
      <c r="I14" s="30">
        <f>'2006'!I14/'2005'!I14-1</f>
        <v>-1.6774309293146716E-2</v>
      </c>
      <c r="J14" s="30">
        <f>'2006'!J14/'2005'!J14-1</f>
        <v>-0.10574932314062746</v>
      </c>
      <c r="K14" s="30">
        <f>'2006'!K14/'2005'!K14-1</f>
        <v>-7.1676231468197016E-2</v>
      </c>
      <c r="L14" s="30">
        <f>'2006'!L14/'2005'!L14-1</f>
        <v>-9.2239433330738696E-2</v>
      </c>
      <c r="M14" s="30">
        <f>'2006'!M14/'2005'!M14-1</f>
        <v>-5.0312970446081962E-2</v>
      </c>
      <c r="N14" s="30">
        <f>'2006'!N14/'2005'!N14-1</f>
        <v>-3.898859517284059E-2</v>
      </c>
      <c r="O14" s="30">
        <f>'2006'!O14/'2005'!O14-1</f>
        <v>-6.5363706963499912E-2</v>
      </c>
    </row>
    <row r="15" spans="2:15" x14ac:dyDescent="0.2">
      <c r="B15" s="24" t="s">
        <v>27</v>
      </c>
      <c r="C15" s="32">
        <f>'2006'!C15/SUM('2005'!D15:O15)-1</f>
        <v>0.31262842430985893</v>
      </c>
      <c r="D15" s="32">
        <f>'2006'!D15/'2005'!D15-1</f>
        <v>0.38162662355761201</v>
      </c>
      <c r="E15" s="32">
        <f>'2006'!E15/'2005'!E15-1</f>
        <v>0.19357930043124094</v>
      </c>
      <c r="F15" s="32">
        <f>'2006'!F15/'2005'!F15-1</f>
        <v>0.21262837580829208</v>
      </c>
      <c r="G15" s="32">
        <f>'2006'!G15/'2005'!G15-1</f>
        <v>0.10488974113135185</v>
      </c>
      <c r="H15" s="32">
        <f>'2006'!H15/'2005'!H15-1</f>
        <v>0.19691869497669612</v>
      </c>
      <c r="I15" s="32">
        <f>'2006'!I15/'2005'!I15-1</f>
        <v>0.53780471009502828</v>
      </c>
      <c r="J15" s="32">
        <f>'2006'!J15/'2005'!J15-1</f>
        <v>0.11854846291247534</v>
      </c>
      <c r="K15" s="32">
        <f>'2006'!K15/'2005'!K15-1</f>
        <v>0.37778417818740406</v>
      </c>
      <c r="L15" s="32">
        <f>'2006'!L15/'2005'!L15-1</f>
        <v>0.29258823529411759</v>
      </c>
      <c r="M15" s="32">
        <f>'2006'!M15/'2005'!M15-1</f>
        <v>0.44221813061843385</v>
      </c>
      <c r="N15" s="32">
        <f>'2006'!N15/'2005'!N15-1</f>
        <v>0.45731274405395816</v>
      </c>
      <c r="O15" s="32">
        <f>'2006'!O15/'2005'!O15-1</f>
        <v>0.36450608128151885</v>
      </c>
    </row>
    <row r="16" spans="2:15" x14ac:dyDescent="0.2">
      <c r="B16" s="42" t="s">
        <v>1</v>
      </c>
      <c r="C16" s="55">
        <f>'2006'!C16/SUM('2005'!D16:O16)-1</f>
        <v>-1.3673977791573977E-2</v>
      </c>
      <c r="D16" s="30">
        <f>'2006'!D16/'2005'!D16-1</f>
        <v>0.23448024758783914</v>
      </c>
      <c r="E16" s="30">
        <f>'2006'!E16/'2005'!E16-1</f>
        <v>2.4714472945141397E-2</v>
      </c>
      <c r="F16" s="30">
        <f>'2006'!F16/'2005'!F16-1</f>
        <v>0.21573067632850251</v>
      </c>
      <c r="G16" s="30">
        <f>'2006'!G16/'2005'!G16-1</f>
        <v>-5.1010844825277846E-2</v>
      </c>
      <c r="H16" s="30">
        <f>'2006'!H16/'2005'!H16-1</f>
        <v>6.6434416268330576E-3</v>
      </c>
      <c r="I16" s="30">
        <f>'2006'!I16/'2005'!I16-1</f>
        <v>2.0378073824443232E-2</v>
      </c>
      <c r="J16" s="30">
        <f>'2006'!J16/'2005'!J16-1</f>
        <v>-0.10501485235016594</v>
      </c>
      <c r="K16" s="30">
        <f>'2006'!K16/'2005'!K16-1</f>
        <v>-0.1485546300832925</v>
      </c>
      <c r="L16" s="30">
        <f>'2006'!L16/'2005'!L16-1</f>
        <v>3.3900781763717358E-2</v>
      </c>
      <c r="M16" s="30">
        <f>'2006'!M16/'2005'!M16-1</f>
        <v>1.9073569482288777E-2</v>
      </c>
      <c r="N16" s="30">
        <f>'2006'!N16/'2005'!N16-1</f>
        <v>-5.8059701492537363E-2</v>
      </c>
      <c r="O16" s="30">
        <f>'2006'!O16/'2005'!O16-1</f>
        <v>-1.4349232012934476E-2</v>
      </c>
    </row>
    <row r="17" spans="2:15" x14ac:dyDescent="0.2">
      <c r="B17" s="24" t="s">
        <v>30</v>
      </c>
      <c r="C17" s="32">
        <f>'2006'!C17/SUM('2005'!D17:O17)-1</f>
        <v>0.11981028046074749</v>
      </c>
      <c r="D17" s="32">
        <f>'2006'!D17/'2005'!D17-1</f>
        <v>-3.1668299053215776E-2</v>
      </c>
      <c r="E17" s="32">
        <f>'2006'!E17/'2005'!E17-1</f>
        <v>-4.58984375E-2</v>
      </c>
      <c r="F17" s="32">
        <f>'2006'!F17/'2005'!F17-1</f>
        <v>1.0449320794148065E-3</v>
      </c>
      <c r="G17" s="32">
        <f>'2006'!G17/'2005'!G17-1</f>
        <v>3.4107194038406341E-2</v>
      </c>
      <c r="H17" s="32">
        <f>'2006'!H17/'2005'!H17-1</f>
        <v>-0.20075842070042382</v>
      </c>
      <c r="I17" s="32">
        <f>'2006'!I17/'2005'!I17-1</f>
        <v>0.14404167109599242</v>
      </c>
      <c r="J17" s="32">
        <f>'2006'!J17/'2005'!J17-1</f>
        <v>0.15652904716882032</v>
      </c>
      <c r="K17" s="32">
        <f>'2006'!K17/'2005'!K17-1</f>
        <v>5.9283533179414594E-2</v>
      </c>
      <c r="L17" s="32">
        <f>'2006'!L17/'2005'!L17-1</f>
        <v>0.58657329147548909</v>
      </c>
      <c r="M17" s="32">
        <f>'2006'!M17/'2005'!M17-1</f>
        <v>0.31013916500994032</v>
      </c>
      <c r="N17" s="32">
        <f>'2006'!N17/'2005'!N17-1</f>
        <v>9.9015471167369862E-2</v>
      </c>
      <c r="O17" s="32">
        <f>'2006'!O17/'2005'!O17-1</f>
        <v>0.14376204902230794</v>
      </c>
    </row>
    <row r="18" spans="2:15" x14ac:dyDescent="0.2">
      <c r="B18" s="1" t="s">
        <v>31</v>
      </c>
      <c r="C18" s="55">
        <f>'2006'!C18/SUM('2005'!D18:O18)-1</f>
        <v>0.18360214137143238</v>
      </c>
      <c r="D18" s="30">
        <f>'2006'!D18/'2005'!D18-1</f>
        <v>5.3637277908145098E-3</v>
      </c>
      <c r="E18" s="30">
        <f>'2006'!E18/'2005'!E18-1</f>
        <v>-3.8443056222969729E-2</v>
      </c>
      <c r="F18" s="30">
        <f>'2006'!F18/'2005'!F18-1</f>
        <v>0.10003624501631037</v>
      </c>
      <c r="G18" s="30">
        <f>'2006'!G18/'2005'!G18-1</f>
        <v>-9.1224747474747514E-2</v>
      </c>
      <c r="H18" s="30">
        <f>'2006'!H18/'2005'!H18-1</f>
        <v>0.10581830554610416</v>
      </c>
      <c r="I18" s="30">
        <f>'2006'!I18/'2005'!I18-1</f>
        <v>0.18055756175068605</v>
      </c>
      <c r="J18" s="30">
        <f>'2006'!J18/'2005'!J18-1</f>
        <v>0.14952589350838807</v>
      </c>
      <c r="K18" s="30">
        <f>'2006'!K18/'2005'!K18-1</f>
        <v>0.27102451288497797</v>
      </c>
      <c r="L18" s="30">
        <f>'2006'!L18/'2005'!L18-1</f>
        <v>0.19971537001897532</v>
      </c>
      <c r="M18" s="30">
        <f>'2006'!M18/'2005'!M18-1</f>
        <v>0.26601330066503315</v>
      </c>
      <c r="N18" s="30">
        <f>'2006'!N18/'2005'!N18-1</f>
        <v>0.54881079162229329</v>
      </c>
      <c r="O18" s="30">
        <f>'2006'!O18/'2005'!O18-1</f>
        <v>0.15761589403973519</v>
      </c>
    </row>
    <row r="19" spans="2:15" x14ac:dyDescent="0.2">
      <c r="B19" s="24" t="s">
        <v>34</v>
      </c>
      <c r="C19" s="32">
        <f>'2006'!C19/SUM('2005'!D19:O19)-1</f>
        <v>-7.2068132996216949E-2</v>
      </c>
      <c r="D19" s="32">
        <f>'2006'!D19/'2005'!D19-1</f>
        <v>-0.1475826972010178</v>
      </c>
      <c r="E19" s="32">
        <f>'2006'!E19/'2005'!E19-1</f>
        <v>2.1403508771929758E-2</v>
      </c>
      <c r="F19" s="32">
        <f>'2006'!F19/'2005'!F19-1</f>
        <v>0.24199553239017124</v>
      </c>
      <c r="G19" s="32">
        <f>'2006'!G19/'2005'!G19-1</f>
        <v>-0.12226596675415569</v>
      </c>
      <c r="H19" s="32">
        <f>'2006'!H19/'2005'!H19-1</f>
        <v>4.6946759653002212E-2</v>
      </c>
      <c r="I19" s="32">
        <f>'2006'!I19/'2005'!I19-1</f>
        <v>-0.23927648578811367</v>
      </c>
      <c r="J19" s="32">
        <f>'2006'!J19/'2005'!J19-1</f>
        <v>-0.14182179906210035</v>
      </c>
      <c r="K19" s="32">
        <f>'2006'!K19/'2005'!K19-1</f>
        <v>1.6634262259667354E-2</v>
      </c>
      <c r="L19" s="32">
        <f>'2006'!L19/'2005'!L19-1</f>
        <v>-0.1109542061730886</v>
      </c>
      <c r="M19" s="32">
        <f>'2006'!M19/'2005'!M19-1</f>
        <v>-0.11497487437185927</v>
      </c>
      <c r="N19" s="32">
        <f>'2006'!N19/'2005'!N19-1</f>
        <v>-1.2284370099320485E-2</v>
      </c>
      <c r="O19" s="32">
        <f>'2006'!O19/'2005'!O19-1</f>
        <v>-0.12670713201820938</v>
      </c>
    </row>
    <row r="20" spans="2:15" x14ac:dyDescent="0.2">
      <c r="B20" s="1" t="s">
        <v>33</v>
      </c>
      <c r="C20" s="55">
        <f>'2006'!C20/SUM('2005'!D20:O20)-1</f>
        <v>1.2277730736663939E-2</v>
      </c>
      <c r="D20" s="30">
        <f>'2006'!D20/'2005'!D20-1</f>
        <v>6.5428109854604122E-2</v>
      </c>
      <c r="E20" s="30">
        <f>'2006'!E20/'2005'!E20-1</f>
        <v>4.0955631399317349E-2</v>
      </c>
      <c r="F20" s="30">
        <f>'2006'!F20/'2005'!F20-1</f>
        <v>0.38131835648832402</v>
      </c>
      <c r="G20" s="30">
        <f>'2006'!G20/'2005'!G20-1</f>
        <v>-0.17244270542202345</v>
      </c>
      <c r="H20" s="30">
        <f>'2006'!H20/'2005'!H20-1</f>
        <v>-0.24188514357053681</v>
      </c>
      <c r="I20" s="30">
        <f>'2006'!I20/'2005'!I20-1</f>
        <v>-0.29220338983050842</v>
      </c>
      <c r="J20" s="30">
        <f>'2006'!J20/'2005'!J20-1</f>
        <v>0.15347177157689806</v>
      </c>
      <c r="K20" s="30">
        <f>'2006'!K20/'2005'!K20-1</f>
        <v>0.15989471952623791</v>
      </c>
      <c r="L20" s="30">
        <f>'2006'!L20/'2005'!L20-1</f>
        <v>-7.1718813490451061E-2</v>
      </c>
      <c r="M20" s="30">
        <f>'2006'!M20/'2005'!M20-1</f>
        <v>0.10170827858081477</v>
      </c>
      <c r="N20" s="30">
        <f>'2006'!N20/'2005'!N20-1</f>
        <v>0.44885245901639337</v>
      </c>
      <c r="O20" s="30">
        <f>'2006'!O20/'2005'!O20-1</f>
        <v>0.19656844461022005</v>
      </c>
    </row>
    <row r="21" spans="2:15" x14ac:dyDescent="0.2">
      <c r="B21" s="24" t="s">
        <v>40</v>
      </c>
      <c r="C21" s="32">
        <f>'2006'!C21/SUM('2005'!D21:O21)-1</f>
        <v>0.24920920726069395</v>
      </c>
      <c r="D21" s="32">
        <f>'2006'!D21/'2005'!D21-1</f>
        <v>0.26831036983321255</v>
      </c>
      <c r="E21" s="32">
        <f>'2006'!E21/'2005'!E21-1</f>
        <v>1.1889218595450051</v>
      </c>
      <c r="F21" s="32">
        <f>'2006'!F21/'2005'!F21-1</f>
        <v>0.61169916434540395</v>
      </c>
      <c r="G21" s="32">
        <f>'2006'!G21/'2005'!G21-1</f>
        <v>0.16660398646107555</v>
      </c>
      <c r="H21" s="32">
        <f>'2006'!H21/'2005'!H21-1</f>
        <v>0.28523180841264972</v>
      </c>
      <c r="I21" s="32">
        <f>'2006'!I21/'2005'!I21-1</f>
        <v>0.2287410926365796</v>
      </c>
      <c r="J21" s="32">
        <f>'2006'!J21/'2005'!J21-1</f>
        <v>0.29086389061528894</v>
      </c>
      <c r="K21" s="32">
        <f>'2006'!K21/'2005'!K21-1</f>
        <v>0.51698113207547181</v>
      </c>
      <c r="L21" s="32">
        <f>'2006'!L21/'2005'!L21-1</f>
        <v>0.43074991029781118</v>
      </c>
      <c r="M21" s="32">
        <f>'2006'!M21/'2005'!M21-1</f>
        <v>-8.7615283267457156E-2</v>
      </c>
      <c r="N21" s="32">
        <f>'2006'!N21/'2005'!N21-1</f>
        <v>-8.816120906801006E-2</v>
      </c>
      <c r="O21" s="32">
        <f>'2006'!O21/'2005'!O21-1</f>
        <v>-3.8175675675675702E-2</v>
      </c>
    </row>
    <row r="22" spans="2:15" x14ac:dyDescent="0.2">
      <c r="B22" s="42" t="s">
        <v>36</v>
      </c>
      <c r="C22" s="55">
        <f>'2006'!C22/SUM('2005'!D22:O22)-1</f>
        <v>0.19344945543191927</v>
      </c>
      <c r="D22" s="30">
        <f>'2006'!D22/'2005'!D22-1</f>
        <v>0.3954198473282442</v>
      </c>
      <c r="E22" s="30">
        <f>'2006'!E22/'2005'!E22-1</f>
        <v>0.1020408163265305</v>
      </c>
      <c r="F22" s="30">
        <f>'2006'!F22/'2005'!F22-1</f>
        <v>-0.15608740894901141</v>
      </c>
      <c r="G22" s="30">
        <f>'2006'!G22/'2005'!G22-1</f>
        <v>0.80919765166340518</v>
      </c>
      <c r="H22" s="30">
        <f>'2006'!H22/'2005'!H22-1</f>
        <v>-0.13356624563289443</v>
      </c>
      <c r="I22" s="30">
        <f>'2006'!I22/'2005'!I22-1</f>
        <v>0.18109250273908284</v>
      </c>
      <c r="J22" s="30">
        <f>'2006'!J22/'2005'!J22-1</f>
        <v>0.21930345893260439</v>
      </c>
      <c r="K22" s="30">
        <f>'2006'!K22/'2005'!K22-1</f>
        <v>0.31643813254978781</v>
      </c>
      <c r="L22" s="30">
        <f>'2006'!L22/'2005'!L22-1</f>
        <v>1.3318112633181167E-2</v>
      </c>
      <c r="M22" s="30">
        <f>'2006'!M22/'2005'!M22-1</f>
        <v>-8.6742094574992712E-2</v>
      </c>
      <c r="N22" s="30">
        <f>'2006'!N22/'2005'!N22-1</f>
        <v>0.9324577861163228</v>
      </c>
      <c r="O22" s="30">
        <f>'2006'!O22/'2005'!O22-1</f>
        <v>0.15561959654178681</v>
      </c>
    </row>
    <row r="23" spans="2:15" x14ac:dyDescent="0.2">
      <c r="B23" s="24" t="s">
        <v>32</v>
      </c>
      <c r="C23" s="32">
        <f>'2006'!C23/SUM('2005'!D23:O23)-1</f>
        <v>3.2365581966494084E-2</v>
      </c>
      <c r="D23" s="32">
        <f>'2006'!D23/'2005'!D23-1</f>
        <v>0.10942354159475309</v>
      </c>
      <c r="E23" s="32">
        <f>'2006'!E23/'2005'!E23-1</f>
        <v>0.21974148061104581</v>
      </c>
      <c r="F23" s="32">
        <f>'2006'!F23/'2005'!F23-1</f>
        <v>0.36661562021439509</v>
      </c>
      <c r="G23" s="32">
        <f>'2006'!G23/'2005'!G23-1</f>
        <v>0.1352718078381796</v>
      </c>
      <c r="H23" s="32">
        <f>'2006'!H23/'2005'!H23-1</f>
        <v>-0.26763348714568225</v>
      </c>
      <c r="I23" s="32">
        <f>'2006'!I23/'2005'!I23-1</f>
        <v>4.0480617937348029E-2</v>
      </c>
      <c r="J23" s="32">
        <f>'2006'!J23/'2005'!J23-1</f>
        <v>8.8433028788140078E-2</v>
      </c>
      <c r="K23" s="32">
        <f>'2006'!K23/'2005'!K23-1</f>
        <v>-0.29671386121307464</v>
      </c>
      <c r="L23" s="32">
        <f>'2006'!L23/'2005'!L23-1</f>
        <v>0.20611069371399959</v>
      </c>
      <c r="M23" s="32">
        <f>'2006'!M23/'2005'!M23-1</f>
        <v>0.15484363081617092</v>
      </c>
      <c r="N23" s="32">
        <f>'2006'!N23/'2005'!N23-1</f>
        <v>0.60290791599353799</v>
      </c>
      <c r="O23" s="32">
        <f>'2006'!O23/'2005'!O23-1</f>
        <v>5.312084993359889E-2</v>
      </c>
    </row>
    <row r="24" spans="2:15" x14ac:dyDescent="0.2">
      <c r="B24" s="1" t="s">
        <v>35</v>
      </c>
      <c r="C24" s="55">
        <f>'2006'!C24/SUM('2005'!D24:O24)-1</f>
        <v>3.6823038473884573E-2</v>
      </c>
      <c r="D24" s="30">
        <f>'2006'!D24/'2005'!D24-1</f>
        <v>0.11779141104294477</v>
      </c>
      <c r="E24" s="30">
        <f>'2006'!E24/'2005'!E24-1</f>
        <v>2.9445073612684114E-2</v>
      </c>
      <c r="F24" s="30">
        <f>'2006'!F24/'2005'!F24-1</f>
        <v>0.16794657762938225</v>
      </c>
      <c r="G24" s="30">
        <f>'2006'!G24/'2005'!G24-1</f>
        <v>-0.16791044776119401</v>
      </c>
      <c r="H24" s="30">
        <f>'2006'!H24/'2005'!H24-1</f>
        <v>0.42583179297597051</v>
      </c>
      <c r="I24" s="30">
        <f>'2006'!I24/'2005'!I24-1</f>
        <v>-0.19758899981164058</v>
      </c>
      <c r="J24" s="30">
        <f>'2006'!J24/'2005'!J24-1</f>
        <v>0.19181514476614692</v>
      </c>
      <c r="K24" s="30">
        <f>'2006'!K24/'2005'!K24-1</f>
        <v>0.25590762620837815</v>
      </c>
      <c r="L24" s="30">
        <f>'2006'!L24/'2005'!L24-1</f>
        <v>-0.16924312387070872</v>
      </c>
      <c r="M24" s="30">
        <f>'2006'!M24/'2005'!M24-1</f>
        <v>-3.3671586715867119E-2</v>
      </c>
      <c r="N24" s="30">
        <f>'2006'!N24/'2005'!N24-1</f>
        <v>5.5538694992412818E-2</v>
      </c>
      <c r="O24" s="30">
        <f>'2006'!O24/'2005'!O24-1</f>
        <v>-0.12439418416801296</v>
      </c>
    </row>
    <row r="25" spans="2:15" x14ac:dyDescent="0.2">
      <c r="B25" s="24" t="s">
        <v>38</v>
      </c>
      <c r="C25" s="32">
        <f>'2006'!C25/SUM('2005'!D25:O25)-1</f>
        <v>0.14219744697694359</v>
      </c>
      <c r="D25" s="32">
        <f>'2006'!D25/'2005'!D25-1</f>
        <v>0.29697525206232811</v>
      </c>
      <c r="E25" s="32">
        <f>'2006'!E25/'2005'!E25-1</f>
        <v>0.26721763085399441</v>
      </c>
      <c r="F25" s="32">
        <f>'2006'!F25/'2005'!F25-1</f>
        <v>0.13005390835579522</v>
      </c>
      <c r="G25" s="32">
        <f>'2006'!G25/'2005'!G25-1</f>
        <v>4.8909840895698276E-2</v>
      </c>
      <c r="H25" s="32">
        <f>'2006'!H25/'2005'!H25-1</f>
        <v>-0.26875369167158891</v>
      </c>
      <c r="I25" s="32">
        <f>'2006'!I25/'2005'!I25-1</f>
        <v>-3.3911467771162274E-2</v>
      </c>
      <c r="J25" s="32">
        <f>'2006'!J25/'2005'!J25-1</f>
        <v>0.1275986742994879</v>
      </c>
      <c r="K25" s="32">
        <f>'2006'!K25/'2005'!K25-1</f>
        <v>0.33287197231833909</v>
      </c>
      <c r="L25" s="32">
        <f>'2006'!L25/'2005'!L25-1</f>
        <v>0.12421842434347652</v>
      </c>
      <c r="M25" s="32">
        <f>'2006'!M25/'2005'!M25-1</f>
        <v>0.55056932350971199</v>
      </c>
      <c r="N25" s="32">
        <f>'2006'!N25/'2005'!N25-1</f>
        <v>0.40855106888361048</v>
      </c>
      <c r="O25" s="32">
        <f>'2006'!O25/'2005'!O25-1</f>
        <v>0.33882203926535781</v>
      </c>
    </row>
    <row r="26" spans="2:15" x14ac:dyDescent="0.2">
      <c r="B26" s="1" t="s">
        <v>37</v>
      </c>
      <c r="C26" s="55">
        <f>'2006'!C26/SUM('2005'!D26:O26)-1</f>
        <v>4.7484127148263777E-2</v>
      </c>
      <c r="D26" s="30">
        <f>'2006'!D26/'2005'!D26-1</f>
        <v>0.16572199730094472</v>
      </c>
      <c r="E26" s="30">
        <f>'2006'!E26/'2005'!E26-1</f>
        <v>0.26464391066160986</v>
      </c>
      <c r="F26" s="30">
        <f>'2006'!F26/'2005'!F26-1</f>
        <v>0.28250633828323068</v>
      </c>
      <c r="G26" s="30">
        <f>'2006'!G26/'2005'!G26-1</f>
        <v>-3.363057324840768E-2</v>
      </c>
      <c r="H26" s="30">
        <f>'2006'!H26/'2005'!H26-1</f>
        <v>0.12577479338842967</v>
      </c>
      <c r="I26" s="30">
        <f>'2006'!I26/'2005'!I26-1</f>
        <v>-1.2534469791928293E-3</v>
      </c>
      <c r="J26" s="30">
        <f>'2006'!J26/'2005'!J26-1</f>
        <v>-9.7716293368467322E-2</v>
      </c>
      <c r="K26" s="30">
        <f>'2006'!K26/'2005'!K26-1</f>
        <v>4.9494297396168729E-3</v>
      </c>
      <c r="L26" s="30">
        <f>'2006'!L26/'2005'!L26-1</f>
        <v>-0.12584459459459463</v>
      </c>
      <c r="M26" s="30">
        <f>'2006'!M26/'2005'!M26-1</f>
        <v>6.9321851453175487E-2</v>
      </c>
      <c r="N26" s="30">
        <f>'2006'!N26/'2005'!N26-1</f>
        <v>5.9880239520958112E-2</v>
      </c>
      <c r="O26" s="30">
        <f>'2006'!O26/'2005'!O26-1</f>
        <v>7.6690680920288079E-2</v>
      </c>
    </row>
    <row r="27" spans="2:15" x14ac:dyDescent="0.2">
      <c r="B27" s="24" t="s">
        <v>39</v>
      </c>
      <c r="C27" s="32">
        <f>'2006'!C27/SUM('2005'!D27:O27)-1</f>
        <v>0.21649228938364651</v>
      </c>
      <c r="D27" s="32">
        <f>'2006'!D27/'2005'!D27-1</f>
        <v>0.61129568106312293</v>
      </c>
      <c r="E27" s="32">
        <f>'2006'!E27/'2005'!E27-1</f>
        <v>0.16091954022988508</v>
      </c>
      <c r="F27" s="32">
        <f>'2006'!F27/'2005'!F27-1</f>
        <v>-0.23681257014590351</v>
      </c>
      <c r="G27" s="32">
        <f>'2006'!G27/'2005'!G27-1</f>
        <v>4.8090523338048197E-2</v>
      </c>
      <c r="H27" s="32">
        <f>'2006'!H27/'2005'!H27-1</f>
        <v>1.7098731384445731E-2</v>
      </c>
      <c r="I27" s="32">
        <f>'2006'!I27/'2005'!I27-1</f>
        <v>0.49766476388168135</v>
      </c>
      <c r="J27" s="32">
        <f>'2006'!J27/'2005'!J27-1</f>
        <v>0.39148936170212756</v>
      </c>
      <c r="K27" s="32">
        <f>'2006'!K27/'2005'!K27-1</f>
        <v>7.896825396825391E-2</v>
      </c>
      <c r="L27" s="32">
        <f>'2006'!L27/'2005'!L27-1</f>
        <v>0.29148936170212769</v>
      </c>
      <c r="M27" s="32">
        <f>'2006'!M27/'2005'!M27-1</f>
        <v>0.14370610480821178</v>
      </c>
      <c r="N27" s="32">
        <f>'2006'!N27/'2005'!N27-1</f>
        <v>0.49475065616797909</v>
      </c>
      <c r="O27" s="32">
        <f>'2006'!O27/'2005'!O27-1</f>
        <v>0.31721311475409841</v>
      </c>
    </row>
    <row r="28" spans="2:15" x14ac:dyDescent="0.2">
      <c r="B28" s="42" t="s">
        <v>42</v>
      </c>
      <c r="C28" s="55">
        <f>'2006'!C28/SUM('2005'!D28:O28)-1</f>
        <v>0</v>
      </c>
      <c r="D28" s="30">
        <f>'2006'!D28/'2005'!D28-1</f>
        <v>-0.16216216216216217</v>
      </c>
      <c r="E28" s="30">
        <f>'2006'!E28/'2005'!E28-1</f>
        <v>0.12351190476190466</v>
      </c>
      <c r="F28" s="30">
        <f>'2006'!F28/'2005'!F28-1</f>
        <v>0.3047945205479452</v>
      </c>
      <c r="G28" s="30">
        <f>'2006'!G28/'2005'!G28-1</f>
        <v>6.7599067599067642E-2</v>
      </c>
      <c r="H28" s="30">
        <f>'2006'!H28/'2005'!H28-1</f>
        <v>-0.3502352326189232</v>
      </c>
      <c r="I28" s="30">
        <f>'2006'!I28/'2005'!I28-1</f>
        <v>0.1712765957446809</v>
      </c>
      <c r="J28" s="30">
        <f>'2006'!J28/'2005'!J28-1</f>
        <v>-2.3846552617936778E-2</v>
      </c>
      <c r="K28" s="30">
        <f>'2006'!K28/'2005'!K28-1</f>
        <v>-7.1460473425636328E-3</v>
      </c>
      <c r="L28" s="30">
        <f>'2006'!L28/'2005'!L28-1</f>
        <v>9.0835360908353646E-2</v>
      </c>
      <c r="M28" s="30">
        <f>'2006'!M28/'2005'!M28-1</f>
        <v>-7.5825156110615577E-2</v>
      </c>
      <c r="N28" s="30">
        <f>'2006'!N28/'2005'!N28-1</f>
        <v>7.3464912280701844E-2</v>
      </c>
      <c r="O28" s="30">
        <f>'2006'!O28/'2005'!O28-1</f>
        <v>6.051437216338873E-2</v>
      </c>
    </row>
    <row r="29" spans="2:15" x14ac:dyDescent="0.2">
      <c r="B29" s="24" t="s">
        <v>43</v>
      </c>
      <c r="C29" s="32">
        <f>'2006'!C29/SUM('2005'!D29:O29)-1</f>
        <v>1.3818545613706101E-2</v>
      </c>
      <c r="D29" s="32">
        <f>'2006'!D29/'2005'!D29-1</f>
        <v>2.4734982332155431E-2</v>
      </c>
      <c r="E29" s="32">
        <f>'2006'!E29/'2005'!E29-1</f>
        <v>0.17038539553752541</v>
      </c>
      <c r="F29" s="32">
        <f>'2006'!F29/'2005'!F29-1</f>
        <v>0.13775510204081631</v>
      </c>
      <c r="G29" s="32">
        <f>'2006'!G29/'2005'!G29-1</f>
        <v>0.11090742438130152</v>
      </c>
      <c r="H29" s="32">
        <f>'2006'!H29/'2005'!H29-1</f>
        <v>-0.48803023939521206</v>
      </c>
      <c r="I29" s="32">
        <f>'2006'!I29/'2005'!I29-1</f>
        <v>-0.24641954507160913</v>
      </c>
      <c r="J29" s="32">
        <f>'2006'!J29/'2005'!J29-1</f>
        <v>3.2906764168190161E-2</v>
      </c>
      <c r="K29" s="32">
        <f>'2006'!K29/'2005'!K29-1</f>
        <v>0.51814628699050802</v>
      </c>
      <c r="L29" s="32">
        <f>'2006'!L29/'2005'!L29-1</f>
        <v>0.18852459016393452</v>
      </c>
      <c r="M29" s="32">
        <f>'2006'!M29/'2005'!M29-1</f>
        <v>-9.2431346282652371E-2</v>
      </c>
      <c r="N29" s="32">
        <f>'2006'!N29/'2005'!N29-1</f>
        <v>0.35818908122503323</v>
      </c>
      <c r="O29" s="32">
        <f>'2006'!O29/'2005'!O29-1</f>
        <v>0.37925445705024319</v>
      </c>
    </row>
    <row r="30" spans="2:15" x14ac:dyDescent="0.2">
      <c r="B30" s="1" t="s">
        <v>44</v>
      </c>
      <c r="C30" s="55">
        <f>'2006'!C30/SUM('2005'!D30:O30)-1</f>
        <v>0.24398863994951081</v>
      </c>
      <c r="D30" s="30">
        <f>'2006'!D30/'2005'!D30-1</f>
        <v>0.7184241019698725</v>
      </c>
      <c r="E30" s="30">
        <f>'2006'!E30/'2005'!E30-1</f>
        <v>0.57957244655581941</v>
      </c>
      <c r="F30" s="30">
        <f>'2006'!F30/'2005'!F30-1</f>
        <v>0.17061611374407581</v>
      </c>
      <c r="G30" s="30">
        <f>'2006'!G30/'2005'!G30-1</f>
        <v>0.22045028142589129</v>
      </c>
      <c r="H30" s="30">
        <f>'2006'!H30/'2005'!H30-1</f>
        <v>8.6037735849056496E-2</v>
      </c>
      <c r="I30" s="30">
        <f>'2006'!I30/'2005'!I30-1</f>
        <v>0.35396941005098315</v>
      </c>
      <c r="J30" s="30">
        <f>'2006'!J30/'2005'!J30-1</f>
        <v>0.43440486533449185</v>
      </c>
      <c r="K30" s="30">
        <f>'2006'!K30/'2005'!K30-1</f>
        <v>1.7596782302664593E-2</v>
      </c>
      <c r="L30" s="30">
        <f>'2006'!L30/'2005'!L30-1</f>
        <v>0.1158021712907118</v>
      </c>
      <c r="M30" s="30">
        <f>'2006'!M30/'2005'!M30-1</f>
        <v>0.133254716981132</v>
      </c>
      <c r="N30" s="30">
        <f>'2006'!N30/'2005'!N30-1</f>
        <v>0.13777777777777778</v>
      </c>
      <c r="O30" s="30">
        <f>'2006'!O30/'2005'!O30-1</f>
        <v>0.52775073028237585</v>
      </c>
    </row>
    <row r="31" spans="2:15" x14ac:dyDescent="0.2">
      <c r="B31" s="24" t="s">
        <v>2</v>
      </c>
      <c r="C31" s="32">
        <f>'2006'!C31/SUM('2005'!D31:O31)-1</f>
        <v>0.2659395029798719</v>
      </c>
      <c r="D31" s="32">
        <f>'2006'!D31/'2005'!D31-1</f>
        <v>0.92297476759628161</v>
      </c>
      <c r="E31" s="32">
        <f>'2006'!E31/'2005'!E31-1</f>
        <v>1.225806451612903</v>
      </c>
      <c r="F31" s="32">
        <f>'2006'!F31/'2005'!F31-1</f>
        <v>1.5374149659863945</v>
      </c>
      <c r="G31" s="32">
        <f>'2006'!G31/'2005'!G31-1</f>
        <v>0.40629470672389134</v>
      </c>
      <c r="H31" s="32">
        <f>'2006'!H31/'2005'!H31-1</f>
        <v>0.22740112994350281</v>
      </c>
      <c r="I31" s="32">
        <f>'2006'!I31/'2005'!I31-1</f>
        <v>0.2894941634241246</v>
      </c>
      <c r="J31" s="32">
        <f>'2006'!J31/'2005'!J31-1</f>
        <v>0.27514105542648526</v>
      </c>
      <c r="K31" s="32">
        <f>'2006'!K31/'2005'!K31-1</f>
        <v>5.0445103857566842E-2</v>
      </c>
      <c r="L31" s="32">
        <f>'2006'!L31/'2005'!L31-1</f>
        <v>0.16915210907541534</v>
      </c>
      <c r="M31" s="32">
        <f>'2006'!M31/'2005'!M31-1</f>
        <v>0.19903303787268323</v>
      </c>
      <c r="N31" s="32">
        <f>'2006'!N31/'2005'!N31-1</f>
        <v>0.30337078651685401</v>
      </c>
      <c r="O31" s="32">
        <f>'2006'!O31/'2005'!O31-1</f>
        <v>-0.14029850746268657</v>
      </c>
    </row>
    <row r="32" spans="2:15" x14ac:dyDescent="0.2">
      <c r="B32" s="1" t="s">
        <v>48</v>
      </c>
      <c r="C32" s="55">
        <f>'2006'!C32/SUM('2005'!D32:O32)-1</f>
        <v>0.1471720116618076</v>
      </c>
      <c r="D32" s="30">
        <f>'2006'!D32/'2005'!D32-1</f>
        <v>-0.12806539509536785</v>
      </c>
      <c r="E32" s="30">
        <f>'2006'!E32/'2005'!E32-1</f>
        <v>0.19243986254295531</v>
      </c>
      <c r="F32" s="30">
        <f>'2006'!F32/'2005'!F32-1</f>
        <v>-9.4017094017094016E-2</v>
      </c>
      <c r="G32" s="30">
        <f>'2006'!G32/'2005'!G32-1</f>
        <v>0.34397163120567376</v>
      </c>
      <c r="H32" s="30">
        <f>'2006'!H32/'2005'!H32-1</f>
        <v>-0.24290657439446361</v>
      </c>
      <c r="I32" s="30">
        <f>'2006'!I32/'2005'!I32-1</f>
        <v>-9.5818815331010221E-3</v>
      </c>
      <c r="J32" s="30">
        <f>'2006'!J32/'2005'!J32-1</f>
        <v>0.37820512820512819</v>
      </c>
      <c r="K32" s="30">
        <f>'2006'!K32/'2005'!K32-1</f>
        <v>-0.26585769442912299</v>
      </c>
      <c r="L32" s="30">
        <f>'2006'!L32/'2005'!L32-1</f>
        <v>2.8228476821192054</v>
      </c>
      <c r="M32" s="30">
        <f>'2006'!M32/'2005'!M32-1</f>
        <v>-7.1057192374350042E-2</v>
      </c>
      <c r="N32" s="30">
        <f>'2006'!N32/'2005'!N32-1</f>
        <v>-6.3752276867030999E-2</v>
      </c>
      <c r="O32" s="30">
        <f>'2006'!O32/'2005'!O32-1</f>
        <v>0.47808764940239046</v>
      </c>
    </row>
    <row r="33" spans="2:15" x14ac:dyDescent="0.2">
      <c r="B33" s="24" t="s">
        <v>41</v>
      </c>
      <c r="C33" s="32">
        <f>'2006'!C33/SUM('2005'!D33:O33)-1</f>
        <v>0.43872934697088906</v>
      </c>
      <c r="D33" s="32">
        <f>'2006'!D33/'2005'!D33-1</f>
        <v>0.22564102564102573</v>
      </c>
      <c r="E33" s="32">
        <f>'2006'!E33/'2005'!E33-1</f>
        <v>0.14785992217898825</v>
      </c>
      <c r="F33" s="32">
        <f>'2006'!F33/'2005'!F33-1</f>
        <v>0.49877149877149884</v>
      </c>
      <c r="G33" s="32">
        <f>'2006'!G33/'2005'!G33-1</f>
        <v>-0.25630810092961487</v>
      </c>
      <c r="H33" s="32">
        <f>'2006'!H33/'2005'!H33-1</f>
        <v>0.33880903490759762</v>
      </c>
      <c r="I33" s="32">
        <f>'2006'!I33/'2005'!I33-1</f>
        <v>1.6863753213367607</v>
      </c>
      <c r="J33" s="32">
        <f>'2006'!J33/'2005'!J33-1</f>
        <v>0.83944954128440363</v>
      </c>
      <c r="K33" s="32">
        <f>'2006'!K33/'2005'!K33-1</f>
        <v>1.5692428403295544E-3</v>
      </c>
      <c r="L33" s="32">
        <f>'2006'!L33/'2005'!L33-1</f>
        <v>0.26525821596244126</v>
      </c>
      <c r="M33" s="32">
        <f>'2006'!M33/'2005'!M33-1</f>
        <v>0.11129848229342332</v>
      </c>
      <c r="N33" s="32">
        <f>'2006'!N33/'2005'!N33-1</f>
        <v>2.814189189189189</v>
      </c>
      <c r="O33" s="32">
        <f>'2006'!O33/'2005'!O33-1</f>
        <v>0.36313364055299546</v>
      </c>
    </row>
    <row r="34" spans="2:15" x14ac:dyDescent="0.2">
      <c r="B34" s="1" t="s">
        <v>47</v>
      </c>
      <c r="C34" s="55">
        <f>'2006'!C34/SUM('2005'!D34:O34)-1</f>
        <v>0.38700530144248546</v>
      </c>
      <c r="D34" s="30">
        <f>'2006'!D34/'2005'!D34-1</f>
        <v>0.11904761904761907</v>
      </c>
      <c r="E34" s="30">
        <f>'2006'!E34/'2005'!E34-1</f>
        <v>-2.5390625E-2</v>
      </c>
      <c r="F34" s="30">
        <f>'2006'!F34/'2005'!F34-1</f>
        <v>0.15270018621973924</v>
      </c>
      <c r="G34" s="30">
        <f>'2006'!G34/'2005'!G34-1</f>
        <v>0.2152317880794703</v>
      </c>
      <c r="H34" s="30">
        <f>'2006'!H34/'2005'!H34-1</f>
        <v>0.14543269230769229</v>
      </c>
      <c r="I34" s="30">
        <f>'2006'!I34/'2005'!I34-1</f>
        <v>0.88437102922490474</v>
      </c>
      <c r="J34" s="30">
        <f>'2006'!J34/'2005'!J34-1</f>
        <v>0.45003933910306837</v>
      </c>
      <c r="K34" s="30">
        <f>'2006'!K34/'2005'!K34-1</f>
        <v>0.59075043630017454</v>
      </c>
      <c r="L34" s="30">
        <f>'2006'!L34/'2005'!L34-1</f>
        <v>0.67804878048780481</v>
      </c>
      <c r="M34" s="30">
        <f>'2006'!M34/'2005'!M34-1</f>
        <v>0.23778501628664506</v>
      </c>
      <c r="N34" s="30">
        <f>'2006'!N34/'2005'!N34-1</f>
        <v>0.53615960099750626</v>
      </c>
      <c r="O34" s="30">
        <f>'2006'!O34/'2005'!O34-1</f>
        <v>0.12318840579710155</v>
      </c>
    </row>
    <row r="35" spans="2:15" x14ac:dyDescent="0.2">
      <c r="B35" s="24" t="s">
        <v>49</v>
      </c>
      <c r="C35" s="32">
        <f>'2006'!C35/SUM('2005'!D35:O35)-1</f>
        <v>0.22130242825607072</v>
      </c>
      <c r="D35" s="32">
        <f>'2006'!D35/'2005'!D35-1</f>
        <v>-0.19035532994923854</v>
      </c>
      <c r="E35" s="32">
        <f>'2006'!E35/'2005'!E35-1</f>
        <v>0.24809160305343503</v>
      </c>
      <c r="F35" s="32">
        <f>'2006'!F35/'2005'!F35-1</f>
        <v>-3.1683168316831711E-2</v>
      </c>
      <c r="G35" s="32">
        <f>'2006'!G35/'2005'!G35-1</f>
        <v>0.36673773987206815</v>
      </c>
      <c r="H35" s="32">
        <f>'2006'!H35/'2005'!H35-1</f>
        <v>0.59265442404006685</v>
      </c>
      <c r="I35" s="32">
        <f>'2006'!I35/'2005'!I35-1</f>
        <v>-1.387283236994219E-2</v>
      </c>
      <c r="J35" s="32">
        <f>'2006'!J35/'2005'!J35-1</f>
        <v>0.42599742599742596</v>
      </c>
      <c r="K35" s="32">
        <f>'2006'!K35/'2005'!K35-1</f>
        <v>2.2988505747126409E-2</v>
      </c>
      <c r="L35" s="32">
        <f>'2006'!L35/'2005'!L35-1</f>
        <v>1</v>
      </c>
      <c r="M35" s="32">
        <f>'2006'!M35/'2005'!M35-1</f>
        <v>-0.25263157894736843</v>
      </c>
      <c r="N35" s="32">
        <f>'2006'!N35/'2005'!N35-1</f>
        <v>0.46122994652406413</v>
      </c>
      <c r="O35" s="32">
        <f>'2006'!O35/'2005'!O35-1</f>
        <v>0.265625</v>
      </c>
    </row>
    <row r="36" spans="2:15" x14ac:dyDescent="0.2">
      <c r="B36" s="42" t="s">
        <v>45</v>
      </c>
      <c r="C36" s="55">
        <f>'2006'!C36/SUM('2005'!D36:O36)-1</f>
        <v>0.21896626297577848</v>
      </c>
      <c r="D36" s="30">
        <f>'2006'!D36/'2005'!D36-1</f>
        <v>-9.3439363817097387E-2</v>
      </c>
      <c r="E36" s="30">
        <f>'2006'!E36/'2005'!E36-1</f>
        <v>0.30271398747390399</v>
      </c>
      <c r="F36" s="30">
        <f>'2006'!F36/'2005'!F36-1</f>
        <v>0.3084795321637428</v>
      </c>
      <c r="G36" s="30">
        <f>'2006'!G36/'2005'!G36-1</f>
        <v>-0.13683223992502347</v>
      </c>
      <c r="H36" s="30">
        <f>'2006'!H36/'2005'!H36-1</f>
        <v>0.27334465195246183</v>
      </c>
      <c r="I36" s="30">
        <f>'2006'!I36/'2005'!I36-1</f>
        <v>0.61270125223613592</v>
      </c>
      <c r="J36" s="30">
        <f>'2006'!J36/'2005'!J36-1</f>
        <v>0.8599167822468794</v>
      </c>
      <c r="K36" s="30">
        <f>'2006'!K36/'2005'!K36-1</f>
        <v>0.37015276145710918</v>
      </c>
      <c r="L36" s="30">
        <f>'2006'!L36/'2005'!L36-1</f>
        <v>-0.10562685093780844</v>
      </c>
      <c r="M36" s="30">
        <f>'2006'!M36/'2005'!M36-1</f>
        <v>8.0829015544041427E-2</v>
      </c>
      <c r="N36" s="30">
        <f>'2006'!N36/'2005'!N36-1</f>
        <v>0.12226512226512232</v>
      </c>
      <c r="O36" s="30">
        <f>'2006'!O36/'2005'!O36-1</f>
        <v>3.1185031185031242E-2</v>
      </c>
    </row>
    <row r="37" spans="2:15" x14ac:dyDescent="0.2">
      <c r="B37" s="24" t="s">
        <v>51</v>
      </c>
      <c r="C37" s="32">
        <f>'2006'!C37/SUM('2005'!D37:O37)-1</f>
        <v>0.54899054073132847</v>
      </c>
      <c r="D37" s="32">
        <f>'2006'!D37/'2005'!D37-1</f>
        <v>0.37410926365795727</v>
      </c>
      <c r="E37" s="32">
        <f>'2006'!E37/'2005'!E37-1</f>
        <v>0.25233644859813076</v>
      </c>
      <c r="F37" s="32">
        <f>'2006'!F37/'2005'!F37-1</f>
        <v>0.47207678883071558</v>
      </c>
      <c r="G37" s="32">
        <f>'2006'!G37/'2005'!G37-1</f>
        <v>5.3696498054474739E-2</v>
      </c>
      <c r="H37" s="32">
        <f>'2006'!H37/'2005'!H37-1</f>
        <v>0.79225352112676051</v>
      </c>
      <c r="I37" s="32">
        <f>'2006'!I37/'2005'!I37-1</f>
        <v>0.61251980982567344</v>
      </c>
      <c r="J37" s="32">
        <f>'2006'!J37/'2005'!J37-1</f>
        <v>0.87067861715749029</v>
      </c>
      <c r="K37" s="32">
        <f>'2006'!K37/'2005'!K37-1</f>
        <v>0.43414634146341458</v>
      </c>
      <c r="L37" s="32">
        <f>'2006'!L37/'2005'!L37-1</f>
        <v>0.37768240343347648</v>
      </c>
      <c r="M37" s="32">
        <f>'2006'!M37/'2005'!M37-1</f>
        <v>1.4278115501519757</v>
      </c>
      <c r="N37" s="32">
        <f>'2006'!N37/'2005'!N37-1</f>
        <v>0.29123533471359564</v>
      </c>
      <c r="O37" s="32">
        <f>'2006'!O37/'2005'!O37-1</f>
        <v>0.76424361493123771</v>
      </c>
    </row>
    <row r="38" spans="2:15" x14ac:dyDescent="0.2">
      <c r="B38" s="1" t="s">
        <v>3</v>
      </c>
      <c r="C38" s="55">
        <f>'2006'!C38/SUM('2005'!D38:O38)-1</f>
        <v>0.25014245014245007</v>
      </c>
      <c r="D38" s="30">
        <f>'2006'!D38/'2005'!D38-1</f>
        <v>3.4722222222223209E-3</v>
      </c>
      <c r="E38" s="30">
        <f>'2006'!E38/'2005'!E38-1</f>
        <v>-8.4532374100719454E-2</v>
      </c>
      <c r="F38" s="30">
        <f>'2006'!F38/'2005'!F38-1</f>
        <v>-3.2206119162641045E-3</v>
      </c>
      <c r="G38" s="30">
        <f>'2006'!G38/'2005'!G38-1</f>
        <v>0.18906605922551245</v>
      </c>
      <c r="H38" s="30">
        <f>'2006'!H38/'2005'!H38-1</f>
        <v>-6.0402684563758413E-2</v>
      </c>
      <c r="I38" s="30">
        <f>'2006'!I38/'2005'!I38-1</f>
        <v>0.65703971119133575</v>
      </c>
      <c r="J38" s="30">
        <f>'2006'!J38/'2005'!J38-1</f>
        <v>0.85933503836317127</v>
      </c>
      <c r="K38" s="30">
        <f>'2006'!K38/'2005'!K38-1</f>
        <v>5.555555555555558E-2</v>
      </c>
      <c r="L38" s="30">
        <f>'2006'!L38/'2005'!L38-1</f>
        <v>0.44492753623188408</v>
      </c>
      <c r="M38" s="30">
        <f>'2006'!M38/'2005'!M38-1</f>
        <v>0.32432432432432434</v>
      </c>
      <c r="N38" s="30">
        <f>'2006'!N38/'2005'!N38-1</f>
        <v>0.67715231788079477</v>
      </c>
      <c r="O38" s="30">
        <f>'2006'!O38/'2005'!O38-1</f>
        <v>0.13374805598755835</v>
      </c>
    </row>
    <row r="39" spans="2:15" x14ac:dyDescent="0.2">
      <c r="B39" s="24" t="s">
        <v>46</v>
      </c>
      <c r="C39" s="32">
        <f>'2006'!C39/SUM('2005'!D39:O39)-1</f>
        <v>0.32468334877973426</v>
      </c>
      <c r="D39" s="32">
        <f>'2006'!D39/'2005'!D39-1</f>
        <v>0.50649350649350655</v>
      </c>
      <c r="E39" s="32">
        <f>'2006'!E39/'2005'!E39-1</f>
        <v>0.31578947368421062</v>
      </c>
      <c r="F39" s="32">
        <f>'2006'!F39/'2005'!F39-1</f>
        <v>-0.42522522522522521</v>
      </c>
      <c r="G39" s="32">
        <f>'2006'!G39/'2005'!G39-1</f>
        <v>0.63363363363363367</v>
      </c>
      <c r="H39" s="32">
        <f>'2006'!H39/'2005'!H39-1</f>
        <v>-0.50182704019488433</v>
      </c>
      <c r="I39" s="32">
        <f>'2006'!I39/'2005'!I39-1</f>
        <v>0.3887434554973821</v>
      </c>
      <c r="J39" s="32">
        <f>'2006'!J39/'2005'!J39-1</f>
        <v>0.44399999999999995</v>
      </c>
      <c r="K39" s="32">
        <f>'2006'!K39/'2005'!K39-1</f>
        <v>0.15235457063711921</v>
      </c>
      <c r="L39" s="32">
        <f>'2006'!L39/'2005'!L39-1</f>
        <v>1.6447963800904977</v>
      </c>
      <c r="M39" s="32">
        <f>'2006'!M39/'2005'!M39-1</f>
        <v>1.1895424836601309</v>
      </c>
      <c r="N39" s="32">
        <f>'2006'!N39/'2005'!N39-1</f>
        <v>2.558139534883721</v>
      </c>
      <c r="O39" s="32">
        <f>'2006'!O39/'2005'!O39-1</f>
        <v>-9.0464547677261642E-2</v>
      </c>
    </row>
    <row r="40" spans="2:15" x14ac:dyDescent="0.2">
      <c r="B40" s="42" t="s">
        <v>50</v>
      </c>
      <c r="C40" s="55">
        <f>'2006'!C40/SUM('2005'!D40:O40)-1</f>
        <v>0.37520480611687601</v>
      </c>
      <c r="D40" s="30">
        <f>'2006'!D40/'2005'!D40-1</f>
        <v>-0.10436432637571158</v>
      </c>
      <c r="E40" s="30">
        <f>'2006'!E40/'2005'!E40-1</f>
        <v>0.26065162907268169</v>
      </c>
      <c r="F40" s="30">
        <f>'2006'!F40/'2005'!F40-1</f>
        <v>0.23134328358208944</v>
      </c>
      <c r="G40" s="30">
        <f>'2006'!G40/'2005'!G40-1</f>
        <v>-0.26241134751773054</v>
      </c>
      <c r="H40" s="30">
        <f>'2006'!H40/'2005'!H40-1</f>
        <v>2.9126213592232997E-2</v>
      </c>
      <c r="I40" s="30">
        <f>'2006'!I40/'2005'!I40-1</f>
        <v>0.46666666666666656</v>
      </c>
      <c r="J40" s="30">
        <f>'2006'!J40/'2005'!J40-1</f>
        <v>0.8</v>
      </c>
      <c r="K40" s="30">
        <f>'2006'!K40/'2005'!K40-1</f>
        <v>0.91304347826086962</v>
      </c>
      <c r="L40" s="30">
        <f>'2006'!L40/'2005'!L40-1</f>
        <v>0.70283018867924518</v>
      </c>
      <c r="M40" s="30">
        <f>'2006'!M40/'2005'!M40-1</f>
        <v>1.8852941176470588</v>
      </c>
      <c r="N40" s="30">
        <f>'2006'!N40/'2005'!N40-1</f>
        <v>0.12171052631578938</v>
      </c>
      <c r="O40" s="30">
        <f>'2006'!O40/'2005'!O40-1</f>
        <v>0.5053763440860215</v>
      </c>
    </row>
    <row r="41" spans="2:15" x14ac:dyDescent="0.2">
      <c r="B41" s="24" t="s">
        <v>52</v>
      </c>
      <c r="C41" s="32">
        <f>'2006'!C41/SUM('2005'!D41:O41)-1</f>
        <v>-7.7399848828420215E-2</v>
      </c>
      <c r="D41" s="32">
        <f>'2006'!D41/'2005'!D41-1</f>
        <v>0.13127413127413123</v>
      </c>
      <c r="E41" s="32">
        <f>'2006'!E41/'2005'!E41-1</f>
        <v>0.32520325203252032</v>
      </c>
      <c r="F41" s="32">
        <f>'2006'!F41/'2005'!F41-1</f>
        <v>0.1274834437086092</v>
      </c>
      <c r="G41" s="32">
        <f>'2006'!G41/'2005'!G41-1</f>
        <v>8.6580086580085869E-3</v>
      </c>
      <c r="H41" s="32">
        <f>'2006'!H41/'2005'!H41-1</f>
        <v>-0.60765550239234445</v>
      </c>
      <c r="I41" s="32">
        <f>'2006'!I41/'2005'!I41-1</f>
        <v>0.1276252019386106</v>
      </c>
      <c r="J41" s="32">
        <f>'2006'!J41/'2005'!J41-1</f>
        <v>0.42236024844720488</v>
      </c>
      <c r="K41" s="32">
        <f>'2006'!K41/'2005'!K41-1</f>
        <v>-0.12805587892898718</v>
      </c>
      <c r="L41" s="32">
        <f>'2006'!L41/'2005'!L41-1</f>
        <v>-0.25470085470085468</v>
      </c>
      <c r="M41" s="32">
        <f>'2006'!M41/'2005'!M41-1</f>
        <v>0.12211221122112215</v>
      </c>
      <c r="N41" s="32">
        <f>'2006'!N41/'2005'!N41-1</f>
        <v>-0.22906403940886699</v>
      </c>
      <c r="O41" s="32">
        <f>'2006'!O41/'2005'!O41-1</f>
        <v>0.25850340136054428</v>
      </c>
    </row>
    <row r="42" spans="2:15" x14ac:dyDescent="0.2">
      <c r="B42" s="42" t="s">
        <v>71</v>
      </c>
      <c r="C42" s="55">
        <f>'2006'!C42/SUM('2005'!D42:O42)-1</f>
        <v>0.27341389728096677</v>
      </c>
      <c r="D42" s="30">
        <f>'2006'!D42/'2005'!D42-1</f>
        <v>0.71174377224199281</v>
      </c>
      <c r="E42" s="30">
        <f>'2006'!E42/'2005'!E42-1</f>
        <v>-0.28181818181818186</v>
      </c>
      <c r="F42" s="30">
        <f>'2006'!F42/'2005'!F42-1</f>
        <v>-0.1807909604519774</v>
      </c>
      <c r="G42" s="30">
        <f>'2006'!G42/'2005'!G42-1</f>
        <v>0.13003095975232193</v>
      </c>
      <c r="H42" s="30">
        <f>'2006'!H42/'2005'!H42-1</f>
        <v>0.96124031007751931</v>
      </c>
      <c r="I42" s="30">
        <f>'2006'!I42/'2005'!I42-1</f>
        <v>0.22075782537067545</v>
      </c>
      <c r="J42" s="30">
        <f>'2006'!J42/'2005'!J42-1</f>
        <v>0.18979591836734699</v>
      </c>
      <c r="K42" s="30">
        <f>'2006'!K42/'2005'!K42-1</f>
        <v>0.4484732824427482</v>
      </c>
      <c r="L42" s="30">
        <f>'2006'!L42/'2005'!L42-1</f>
        <v>0.36612021857923494</v>
      </c>
      <c r="M42" s="30">
        <f>'2006'!M42/'2005'!M42-1</f>
        <v>0.27298050139275776</v>
      </c>
      <c r="N42" s="30">
        <f>'2006'!N42/'2005'!N42-1</f>
        <v>0.65558912386706947</v>
      </c>
      <c r="O42" s="30">
        <f>'2006'!O42/'2005'!O42-1</f>
        <v>5.5961070559610748E-2</v>
      </c>
    </row>
    <row r="43" spans="2:15" x14ac:dyDescent="0.2">
      <c r="B43" s="24" t="s">
        <v>4</v>
      </c>
      <c r="C43" s="32">
        <f>'2006'!C43/SUM('2005'!D43:O43)-1</f>
        <v>0.62795199380565236</v>
      </c>
      <c r="D43" s="32">
        <f>'2006'!D43/'2005'!D43-1</f>
        <v>0.77215189873417711</v>
      </c>
      <c r="E43" s="32">
        <f>'2006'!E43/'2005'!E43-1</f>
        <v>1.4110169491525424</v>
      </c>
      <c r="F43" s="32">
        <f>'2006'!F43/'2005'!F43-1</f>
        <v>1.1578947368421053</v>
      </c>
      <c r="G43" s="32">
        <f>'2006'!G43/'2005'!G43-1</f>
        <v>0.30793650793650795</v>
      </c>
      <c r="H43" s="32">
        <f>'2006'!H43/'2005'!H43-1</f>
        <v>0.30952380952380953</v>
      </c>
      <c r="I43" s="32">
        <f>'2006'!I43/'2005'!I43-1</f>
        <v>7.8697421981004156E-2</v>
      </c>
      <c r="J43" s="32">
        <f>'2006'!J43/'2005'!J43-1</f>
        <v>0.31428571428571428</v>
      </c>
      <c r="K43" s="32">
        <f>'2006'!K43/'2005'!K43-1</f>
        <v>0.32970027247956413</v>
      </c>
      <c r="L43" s="32">
        <f>'2006'!L43/'2005'!L43-1</f>
        <v>0.74712643678160928</v>
      </c>
      <c r="M43" s="32">
        <f>'2006'!M43/'2005'!M43-1</f>
        <v>1.9066666666666667</v>
      </c>
      <c r="N43" s="32">
        <f>'2006'!N43/'2005'!N43-1</f>
        <v>2.0670926517571884</v>
      </c>
      <c r="O43" s="32">
        <f>'2006'!O43/'2005'!O43-1</f>
        <v>6.8965517241379226E-2</v>
      </c>
    </row>
    <row r="44" spans="2:15" x14ac:dyDescent="0.2">
      <c r="B44" s="1" t="s">
        <v>103</v>
      </c>
      <c r="C44" s="55">
        <f>'2006'!C44/SUM('2005'!D44:O44)-1</f>
        <v>0.16243880729862048</v>
      </c>
      <c r="D44" s="30">
        <f>'2006'!D44/'2005'!D44-1</f>
        <v>-0.15270935960591137</v>
      </c>
      <c r="E44" s="30">
        <f>'2006'!E44/'2005'!E44-1</f>
        <v>1.3636363636363638</v>
      </c>
      <c r="F44" s="30">
        <f>'2006'!F44/'2005'!F44-1</f>
        <v>6.3694267515923553E-3</v>
      </c>
      <c r="G44" s="30">
        <f>'2006'!G44/'2005'!G44-1</f>
        <v>-0.28859060402684567</v>
      </c>
      <c r="H44" s="30">
        <f>'2006'!H44/'2005'!H44-1</f>
        <v>1.5810810810810811</v>
      </c>
      <c r="I44" s="30">
        <f>'2006'!I44/'2005'!I44-1</f>
        <v>0.72486772486772488</v>
      </c>
      <c r="J44" s="30">
        <f>'2006'!J44/'2005'!J44-1</f>
        <v>0.64035087719298245</v>
      </c>
      <c r="K44" s="30">
        <f>'2006'!K44/'2005'!K44-1</f>
        <v>-0.15289256198347112</v>
      </c>
      <c r="L44" s="30">
        <f>'2006'!L44/'2005'!L44-1</f>
        <v>0.46478873239436624</v>
      </c>
      <c r="M44" s="30">
        <f>'2006'!M44/'2005'!M44-1</f>
        <v>1.8441558441558441</v>
      </c>
      <c r="N44" s="30">
        <f>'2006'!N44/'2005'!N44-1</f>
        <v>-0.61450381679389321</v>
      </c>
      <c r="O44" s="30">
        <f>'2006'!O44/'2005'!O44-1</f>
        <v>-1.851851851851849E-2</v>
      </c>
    </row>
    <row r="45" spans="2:15" x14ac:dyDescent="0.2">
      <c r="B45" s="24" t="s">
        <v>76</v>
      </c>
      <c r="C45" s="32">
        <f>'2006'!C45/SUM('2005'!D45:O45)-1</f>
        <v>-2.9626623376623362E-2</v>
      </c>
      <c r="D45" s="32">
        <f>'2006'!D45/'2005'!D45-1</f>
        <v>0.54716981132075482</v>
      </c>
      <c r="E45" s="32">
        <f>'2006'!E45/'2005'!E45-1</f>
        <v>1.1190476190476191</v>
      </c>
      <c r="F45" s="32">
        <f>'2006'!F45/'2005'!F45-1</f>
        <v>0.75471698113207553</v>
      </c>
      <c r="G45" s="32">
        <f>'2006'!G45/'2005'!G45-1</f>
        <v>0.19402985074626855</v>
      </c>
      <c r="H45" s="32">
        <f>'2006'!H45/'2005'!H45-1</f>
        <v>-0.48837209302325579</v>
      </c>
      <c r="I45" s="32">
        <f>'2006'!I45/'2005'!I45-1</f>
        <v>-3.9719626168224331E-2</v>
      </c>
      <c r="J45" s="32">
        <f>'2006'!J45/'2005'!J45-1</f>
        <v>0.15264797507788153</v>
      </c>
      <c r="K45" s="32">
        <f>'2006'!K45/'2005'!K45-1</f>
        <v>-0.30222222222222217</v>
      </c>
      <c r="L45" s="32">
        <f>'2006'!L45/'2005'!L45-1</f>
        <v>0.1410788381742738</v>
      </c>
      <c r="M45" s="32">
        <f>'2006'!M45/'2005'!M45-1</f>
        <v>-1.025641025641022E-2</v>
      </c>
      <c r="N45" s="32">
        <f>'2006'!N45/'2005'!N45-1</f>
        <v>1.0125000000000002</v>
      </c>
      <c r="O45" s="32">
        <f>'2006'!O45/'2005'!O45-1</f>
        <v>-9.6153846153845812E-3</v>
      </c>
    </row>
    <row r="46" spans="2:15" x14ac:dyDescent="0.2">
      <c r="B46" s="42" t="s">
        <v>5</v>
      </c>
      <c r="C46" s="55">
        <f>'2006'!C46/SUM('2005'!D46:O46)-1</f>
        <v>-0.11936879613133111</v>
      </c>
      <c r="D46" s="30">
        <f>'2006'!D46/'2005'!D46-1</f>
        <v>0.4155844155844155</v>
      </c>
      <c r="E46" s="30">
        <f>'2006'!E46/'2005'!E46-1</f>
        <v>-6.5217391304347783E-2</v>
      </c>
      <c r="F46" s="30">
        <f>'2006'!F46/'2005'!F46-1</f>
        <v>-0.11764705882352944</v>
      </c>
      <c r="G46" s="30">
        <f>'2006'!G46/'2005'!G46-1</f>
        <v>7.1895424836601274E-2</v>
      </c>
      <c r="H46" s="30">
        <f>'2006'!H46/'2005'!H46-1</f>
        <v>-0.4901036757775683</v>
      </c>
      <c r="I46" s="30">
        <f>'2006'!I46/'2005'!I46-1</f>
        <v>-0.44430844553243576</v>
      </c>
      <c r="J46" s="30">
        <f>'2006'!J46/'2005'!J46-1</f>
        <v>-0.17295597484276726</v>
      </c>
      <c r="K46" s="30">
        <f>'2006'!K46/'2005'!K46-1</f>
        <v>0.49343832020997369</v>
      </c>
      <c r="L46" s="30">
        <f>'2006'!L46/'2005'!L46-1</f>
        <v>0.6834862385321101</v>
      </c>
      <c r="M46" s="30">
        <f>'2006'!M46/'2005'!M46-1</f>
        <v>0.67716535433070857</v>
      </c>
      <c r="N46" s="30">
        <f>'2006'!N46/'2005'!N46-1</f>
        <v>0.5</v>
      </c>
      <c r="O46" s="30">
        <f>'2006'!O46/'2005'!O46-1</f>
        <v>0.161904761904762</v>
      </c>
    </row>
    <row r="47" spans="2:15" x14ac:dyDescent="0.2">
      <c r="B47" s="25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</row>
    <row r="48" spans="2:15" x14ac:dyDescent="0.2">
      <c r="B48" s="42" t="s">
        <v>77</v>
      </c>
      <c r="C48" s="55">
        <f>'2006'!C48/SUM('2005'!D48:O48)-1</f>
        <v>0.19628129836538255</v>
      </c>
      <c r="D48" s="30">
        <f>'2006'!D48/'2005'!D48-1</f>
        <v>0.23359853919394813</v>
      </c>
      <c r="E48" s="30">
        <f>'2006'!E48/'2005'!E48-1</f>
        <v>0.55815799920603415</v>
      </c>
      <c r="F48" s="30">
        <f>'2006'!F48/'2005'!F48-1</f>
        <v>0.29732005051213695</v>
      </c>
      <c r="G48" s="30">
        <f>'2006'!G48/'2005'!G48-1</f>
        <v>5.9893419833178863E-2</v>
      </c>
      <c r="H48" s="30">
        <f>'2006'!H48/'2005'!H48-1</f>
        <v>-0.10248279988034703</v>
      </c>
      <c r="I48" s="30">
        <f>'2006'!I48/'2005'!I48-1</f>
        <v>0.48125996810207328</v>
      </c>
      <c r="J48" s="30">
        <f>'2006'!J48/'2005'!J48-1</f>
        <v>0.47337180544105517</v>
      </c>
      <c r="K48" s="30">
        <f>'2006'!K48/'2005'!K48-1</f>
        <v>6.012901983439245E-2</v>
      </c>
      <c r="L48" s="30">
        <f>'2006'!L48/'2005'!L48-1</f>
        <v>0.35773655163242246</v>
      </c>
      <c r="M48" s="30">
        <f>'2006'!M48/'2005'!M48-1</f>
        <v>-4.2424242424242475E-2</v>
      </c>
      <c r="N48" s="30">
        <f>'2006'!N48/'2005'!N48-1</f>
        <v>0.15723374369990917</v>
      </c>
      <c r="O48" s="30">
        <f>'2006'!O48/'2005'!O48-1</f>
        <v>0.16089663760896644</v>
      </c>
    </row>
  </sheetData>
  <phoneticPr fontId="10" type="noConversion"/>
  <conditionalFormatting sqref="B1 B3:B65536 C1:O6 C8:O65536">
    <cfRule type="cellIs" dxfId="461" priority="1" stopIfTrue="1" operator="lessThan">
      <formula>0</formula>
    </cfRule>
  </conditionalFormatting>
  <pageMargins left="0.43" right="0.26" top="0.41" bottom="0.55000000000000004" header="0.19" footer="0.31"/>
  <pageSetup paperSize="9" scale="85" orientation="landscape" horizontalDpi="1200" verticalDpi="1200" r:id="rId1"/>
  <headerFooter alignWithMargins="0">
    <oddFooter>&amp;LStatistics Finland / Art-Travel Oy&amp;C&amp;D&amp;RHelsinki City Tourist Office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0"/>
  <sheetViews>
    <sheetView workbookViewId="0"/>
  </sheetViews>
  <sheetFormatPr defaultRowHeight="12.75" x14ac:dyDescent="0.2"/>
  <cols>
    <col min="1" max="1" width="4.140625" customWidth="1"/>
    <col min="2" max="2" width="28.7109375" style="1" customWidth="1"/>
    <col min="3" max="3" width="10.42578125" customWidth="1"/>
    <col min="4" max="11" width="9.7109375" customWidth="1"/>
    <col min="12" max="12" width="10.7109375" customWidth="1"/>
    <col min="13" max="13" width="9.7109375" customWidth="1"/>
    <col min="14" max="14" width="11.140625" customWidth="1"/>
    <col min="15" max="15" width="11" customWidth="1"/>
  </cols>
  <sheetData>
    <row r="1" spans="2:15" x14ac:dyDescent="0.2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5" x14ac:dyDescent="0.2">
      <c r="B2" s="51" t="s">
        <v>72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x14ac:dyDescent="0.2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15" ht="15.75" x14ac:dyDescent="0.25">
      <c r="B4" s="3" t="s">
        <v>55</v>
      </c>
      <c r="C4" s="4"/>
      <c r="D4" s="4"/>
      <c r="E4" s="4"/>
      <c r="F4" s="2"/>
      <c r="G4" s="4"/>
      <c r="H4" s="2"/>
      <c r="I4" s="4"/>
      <c r="J4" s="2"/>
      <c r="K4" s="4"/>
      <c r="L4" s="4"/>
      <c r="M4" s="2"/>
      <c r="N4" s="2"/>
      <c r="O4" s="2"/>
    </row>
    <row r="5" spans="2:15" ht="15.75" thickBot="1" x14ac:dyDescent="0.3">
      <c r="B5" s="5" t="s">
        <v>75</v>
      </c>
    </row>
    <row r="6" spans="2:15" ht="13.5" thickBot="1" x14ac:dyDescent="0.25">
      <c r="B6" s="6" t="s">
        <v>248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  <c r="K6" s="7" t="s">
        <v>14</v>
      </c>
      <c r="L6" s="7" t="s">
        <v>15</v>
      </c>
      <c r="M6" s="7" t="s">
        <v>16</v>
      </c>
      <c r="N6" s="7" t="s">
        <v>17</v>
      </c>
      <c r="O6" s="7" t="s">
        <v>18</v>
      </c>
    </row>
    <row r="7" spans="2:15" x14ac:dyDescent="0.2">
      <c r="B7" s="9"/>
      <c r="C7" s="16" t="s">
        <v>56</v>
      </c>
      <c r="D7" s="16" t="s">
        <v>57</v>
      </c>
      <c r="E7" s="16" t="s">
        <v>58</v>
      </c>
      <c r="F7" s="16" t="s">
        <v>59</v>
      </c>
      <c r="G7" s="16" t="s">
        <v>60</v>
      </c>
      <c r="H7" s="16" t="s">
        <v>61</v>
      </c>
      <c r="I7" s="16" t="s">
        <v>62</v>
      </c>
      <c r="J7" s="16" t="s">
        <v>63</v>
      </c>
      <c r="K7" s="16" t="s">
        <v>64</v>
      </c>
      <c r="L7" s="16" t="s">
        <v>65</v>
      </c>
      <c r="M7" s="16" t="s">
        <v>66</v>
      </c>
      <c r="N7" s="16" t="s">
        <v>67</v>
      </c>
      <c r="O7" s="16" t="s">
        <v>68</v>
      </c>
    </row>
    <row r="8" spans="2:15" x14ac:dyDescent="0.2">
      <c r="B8" s="9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2:15" s="21" customFormat="1" x14ac:dyDescent="0.2">
      <c r="B9" s="18" t="s">
        <v>23</v>
      </c>
      <c r="C9" s="19">
        <f>[9]Tammijoulu!C8</f>
        <v>18356975</v>
      </c>
      <c r="D9" s="19">
        <f>[9]Tammi!C8</f>
        <v>1275308</v>
      </c>
      <c r="E9" s="19">
        <f>[9]Helmi!C8</f>
        <v>1450304</v>
      </c>
      <c r="F9" s="19">
        <f>[9]Maalis!C8</f>
        <v>1575319</v>
      </c>
      <c r="G9" s="19">
        <f>[9]Huhti!C8</f>
        <v>1347365</v>
      </c>
      <c r="H9" s="19">
        <f>[9]Touko!C8</f>
        <v>1347374</v>
      </c>
      <c r="I9" s="19">
        <f>[9]Kesä!C8</f>
        <v>2022967</v>
      </c>
      <c r="J9" s="19">
        <f>[9]Heinä!C8</f>
        <v>2947033</v>
      </c>
      <c r="K9" s="19">
        <f>[9]Elo!C8</f>
        <v>2146410</v>
      </c>
      <c r="L9" s="19">
        <f>[9]Syys!C8</f>
        <v>1568091</v>
      </c>
      <c r="M9" s="19">
        <f>[9]Loka!C8</f>
        <v>1417028</v>
      </c>
      <c r="N9" s="19">
        <f>[9]Marras!C8</f>
        <v>1259776</v>
      </c>
      <c r="O9" s="19"/>
    </row>
    <row r="10" spans="2:15" x14ac:dyDescent="0.2">
      <c r="B10" s="11" t="s">
        <v>24</v>
      </c>
      <c r="C10" s="12">
        <f>[9]Tammijoulu!E8</f>
        <v>4956366</v>
      </c>
      <c r="D10" s="12">
        <f>[9]Tammi!E8</f>
        <v>488643</v>
      </c>
      <c r="E10" s="12">
        <f>[9]Helmi!E8</f>
        <v>394700</v>
      </c>
      <c r="F10" s="12">
        <f>[9]Maalis!E8</f>
        <v>412775</v>
      </c>
      <c r="G10" s="12">
        <f>[9]Huhti!E8</f>
        <v>289867</v>
      </c>
      <c r="H10" s="12">
        <f>[9]Touko!E8</f>
        <v>386818</v>
      </c>
      <c r="I10" s="12">
        <f>[9]Kesä!E8</f>
        <v>521705</v>
      </c>
      <c r="J10" s="12">
        <f>[9]Heinä!E8</f>
        <v>752413</v>
      </c>
      <c r="K10" s="12">
        <f>[9]Elo!E8</f>
        <v>658462</v>
      </c>
      <c r="L10" s="12">
        <f>[9]Syys!E8</f>
        <v>409117</v>
      </c>
      <c r="M10" s="12">
        <f>[9]Loka!E8</f>
        <v>311458</v>
      </c>
      <c r="N10" s="12">
        <f>[9]Marras!E8</f>
        <v>330408</v>
      </c>
      <c r="O10" s="12"/>
    </row>
    <row r="11" spans="2:15" s="21" customFormat="1" x14ac:dyDescent="0.2">
      <c r="B11" s="22" t="s">
        <v>25</v>
      </c>
      <c r="C11" s="23">
        <f>[9]Tammijoulu!D8</f>
        <v>13400609</v>
      </c>
      <c r="D11" s="23">
        <f>[9]Tammi!D8</f>
        <v>786665</v>
      </c>
      <c r="E11" s="23">
        <f>[9]Helmi!D8</f>
        <v>1055604</v>
      </c>
      <c r="F11" s="23">
        <f>[9]Maalis!D8</f>
        <v>1162544</v>
      </c>
      <c r="G11" s="23">
        <f>[9]Huhti!D8</f>
        <v>1057498</v>
      </c>
      <c r="H11" s="23">
        <f>[9]Touko!D8</f>
        <v>960556</v>
      </c>
      <c r="I11" s="23">
        <f>[9]Kesä!D8</f>
        <v>1501262</v>
      </c>
      <c r="J11" s="23">
        <f>[9]Heinä!D8</f>
        <v>2194620</v>
      </c>
      <c r="K11" s="23">
        <f>[9]Elo!D8</f>
        <v>1487948</v>
      </c>
      <c r="L11" s="23">
        <f>[9]Syys!D8</f>
        <v>1158974</v>
      </c>
      <c r="M11" s="23">
        <f>[9]Loka!D8</f>
        <v>1105570</v>
      </c>
      <c r="N11" s="23">
        <f>[9]Marras!D8</f>
        <v>929368</v>
      </c>
      <c r="O11" s="23"/>
    </row>
    <row r="12" spans="2:15" x14ac:dyDescent="0.2">
      <c r="B12" s="1" t="s">
        <v>26</v>
      </c>
      <c r="C12" s="12">
        <f>[9]Tammijoulu!P8</f>
        <v>323108</v>
      </c>
      <c r="D12" s="12">
        <f>[9]Tammi!P8</f>
        <v>44155</v>
      </c>
      <c r="E12" s="12">
        <f>[9]Helmi!P8</f>
        <v>42139</v>
      </c>
      <c r="F12" s="12">
        <f>[9]Maalis!P8</f>
        <v>31436</v>
      </c>
      <c r="G12" s="12">
        <f>[9]Huhti!P8</f>
        <v>23084</v>
      </c>
      <c r="H12" s="12">
        <f>[9]Touko!P8</f>
        <v>22609</v>
      </c>
      <c r="I12" s="12">
        <f>[9]Kesä!P8</f>
        <v>28522</v>
      </c>
      <c r="J12" s="12">
        <f>[9]Heinä!P8</f>
        <v>29810</v>
      </c>
      <c r="K12" s="12">
        <f>[9]Elo!P8</f>
        <v>33221</v>
      </c>
      <c r="L12" s="12">
        <f>[9]Syys!P8</f>
        <v>22652</v>
      </c>
      <c r="M12" s="12">
        <f>[9]Loka!P8</f>
        <v>21447</v>
      </c>
      <c r="N12" s="12">
        <f>[9]Marras!P8</f>
        <v>24033</v>
      </c>
      <c r="O12" s="12"/>
    </row>
    <row r="13" spans="2:15" s="21" customFormat="1" x14ac:dyDescent="0.2">
      <c r="B13" s="24" t="s">
        <v>29</v>
      </c>
      <c r="C13" s="23">
        <f>[9]Tammijoulu!J8</f>
        <v>508960</v>
      </c>
      <c r="D13" s="23">
        <f>[9]Tammi!J8</f>
        <v>31824</v>
      </c>
      <c r="E13" s="23">
        <f>[9]Helmi!J8</f>
        <v>42687</v>
      </c>
      <c r="F13" s="23">
        <f>[9]Maalis!J8</f>
        <v>47037</v>
      </c>
      <c r="G13" s="23">
        <f>[9]Huhti!J8</f>
        <v>26157</v>
      </c>
      <c r="H13" s="23">
        <f>[9]Touko!J8</f>
        <v>35847</v>
      </c>
      <c r="I13" s="23">
        <f>[9]Kesä!J8</f>
        <v>69722</v>
      </c>
      <c r="J13" s="23">
        <f>[9]Heinä!J8</f>
        <v>88862</v>
      </c>
      <c r="K13" s="23">
        <f>[9]Elo!J8</f>
        <v>77138</v>
      </c>
      <c r="L13" s="23">
        <f>[9]Syys!J8</f>
        <v>37156</v>
      </c>
      <c r="M13" s="23">
        <f>[9]Loka!J8</f>
        <v>25817</v>
      </c>
      <c r="N13" s="23">
        <f>[9]Marras!J8</f>
        <v>26713</v>
      </c>
      <c r="O13" s="23"/>
    </row>
    <row r="14" spans="2:15" x14ac:dyDescent="0.2">
      <c r="B14" s="1" t="s">
        <v>28</v>
      </c>
      <c r="C14" s="12">
        <f>[9]Tammijoulu!F8</f>
        <v>526314</v>
      </c>
      <c r="D14" s="12">
        <f>[9]Tammi!F8</f>
        <v>23155</v>
      </c>
      <c r="E14" s="12">
        <f>[9]Helmi!F8</f>
        <v>26169</v>
      </c>
      <c r="F14" s="12">
        <f>[9]Maalis!F8</f>
        <v>32395</v>
      </c>
      <c r="G14" s="12">
        <f>[9]Huhti!F8</f>
        <v>33740</v>
      </c>
      <c r="H14" s="12">
        <f>[9]Touko!F8</f>
        <v>48453</v>
      </c>
      <c r="I14" s="12">
        <f>[9]Kesä!F8</f>
        <v>57530</v>
      </c>
      <c r="J14" s="12">
        <f>[9]Heinä!F8</f>
        <v>120403</v>
      </c>
      <c r="K14" s="12">
        <f>[9]Elo!F8</f>
        <v>71897</v>
      </c>
      <c r="L14" s="12">
        <f>[9]Syys!F8</f>
        <v>47514</v>
      </c>
      <c r="M14" s="12">
        <f>[9]Loka!F8</f>
        <v>34092</v>
      </c>
      <c r="N14" s="12">
        <f>[9]Marras!F8</f>
        <v>30966</v>
      </c>
      <c r="O14" s="12"/>
    </row>
    <row r="15" spans="2:15" s="21" customFormat="1" x14ac:dyDescent="0.2">
      <c r="B15" s="24" t="s">
        <v>27</v>
      </c>
      <c r="C15" s="23">
        <f>[9]Tammijoulu!AK8</f>
        <v>723808</v>
      </c>
      <c r="D15" s="23">
        <f>[9]Tammi!AK8</f>
        <v>178527</v>
      </c>
      <c r="E15" s="23">
        <f>[9]Helmi!AK8</f>
        <v>32641</v>
      </c>
      <c r="F15" s="23">
        <f>[9]Maalis!AK8</f>
        <v>53848</v>
      </c>
      <c r="G15" s="23">
        <f>[9]Huhti!AK8</f>
        <v>34059</v>
      </c>
      <c r="H15" s="23">
        <f>[9]Touko!AK8</f>
        <v>59840</v>
      </c>
      <c r="I15" s="23">
        <f>[9]Kesä!AK8</f>
        <v>61794</v>
      </c>
      <c r="J15" s="23">
        <f>[9]Heinä!AK8</f>
        <v>88197</v>
      </c>
      <c r="K15" s="23">
        <f>[9]Elo!AK8</f>
        <v>90584</v>
      </c>
      <c r="L15" s="23">
        <f>[9]Syys!AK8</f>
        <v>36488</v>
      </c>
      <c r="M15" s="23">
        <f>[9]Loka!AK8</f>
        <v>34377</v>
      </c>
      <c r="N15" s="23">
        <f>[9]Marras!AK8</f>
        <v>53453</v>
      </c>
      <c r="O15" s="23"/>
    </row>
    <row r="16" spans="2:15" x14ac:dyDescent="0.2">
      <c r="B16" s="42" t="s">
        <v>1</v>
      </c>
      <c r="C16" s="43">
        <f>[9]Tammijoulu!AP8</f>
        <v>190197</v>
      </c>
      <c r="D16" s="43">
        <f>[9]Tammi!AP8</f>
        <v>9769</v>
      </c>
      <c r="E16" s="43">
        <f>[9]Helmi!AP8</f>
        <v>11235</v>
      </c>
      <c r="F16" s="43">
        <f>[9]Maalis!AP8</f>
        <v>13372</v>
      </c>
      <c r="G16" s="43">
        <f>[9]Huhti!AP8</f>
        <v>10907</v>
      </c>
      <c r="H16" s="43">
        <f>[9]Touko!AP8</f>
        <v>18268</v>
      </c>
      <c r="I16" s="43">
        <f>[9]Kesä!AP8</f>
        <v>28030</v>
      </c>
      <c r="J16" s="43">
        <f>[9]Heinä!AP8</f>
        <v>26510</v>
      </c>
      <c r="K16" s="43">
        <f>[9]Elo!AP8</f>
        <v>27152</v>
      </c>
      <c r="L16" s="43">
        <f>[9]Syys!AP8</f>
        <v>20386</v>
      </c>
      <c r="M16" s="43">
        <f>[9]Loka!AP8</f>
        <v>13100</v>
      </c>
      <c r="N16" s="43">
        <f>[9]Marras!AP8</f>
        <v>11468</v>
      </c>
      <c r="O16" s="43"/>
    </row>
    <row r="17" spans="2:15" s="21" customFormat="1" x14ac:dyDescent="0.2">
      <c r="B17" s="24" t="s">
        <v>30</v>
      </c>
      <c r="C17" s="23">
        <f>[9]Tammijoulu!AV8</f>
        <v>184949</v>
      </c>
      <c r="D17" s="23">
        <f>[9]Tammi!AV8</f>
        <v>13111</v>
      </c>
      <c r="E17" s="23">
        <f>[9]Helmi!AV8</f>
        <v>17327</v>
      </c>
      <c r="F17" s="23">
        <f>[9]Maalis!AV8</f>
        <v>14934</v>
      </c>
      <c r="G17" s="23">
        <f>[9]Huhti!AV8</f>
        <v>6254</v>
      </c>
      <c r="H17" s="23">
        <f>[9]Touko!AV8</f>
        <v>10954</v>
      </c>
      <c r="I17" s="23">
        <f>[9]Kesä!AV8</f>
        <v>18093</v>
      </c>
      <c r="J17" s="23">
        <f>[9]Heinä!AV8</f>
        <v>22508</v>
      </c>
      <c r="K17" s="23">
        <f>[9]Elo!AV8</f>
        <v>26452</v>
      </c>
      <c r="L17" s="23">
        <f>[9]Syys!AV8</f>
        <v>23617</v>
      </c>
      <c r="M17" s="23">
        <f>[9]Loka!AV8</f>
        <v>17629</v>
      </c>
      <c r="N17" s="23">
        <f>[9]Marras!AV8</f>
        <v>14070</v>
      </c>
      <c r="O17" s="23"/>
    </row>
    <row r="18" spans="2:15" x14ac:dyDescent="0.2">
      <c r="B18" s="1" t="s">
        <v>31</v>
      </c>
      <c r="C18" s="12">
        <f>[9]Tammijoulu!S8</f>
        <v>113261</v>
      </c>
      <c r="D18" s="12">
        <f>[9]Tammi!S8</f>
        <v>9171</v>
      </c>
      <c r="E18" s="12">
        <f>[9]Helmi!S8</f>
        <v>7281</v>
      </c>
      <c r="F18" s="12">
        <f>[9]Maalis!S8</f>
        <v>9008</v>
      </c>
      <c r="G18" s="12">
        <f>[9]Huhti!S8</f>
        <v>6363</v>
      </c>
      <c r="H18" s="12">
        <f>[9]Touko!S8</f>
        <v>7067</v>
      </c>
      <c r="I18" s="12">
        <f>[9]Kesä!S8</f>
        <v>10461</v>
      </c>
      <c r="J18" s="12">
        <f>[9]Heinä!S8</f>
        <v>13973</v>
      </c>
      <c r="K18" s="12">
        <f>[9]Elo!S8</f>
        <v>26333</v>
      </c>
      <c r="L18" s="12">
        <f>[9]Syys!S8</f>
        <v>7983</v>
      </c>
      <c r="M18" s="12">
        <f>[9]Loka!S8</f>
        <v>7360</v>
      </c>
      <c r="N18" s="12">
        <f>[9]Marras!S8</f>
        <v>8261</v>
      </c>
      <c r="O18" s="12"/>
    </row>
    <row r="19" spans="2:15" s="21" customFormat="1" x14ac:dyDescent="0.2">
      <c r="B19" s="24" t="s">
        <v>34</v>
      </c>
      <c r="C19" s="23">
        <f>[9]Tammijoulu!G8</f>
        <v>178025</v>
      </c>
      <c r="D19" s="23">
        <f>[9]Tammi!G8</f>
        <v>6597</v>
      </c>
      <c r="E19" s="23">
        <f>[9]Helmi!G8</f>
        <v>13991</v>
      </c>
      <c r="F19" s="23">
        <f>[9]Maalis!G8</f>
        <v>16464</v>
      </c>
      <c r="G19" s="23">
        <f>[9]Huhti!G8</f>
        <v>14405</v>
      </c>
      <c r="H19" s="23">
        <f>[9]Touko!G8</f>
        <v>11463</v>
      </c>
      <c r="I19" s="23">
        <f>[9]Kesä!G8</f>
        <v>15474</v>
      </c>
      <c r="J19" s="23">
        <f>[9]Heinä!G8</f>
        <v>46026</v>
      </c>
      <c r="K19" s="23">
        <f>[9]Elo!G8</f>
        <v>18039</v>
      </c>
      <c r="L19" s="23">
        <f>[9]Syys!G8</f>
        <v>12100</v>
      </c>
      <c r="M19" s="23">
        <f>[9]Loka!G8</f>
        <v>11376</v>
      </c>
      <c r="N19" s="23">
        <f>[9]Marras!G8</f>
        <v>12090</v>
      </c>
      <c r="O19" s="23"/>
    </row>
    <row r="20" spans="2:15" x14ac:dyDescent="0.2">
      <c r="B20" s="1" t="s">
        <v>33</v>
      </c>
      <c r="C20" s="12">
        <f>[9]Tammijoulu!M8</f>
        <v>146826</v>
      </c>
      <c r="D20" s="12">
        <f>[9]Tammi!M8</f>
        <v>18013</v>
      </c>
      <c r="E20" s="12">
        <f>[9]Helmi!M8</f>
        <v>21371</v>
      </c>
      <c r="F20" s="12">
        <f>[9]Maalis!M8</f>
        <v>17048</v>
      </c>
      <c r="G20" s="12">
        <f>[9]Huhti!M8</f>
        <v>7333</v>
      </c>
      <c r="H20" s="12">
        <f>[9]Touko!M8</f>
        <v>9913</v>
      </c>
      <c r="I20" s="12">
        <f>[9]Kesä!M8</f>
        <v>15782</v>
      </c>
      <c r="J20" s="12">
        <f>[9]Heinä!M8</f>
        <v>18245</v>
      </c>
      <c r="K20" s="12">
        <f>[9]Elo!M8</f>
        <v>14684</v>
      </c>
      <c r="L20" s="12">
        <f>[9]Syys!M8</f>
        <v>9201</v>
      </c>
      <c r="M20" s="12">
        <f>[9]Loka!M8</f>
        <v>7668</v>
      </c>
      <c r="N20" s="12">
        <f>[9]Marras!M8</f>
        <v>7568</v>
      </c>
      <c r="O20" s="12"/>
    </row>
    <row r="21" spans="2:15" s="21" customFormat="1" x14ac:dyDescent="0.2">
      <c r="B21" s="24" t="s">
        <v>40</v>
      </c>
      <c r="C21" s="23">
        <f>[9]Tammijoulu!BK8</f>
        <v>191357</v>
      </c>
      <c r="D21" s="23">
        <f>[9]Tammi!BK8</f>
        <v>8095</v>
      </c>
      <c r="E21" s="23">
        <f>[9]Helmi!BK8</f>
        <v>13944</v>
      </c>
      <c r="F21" s="23">
        <f>[9]Maalis!BK8</f>
        <v>10520</v>
      </c>
      <c r="G21" s="23">
        <f>[9]Huhti!BK8</f>
        <v>7829</v>
      </c>
      <c r="H21" s="23">
        <f>[9]Touko!BK8</f>
        <v>14970</v>
      </c>
      <c r="I21" s="23">
        <f>[9]Kesä!BK8</f>
        <v>28040</v>
      </c>
      <c r="J21" s="23">
        <f>[9]Heinä!BK8</f>
        <v>30661</v>
      </c>
      <c r="K21" s="23">
        <f>[9]Elo!BK8</f>
        <v>33405</v>
      </c>
      <c r="L21" s="23">
        <f>[9]Syys!BK8</f>
        <v>21187</v>
      </c>
      <c r="M21" s="23">
        <f>[9]Loka!BK8</f>
        <v>11912</v>
      </c>
      <c r="N21" s="23">
        <f>[9]Marras!BK8</f>
        <v>10794</v>
      </c>
      <c r="O21" s="23"/>
    </row>
    <row r="22" spans="2:15" x14ac:dyDescent="0.2">
      <c r="B22" s="42" t="s">
        <v>36</v>
      </c>
      <c r="C22" s="43">
        <f>[9]Tammijoulu!T8</f>
        <v>90126</v>
      </c>
      <c r="D22" s="43">
        <f>[9]Tammi!T8</f>
        <v>6577</v>
      </c>
      <c r="E22" s="43">
        <f>[9]Helmi!T8</f>
        <v>6021</v>
      </c>
      <c r="F22" s="43">
        <f>[9]Maalis!T8</f>
        <v>6930</v>
      </c>
      <c r="G22" s="43">
        <f>[9]Huhti!T8</f>
        <v>6651</v>
      </c>
      <c r="H22" s="43">
        <f>[9]Touko!T8</f>
        <v>6006</v>
      </c>
      <c r="I22" s="43">
        <f>[9]Kesä!T8</f>
        <v>8131</v>
      </c>
      <c r="J22" s="43">
        <f>[9]Heinä!T8</f>
        <v>11784</v>
      </c>
      <c r="K22" s="43">
        <f>[9]Elo!T8</f>
        <v>19678</v>
      </c>
      <c r="L22" s="43">
        <f>[9]Syys!T8</f>
        <v>7757</v>
      </c>
      <c r="M22" s="43">
        <f>[9]Loka!T8</f>
        <v>5221</v>
      </c>
      <c r="N22" s="43">
        <f>[9]Marras!T8</f>
        <v>5370</v>
      </c>
      <c r="O22" s="43"/>
    </row>
    <row r="23" spans="2:15" s="21" customFormat="1" x14ac:dyDescent="0.2">
      <c r="B23" s="24" t="s">
        <v>32</v>
      </c>
      <c r="C23" s="23">
        <f>[9]Tammijoulu!R8</f>
        <v>195075</v>
      </c>
      <c r="D23" s="23">
        <f>[9]Tammi!R8</f>
        <v>31807</v>
      </c>
      <c r="E23" s="23">
        <f>[9]Helmi!R8</f>
        <v>36379</v>
      </c>
      <c r="F23" s="23">
        <f>[9]Maalis!R8</f>
        <v>27432</v>
      </c>
      <c r="G23" s="23">
        <f>[9]Huhti!R8</f>
        <v>9325</v>
      </c>
      <c r="H23" s="23">
        <f>[9]Touko!R8</f>
        <v>9723</v>
      </c>
      <c r="I23" s="23">
        <f>[9]Kesä!R8</f>
        <v>15619</v>
      </c>
      <c r="J23" s="23">
        <f>[9]Heinä!R8</f>
        <v>18483</v>
      </c>
      <c r="K23" s="23">
        <f>[9]Elo!R8</f>
        <v>20010</v>
      </c>
      <c r="L23" s="23">
        <f>[9]Syys!R8</f>
        <v>9611</v>
      </c>
      <c r="M23" s="23">
        <f>[9]Loka!R8</f>
        <v>8374</v>
      </c>
      <c r="N23" s="23">
        <f>[9]Marras!R8</f>
        <v>8312</v>
      </c>
      <c r="O23" s="23"/>
    </row>
    <row r="24" spans="2:15" x14ac:dyDescent="0.2">
      <c r="B24" s="1" t="s">
        <v>35</v>
      </c>
      <c r="C24" s="12">
        <f>[9]Tammijoulu!H8</f>
        <v>92534</v>
      </c>
      <c r="D24" s="12">
        <f>[9]Tammi!H8</f>
        <v>5858</v>
      </c>
      <c r="E24" s="12">
        <f>[9]Helmi!H8</f>
        <v>6855</v>
      </c>
      <c r="F24" s="12">
        <f>[9]Maalis!H8</f>
        <v>7599</v>
      </c>
      <c r="G24" s="12">
        <f>[9]Huhti!H8</f>
        <v>6396</v>
      </c>
      <c r="H24" s="12">
        <f>[9]Touko!H8</f>
        <v>8464</v>
      </c>
      <c r="I24" s="12">
        <f>[9]Kesä!H8</f>
        <v>11358</v>
      </c>
      <c r="J24" s="12">
        <f>[9]Heinä!H8</f>
        <v>11170</v>
      </c>
      <c r="K24" s="12">
        <f>[9]Elo!H8</f>
        <v>9123</v>
      </c>
      <c r="L24" s="12">
        <f>[9]Syys!H8</f>
        <v>9670</v>
      </c>
      <c r="M24" s="12">
        <f>[9]Loka!H8</f>
        <v>7855</v>
      </c>
      <c r="N24" s="12">
        <f>[9]Marras!H8</f>
        <v>8186</v>
      </c>
      <c r="O24" s="12"/>
    </row>
    <row r="25" spans="2:15" s="21" customFormat="1" x14ac:dyDescent="0.2">
      <c r="B25" s="24" t="s">
        <v>38</v>
      </c>
      <c r="C25" s="23">
        <f>[9]Tammijoulu!L8</f>
        <v>147731</v>
      </c>
      <c r="D25" s="23">
        <f>[9]Tammi!L8</f>
        <v>13382</v>
      </c>
      <c r="E25" s="23">
        <f>[9]Helmi!L8</f>
        <v>15132</v>
      </c>
      <c r="F25" s="23">
        <f>[9]Maalis!L8</f>
        <v>9952</v>
      </c>
      <c r="G25" s="23">
        <f>[9]Huhti!L8</f>
        <v>5807</v>
      </c>
      <c r="H25" s="23">
        <f>[9]Touko!L8</f>
        <v>7027</v>
      </c>
      <c r="I25" s="23">
        <f>[9]Kesä!L8</f>
        <v>15769</v>
      </c>
      <c r="J25" s="23">
        <f>[9]Heinä!L8</f>
        <v>44359</v>
      </c>
      <c r="K25" s="23">
        <f>[9]Elo!L8</f>
        <v>16875</v>
      </c>
      <c r="L25" s="23">
        <f>[9]Syys!L8</f>
        <v>7793</v>
      </c>
      <c r="M25" s="23">
        <f>[9]Loka!L8</f>
        <v>4826</v>
      </c>
      <c r="N25" s="23">
        <f>[9]Marras!L8</f>
        <v>6809</v>
      </c>
      <c r="O25" s="23"/>
    </row>
    <row r="26" spans="2:15" x14ac:dyDescent="0.2">
      <c r="B26" s="1" t="s">
        <v>37</v>
      </c>
      <c r="C26" s="12">
        <f>[9]Tammijoulu!AH8</f>
        <v>175158</v>
      </c>
      <c r="D26" s="12">
        <f>[9]Tammi!AH8</f>
        <v>13177</v>
      </c>
      <c r="E26" s="12">
        <f>[9]Helmi!AH8</f>
        <v>15636</v>
      </c>
      <c r="F26" s="12">
        <f>[9]Maalis!AH8</f>
        <v>17703</v>
      </c>
      <c r="G26" s="12">
        <f>[9]Huhti!AH8</f>
        <v>13030</v>
      </c>
      <c r="H26" s="12">
        <f>[9]Touko!AH8</f>
        <v>15859</v>
      </c>
      <c r="I26" s="12">
        <f>[9]Kesä!AH8</f>
        <v>15524</v>
      </c>
      <c r="J26" s="12">
        <f>[9]Heinä!AH8</f>
        <v>21878</v>
      </c>
      <c r="K26" s="12">
        <f>[9]Elo!AH8</f>
        <v>17928</v>
      </c>
      <c r="L26" s="12">
        <f>[9]Syys!AH8</f>
        <v>15307</v>
      </c>
      <c r="M26" s="12">
        <f>[9]Loka!AH8</f>
        <v>14790</v>
      </c>
      <c r="N26" s="12">
        <f>[9]Marras!AH8</f>
        <v>14326</v>
      </c>
      <c r="O26" s="12"/>
    </row>
    <row r="27" spans="2:15" s="21" customFormat="1" x14ac:dyDescent="0.2">
      <c r="B27" s="24" t="s">
        <v>39</v>
      </c>
      <c r="C27" s="23">
        <f>[9]Tammijoulu!N8</f>
        <v>51030</v>
      </c>
      <c r="D27" s="23">
        <f>[9]Tammi!N8</f>
        <v>3832</v>
      </c>
      <c r="E27" s="23">
        <f>[9]Helmi!N8</f>
        <v>6786</v>
      </c>
      <c r="F27" s="23">
        <f>[9]Maalis!N8</f>
        <v>6055</v>
      </c>
      <c r="G27" s="23">
        <f>[9]Huhti!N8</f>
        <v>3648</v>
      </c>
      <c r="H27" s="23">
        <f>[9]Touko!N8</f>
        <v>3975</v>
      </c>
      <c r="I27" s="23">
        <f>[9]Kesä!N8</f>
        <v>5322</v>
      </c>
      <c r="J27" s="23">
        <f>[9]Heinä!N8</f>
        <v>6683</v>
      </c>
      <c r="K27" s="23">
        <f>[9]Elo!N8</f>
        <v>4887</v>
      </c>
      <c r="L27" s="23">
        <f>[9]Syys!N8</f>
        <v>3729</v>
      </c>
      <c r="M27" s="23">
        <f>[9]Loka!N8</f>
        <v>3015</v>
      </c>
      <c r="N27" s="23">
        <f>[9]Marras!N8</f>
        <v>3098</v>
      </c>
      <c r="O27" s="23"/>
    </row>
    <row r="28" spans="2:15" x14ac:dyDescent="0.2">
      <c r="B28" s="42" t="s">
        <v>42</v>
      </c>
      <c r="C28" s="43">
        <f>[9]Tammijoulu!AQ8</f>
        <v>34064</v>
      </c>
      <c r="D28" s="43">
        <f>[9]Tammi!AQ8</f>
        <v>1279</v>
      </c>
      <c r="E28" s="43">
        <f>[9]Helmi!AQ8</f>
        <v>1576</v>
      </c>
      <c r="F28" s="43">
        <f>[9]Maalis!AQ8</f>
        <v>2172</v>
      </c>
      <c r="G28" s="43">
        <f>[9]Huhti!AQ8</f>
        <v>2021</v>
      </c>
      <c r="H28" s="43">
        <f>[9]Touko!AQ8</f>
        <v>2620</v>
      </c>
      <c r="I28" s="43">
        <f>[9]Kesä!AQ8</f>
        <v>5666</v>
      </c>
      <c r="J28" s="43">
        <f>[9]Heinä!AQ8</f>
        <v>5283</v>
      </c>
      <c r="K28" s="43">
        <f>[9]Elo!AQ8</f>
        <v>4536</v>
      </c>
      <c r="L28" s="43">
        <f>[9]Syys!AQ8</f>
        <v>3516</v>
      </c>
      <c r="M28" s="43">
        <f>[9]Loka!AQ8</f>
        <v>2390</v>
      </c>
      <c r="N28" s="43">
        <f>[9]Marras!AQ8</f>
        <v>3005</v>
      </c>
      <c r="O28" s="43"/>
    </row>
    <row r="29" spans="2:15" s="21" customFormat="1" x14ac:dyDescent="0.2">
      <c r="B29" s="24" t="s">
        <v>43</v>
      </c>
      <c r="C29" s="23">
        <f>[9]Tammijoulu!K8</f>
        <v>57179</v>
      </c>
      <c r="D29" s="23">
        <f>[9]Tammi!K8</f>
        <v>3659</v>
      </c>
      <c r="E29" s="23">
        <f>[9]Helmi!K8</f>
        <v>8135</v>
      </c>
      <c r="F29" s="23">
        <f>[9]Maalis!K8</f>
        <v>5169</v>
      </c>
      <c r="G29" s="23">
        <f>[9]Huhti!K8</f>
        <v>2920</v>
      </c>
      <c r="H29" s="23">
        <f>[9]Touko!K8</f>
        <v>4577</v>
      </c>
      <c r="I29" s="23">
        <f>[9]Kesä!K8</f>
        <v>5681</v>
      </c>
      <c r="J29" s="23">
        <f>[9]Heinä!K8</f>
        <v>10159</v>
      </c>
      <c r="K29" s="23">
        <f>[9]Elo!K8</f>
        <v>6876</v>
      </c>
      <c r="L29" s="23">
        <f>[9]Syys!K8</f>
        <v>3887</v>
      </c>
      <c r="M29" s="23">
        <f>[9]Loka!K8</f>
        <v>2963</v>
      </c>
      <c r="N29" s="23">
        <f>[9]Marras!K8</f>
        <v>3153</v>
      </c>
      <c r="O29" s="23"/>
    </row>
    <row r="30" spans="2:15" x14ac:dyDescent="0.2">
      <c r="B30" s="1" t="s">
        <v>44</v>
      </c>
      <c r="C30" s="12">
        <f>[9]Tammijoulu!V8</f>
        <v>95879</v>
      </c>
      <c r="D30" s="12">
        <f>[9]Tammi!V8</f>
        <v>6593</v>
      </c>
      <c r="E30" s="12">
        <f>[9]Helmi!V8</f>
        <v>6552</v>
      </c>
      <c r="F30" s="12">
        <f>[9]Maalis!V8</f>
        <v>10057</v>
      </c>
      <c r="G30" s="12">
        <f>[9]Huhti!V8</f>
        <v>8019</v>
      </c>
      <c r="H30" s="12">
        <f>[9]Touko!V8</f>
        <v>13359</v>
      </c>
      <c r="I30" s="12">
        <f>[9]Kesä!V8</f>
        <v>10999</v>
      </c>
      <c r="J30" s="12">
        <f>[9]Heinä!V8</f>
        <v>8986</v>
      </c>
      <c r="K30" s="12">
        <f>[9]Elo!V8</f>
        <v>8546</v>
      </c>
      <c r="L30" s="12">
        <f>[9]Syys!V8</f>
        <v>9493</v>
      </c>
      <c r="M30" s="12">
        <f>[9]Loka!V8</f>
        <v>7066</v>
      </c>
      <c r="N30" s="12">
        <f>[9]Marras!V8</f>
        <v>6209</v>
      </c>
      <c r="O30" s="12"/>
    </row>
    <row r="31" spans="2:15" s="21" customFormat="1" x14ac:dyDescent="0.2">
      <c r="B31" s="24" t="s">
        <v>2</v>
      </c>
      <c r="C31" s="23">
        <f>[9]Tammijoulu!BG8</f>
        <v>49936</v>
      </c>
      <c r="D31" s="23">
        <f>[9]Tammi!BG8</f>
        <v>3223</v>
      </c>
      <c r="E31" s="23">
        <f>[9]Helmi!BG8</f>
        <v>2458</v>
      </c>
      <c r="F31" s="23">
        <f>[9]Maalis!BG8</f>
        <v>2357</v>
      </c>
      <c r="G31" s="23">
        <f>[9]Huhti!BG8</f>
        <v>2049</v>
      </c>
      <c r="H31" s="23">
        <f>[9]Touko!BG8</f>
        <v>4151</v>
      </c>
      <c r="I31" s="23">
        <f>[9]Kesä!BG8</f>
        <v>8386</v>
      </c>
      <c r="J31" s="23">
        <f>[9]Heinä!BG8</f>
        <v>8519</v>
      </c>
      <c r="K31" s="23">
        <f>[9]Elo!BG8</f>
        <v>8059</v>
      </c>
      <c r="L31" s="23">
        <f>[9]Syys!BG8</f>
        <v>5111</v>
      </c>
      <c r="M31" s="23">
        <f>[9]Loka!BG8</f>
        <v>2780</v>
      </c>
      <c r="N31" s="23">
        <f>[9]Marras!BG8</f>
        <v>2843</v>
      </c>
      <c r="O31" s="23"/>
    </row>
    <row r="32" spans="2:15" x14ac:dyDescent="0.2">
      <c r="B32" s="1" t="s">
        <v>48</v>
      </c>
      <c r="C32" s="12">
        <f>[9]Tammijoulu!BA8</f>
        <v>32880</v>
      </c>
      <c r="D32" s="12">
        <f>[9]Tammi!BA8</f>
        <v>2119</v>
      </c>
      <c r="E32" s="12">
        <f>[9]Helmi!BA8</f>
        <v>1693</v>
      </c>
      <c r="F32" s="12">
        <f>[9]Maalis!BA8</f>
        <v>1869</v>
      </c>
      <c r="G32" s="12">
        <f>[9]Huhti!BA8</f>
        <v>1644</v>
      </c>
      <c r="H32" s="12">
        <f>[9]Touko!BA8</f>
        <v>3155</v>
      </c>
      <c r="I32" s="12">
        <f>[9]Kesä!BA8</f>
        <v>3759</v>
      </c>
      <c r="J32" s="12">
        <f>[9]Heinä!BA8</f>
        <v>4841</v>
      </c>
      <c r="K32" s="12">
        <f>[9]Elo!BA8</f>
        <v>5259</v>
      </c>
      <c r="L32" s="12">
        <f>[9]Syys!BA8</f>
        <v>2793</v>
      </c>
      <c r="M32" s="12">
        <f>[9]Loka!BA8</f>
        <v>2991</v>
      </c>
      <c r="N32" s="12">
        <f>[9]Marras!BA8</f>
        <v>2757</v>
      </c>
      <c r="O32" s="12"/>
    </row>
    <row r="33" spans="2:15" s="21" customFormat="1" x14ac:dyDescent="0.2">
      <c r="B33" s="24" t="s">
        <v>41</v>
      </c>
      <c r="C33" s="23">
        <f>[9]Tammijoulu!AF8</f>
        <v>10790</v>
      </c>
      <c r="D33" s="23">
        <f>[9]Tammi!AF8</f>
        <v>1258</v>
      </c>
      <c r="E33" s="23">
        <f>[9]Helmi!AF8</f>
        <v>498</v>
      </c>
      <c r="F33" s="23">
        <f>[9]Maalis!AF8</f>
        <v>830</v>
      </c>
      <c r="G33" s="23">
        <f>[9]Huhti!AF8</f>
        <v>703</v>
      </c>
      <c r="H33" s="23">
        <f>[9]Touko!AF8</f>
        <v>700</v>
      </c>
      <c r="I33" s="23">
        <f>[9]Kesä!AF8</f>
        <v>1358</v>
      </c>
      <c r="J33" s="23">
        <f>[9]Heinä!AF8</f>
        <v>1216</v>
      </c>
      <c r="K33" s="23">
        <f>[9]Elo!AF8</f>
        <v>1225</v>
      </c>
      <c r="L33" s="23">
        <f>[9]Syys!AF8</f>
        <v>1038</v>
      </c>
      <c r="M33" s="23">
        <f>[9]Loka!AF8</f>
        <v>1053</v>
      </c>
      <c r="N33" s="23">
        <f>[9]Marras!AF8</f>
        <v>911</v>
      </c>
      <c r="O33" s="23"/>
    </row>
    <row r="34" spans="2:15" x14ac:dyDescent="0.2">
      <c r="B34" s="1" t="s">
        <v>47</v>
      </c>
      <c r="C34" s="12">
        <f>[9]Tammijoulu!Q8</f>
        <v>18534</v>
      </c>
      <c r="D34" s="12">
        <f>[9]Tammi!Q8</f>
        <v>1063</v>
      </c>
      <c r="E34" s="12">
        <f>[9]Helmi!Q8</f>
        <v>1317</v>
      </c>
      <c r="F34" s="12">
        <f>[9]Maalis!Q8</f>
        <v>1580</v>
      </c>
      <c r="G34" s="12">
        <f>[9]Huhti!Q8</f>
        <v>1940</v>
      </c>
      <c r="H34" s="12">
        <f>[9]Touko!Q8</f>
        <v>2045</v>
      </c>
      <c r="I34" s="12">
        <f>[9]Kesä!Q8</f>
        <v>1517</v>
      </c>
      <c r="J34" s="12">
        <f>[9]Heinä!Q8</f>
        <v>1933</v>
      </c>
      <c r="K34" s="12">
        <f>[9]Elo!Q8</f>
        <v>1696</v>
      </c>
      <c r="L34" s="12">
        <f>[9]Syys!Q8</f>
        <v>2083</v>
      </c>
      <c r="M34" s="12">
        <f>[9]Loka!Q8</f>
        <v>2022</v>
      </c>
      <c r="N34" s="12">
        <f>[9]Marras!Q8</f>
        <v>1338</v>
      </c>
      <c r="O34" s="12"/>
    </row>
    <row r="35" spans="2:15" s="21" customFormat="1" x14ac:dyDescent="0.2">
      <c r="B35" s="24" t="s">
        <v>49</v>
      </c>
      <c r="C35" s="23">
        <f>[9]Tammijoulu!W8</f>
        <v>32745</v>
      </c>
      <c r="D35" s="23">
        <f>[9]Tammi!W8</f>
        <v>1747</v>
      </c>
      <c r="E35" s="23">
        <f>[9]Helmi!W8</f>
        <v>2179</v>
      </c>
      <c r="F35" s="23">
        <f>[9]Maalis!W8</f>
        <v>2935</v>
      </c>
      <c r="G35" s="23">
        <f>[9]Huhti!W8</f>
        <v>2322</v>
      </c>
      <c r="H35" s="23">
        <f>[9]Touko!W8</f>
        <v>2870</v>
      </c>
      <c r="I35" s="23">
        <f>[9]Kesä!W8</f>
        <v>2987</v>
      </c>
      <c r="J35" s="23">
        <f>[9]Heinä!W8</f>
        <v>4416</v>
      </c>
      <c r="K35" s="23">
        <f>[9]Elo!W8</f>
        <v>3977</v>
      </c>
      <c r="L35" s="23">
        <f>[9]Syys!W8</f>
        <v>3854</v>
      </c>
      <c r="M35" s="23">
        <f>[9]Loka!W8</f>
        <v>2349</v>
      </c>
      <c r="N35" s="23">
        <f>[9]Marras!W8</f>
        <v>3109</v>
      </c>
      <c r="O35" s="23"/>
    </row>
    <row r="36" spans="2:15" x14ac:dyDescent="0.2">
      <c r="B36" s="42" t="s">
        <v>45</v>
      </c>
      <c r="C36" s="43">
        <f>[9]Tammijoulu!Y8</f>
        <v>17585</v>
      </c>
      <c r="D36" s="43">
        <f>[9]Tammi!Y8</f>
        <v>1053</v>
      </c>
      <c r="E36" s="43">
        <f>[9]Helmi!Y8</f>
        <v>1371</v>
      </c>
      <c r="F36" s="43">
        <f>[9]Maalis!Y8</f>
        <v>1706</v>
      </c>
      <c r="G36" s="43">
        <f>[9]Huhti!Y8</f>
        <v>1256</v>
      </c>
      <c r="H36" s="43">
        <f>[9]Touko!Y8</f>
        <v>1770</v>
      </c>
      <c r="I36" s="43">
        <f>[9]Kesä!Y8</f>
        <v>2227</v>
      </c>
      <c r="J36" s="43">
        <f>[9]Heinä!Y8</f>
        <v>1855</v>
      </c>
      <c r="K36" s="43">
        <f>[9]Elo!Y8</f>
        <v>2188</v>
      </c>
      <c r="L36" s="43">
        <f>[9]Syys!Y8</f>
        <v>1357</v>
      </c>
      <c r="M36" s="43">
        <f>[9]Loka!Y8</f>
        <v>1456</v>
      </c>
      <c r="N36" s="43">
        <f>[9]Marras!Y8</f>
        <v>1346</v>
      </c>
      <c r="O36" s="43"/>
    </row>
    <row r="37" spans="2:15" s="21" customFormat="1" x14ac:dyDescent="0.2">
      <c r="B37" s="24" t="s">
        <v>51</v>
      </c>
      <c r="C37" s="23">
        <f>[9]Tammijoulu!AW8</f>
        <v>51403</v>
      </c>
      <c r="D37" s="23">
        <f>[9]Tammi!AW8</f>
        <v>3857</v>
      </c>
      <c r="E37" s="23">
        <f>[9]Helmi!AW8</f>
        <v>3998</v>
      </c>
      <c r="F37" s="23">
        <f>[9]Maalis!AW8</f>
        <v>4649</v>
      </c>
      <c r="G37" s="23">
        <f>[9]Huhti!AW8</f>
        <v>4271</v>
      </c>
      <c r="H37" s="23">
        <f>[9]Touko!AW8</f>
        <v>5726</v>
      </c>
      <c r="I37" s="23">
        <f>[9]Kesä!AW8</f>
        <v>7297</v>
      </c>
      <c r="J37" s="23">
        <f>[9]Heinä!AW8</f>
        <v>4450</v>
      </c>
      <c r="K37" s="23">
        <f>[9]Elo!AW8</f>
        <v>4824</v>
      </c>
      <c r="L37" s="23">
        <f>[9]Syys!AW8</f>
        <v>5094</v>
      </c>
      <c r="M37" s="23">
        <f>[9]Loka!AW8</f>
        <v>4033</v>
      </c>
      <c r="N37" s="23">
        <f>[9]Marras!AW8</f>
        <v>3204</v>
      </c>
      <c r="O37" s="23"/>
    </row>
    <row r="38" spans="2:15" x14ac:dyDescent="0.2">
      <c r="B38" s="1" t="s">
        <v>3</v>
      </c>
      <c r="C38" s="12">
        <f>[9]Tammijoulu!AI8</f>
        <v>38061</v>
      </c>
      <c r="D38" s="12">
        <f>[9]Tammi!AI8</f>
        <v>2552</v>
      </c>
      <c r="E38" s="12">
        <f>[9]Helmi!AI8</f>
        <v>2032</v>
      </c>
      <c r="F38" s="12">
        <f>[9]Maalis!AI8</f>
        <v>4126</v>
      </c>
      <c r="G38" s="12">
        <f>[9]Huhti!AI8</f>
        <v>2948</v>
      </c>
      <c r="H38" s="12">
        <f>[9]Touko!AI8</f>
        <v>4865</v>
      </c>
      <c r="I38" s="12">
        <f>[9]Kesä!AI8</f>
        <v>4172</v>
      </c>
      <c r="J38" s="12">
        <f>[9]Heinä!AI8</f>
        <v>4209</v>
      </c>
      <c r="K38" s="12">
        <f>[9]Elo!AI8</f>
        <v>3307</v>
      </c>
      <c r="L38" s="12">
        <f>[9]Syys!AI8</f>
        <v>3370</v>
      </c>
      <c r="M38" s="12">
        <f>[9]Loka!AI8</f>
        <v>4051</v>
      </c>
      <c r="N38" s="12">
        <f>[9]Marras!AI8</f>
        <v>2429</v>
      </c>
      <c r="O38" s="12"/>
    </row>
    <row r="39" spans="2:15" s="21" customFormat="1" x14ac:dyDescent="0.2">
      <c r="B39" s="24" t="s">
        <v>46</v>
      </c>
      <c r="C39" s="23">
        <f>[9]Tammijoulu!U8</f>
        <v>16727</v>
      </c>
      <c r="D39" s="23">
        <f>[9]Tammi!U8</f>
        <v>972</v>
      </c>
      <c r="E39" s="23">
        <f>[9]Helmi!U8</f>
        <v>1169</v>
      </c>
      <c r="F39" s="23">
        <f>[9]Maalis!U8</f>
        <v>1497</v>
      </c>
      <c r="G39" s="23">
        <f>[9]Huhti!U8</f>
        <v>1130</v>
      </c>
      <c r="H39" s="23">
        <f>[9]Touko!U8</f>
        <v>1305</v>
      </c>
      <c r="I39" s="23">
        <f>[9]Kesä!U8</f>
        <v>1748</v>
      </c>
      <c r="J39" s="23">
        <f>[9]Heinä!U8</f>
        <v>1814</v>
      </c>
      <c r="K39" s="23">
        <f>[9]Elo!U8</f>
        <v>2337</v>
      </c>
      <c r="L39" s="23">
        <f>[9]Syys!U8</f>
        <v>1860</v>
      </c>
      <c r="M39" s="23">
        <f>[9]Loka!U8</f>
        <v>1425</v>
      </c>
      <c r="N39" s="23">
        <f>[9]Marras!U8</f>
        <v>1470</v>
      </c>
      <c r="O39" s="23"/>
    </row>
    <row r="40" spans="2:15" x14ac:dyDescent="0.2">
      <c r="B40" s="1" t="s">
        <v>50</v>
      </c>
      <c r="C40" s="12">
        <f>[9]Tammijoulu!AJ8</f>
        <v>26658</v>
      </c>
      <c r="D40" s="12">
        <f>[9]Tammi!AJ8</f>
        <v>1905</v>
      </c>
      <c r="E40" s="12">
        <f>[9]Helmi!AJ8</f>
        <v>2030</v>
      </c>
      <c r="F40" s="12">
        <f>[9]Maalis!AJ8</f>
        <v>2398</v>
      </c>
      <c r="G40" s="12">
        <f>[9]Huhti!AJ8</f>
        <v>1724</v>
      </c>
      <c r="H40" s="12">
        <f>[9]Touko!AJ8</f>
        <v>2690</v>
      </c>
      <c r="I40" s="12">
        <f>[9]Kesä!AJ8</f>
        <v>2657</v>
      </c>
      <c r="J40" s="12">
        <f>[9]Heinä!AJ8</f>
        <v>2827</v>
      </c>
      <c r="K40" s="12">
        <f>[9]Elo!AJ8</f>
        <v>2983</v>
      </c>
      <c r="L40" s="12">
        <f>[9]Syys!AJ8</f>
        <v>2524</v>
      </c>
      <c r="M40" s="12">
        <f>[9]Loka!AJ8</f>
        <v>2909</v>
      </c>
      <c r="N40" s="12">
        <f>[9]Marras!AJ8</f>
        <v>2011</v>
      </c>
      <c r="O40" s="12"/>
    </row>
    <row r="41" spans="2:15" s="21" customFormat="1" x14ac:dyDescent="0.2">
      <c r="B41" s="24" t="s">
        <v>52</v>
      </c>
      <c r="C41" s="23">
        <f>[9]Tammijoulu!I8</f>
        <v>10421</v>
      </c>
      <c r="D41" s="23">
        <f>[9]Tammi!I8</f>
        <v>408</v>
      </c>
      <c r="E41" s="23">
        <f>[9]Helmi!I8</f>
        <v>319</v>
      </c>
      <c r="F41" s="23">
        <f>[9]Maalis!I8</f>
        <v>538</v>
      </c>
      <c r="G41" s="23">
        <f>[9]Huhti!I8</f>
        <v>1081</v>
      </c>
      <c r="H41" s="23">
        <f>[9]Touko!I8</f>
        <v>1932</v>
      </c>
      <c r="I41" s="23">
        <f>[9]Kesä!I8</f>
        <v>744</v>
      </c>
      <c r="J41" s="23">
        <f>[9]Heinä!I8</f>
        <v>1034</v>
      </c>
      <c r="K41" s="23">
        <f>[9]Elo!I8</f>
        <v>1171</v>
      </c>
      <c r="L41" s="23">
        <f>[9]Syys!I8</f>
        <v>1137</v>
      </c>
      <c r="M41" s="23">
        <f>[9]Loka!I8</f>
        <v>1353</v>
      </c>
      <c r="N41" s="23">
        <f>[9]Marras!I8</f>
        <v>704</v>
      </c>
      <c r="O41" s="23"/>
    </row>
    <row r="42" spans="2:15" x14ac:dyDescent="0.2">
      <c r="B42" s="42" t="s">
        <v>71</v>
      </c>
      <c r="C42" s="43">
        <f>[9]Tammijoulu!AG8</f>
        <v>22733</v>
      </c>
      <c r="D42" s="43">
        <f>[9]Tammi!AG8</f>
        <v>2376</v>
      </c>
      <c r="E42" s="43">
        <f>[9]Helmi!AG8</f>
        <v>1873</v>
      </c>
      <c r="F42" s="43">
        <f>[9]Maalis!AG8</f>
        <v>1806</v>
      </c>
      <c r="G42" s="43">
        <f>[9]Huhti!AG8</f>
        <v>1832</v>
      </c>
      <c r="H42" s="43">
        <f>[9]Touko!AG8</f>
        <v>2089</v>
      </c>
      <c r="I42" s="43">
        <f>[9]Kesä!AG8</f>
        <v>2478</v>
      </c>
      <c r="J42" s="43">
        <f>[9]Heinä!AG8</f>
        <v>2644</v>
      </c>
      <c r="K42" s="43">
        <f>[9]Elo!AG8</f>
        <v>2519</v>
      </c>
      <c r="L42" s="43">
        <f>[9]Syys!AG8</f>
        <v>2202</v>
      </c>
      <c r="M42" s="43">
        <f>[9]Loka!AG8</f>
        <v>1540</v>
      </c>
      <c r="N42" s="43">
        <f>[9]Marras!AG8</f>
        <v>1374</v>
      </c>
      <c r="O42" s="43"/>
    </row>
    <row r="43" spans="2:15" s="21" customFormat="1" x14ac:dyDescent="0.2">
      <c r="B43" s="24" t="s">
        <v>4</v>
      </c>
      <c r="C43" s="23">
        <f>[9]Tammijoulu!AN8</f>
        <v>39303</v>
      </c>
      <c r="D43" s="23">
        <f>[9]Tammi!AN8</f>
        <v>768</v>
      </c>
      <c r="E43" s="23">
        <f>[9]Helmi!AN8</f>
        <v>8772</v>
      </c>
      <c r="F43" s="23">
        <f>[9]Maalis!AN8</f>
        <v>9147</v>
      </c>
      <c r="G43" s="23">
        <f>[9]Huhti!AN8</f>
        <v>4128</v>
      </c>
      <c r="H43" s="23">
        <f>[9]Touko!AN8</f>
        <v>1169</v>
      </c>
      <c r="I43" s="23">
        <f>[9]Kesä!AN8</f>
        <v>1702</v>
      </c>
      <c r="J43" s="23">
        <f>[9]Heinä!AN8</f>
        <v>4598</v>
      </c>
      <c r="K43" s="23">
        <f>[9]Elo!AN8</f>
        <v>5696</v>
      </c>
      <c r="L43" s="23">
        <f>[9]Syys!AN8</f>
        <v>1766</v>
      </c>
      <c r="M43" s="23">
        <f>[9]Loka!AN8</f>
        <v>768</v>
      </c>
      <c r="N43" s="23">
        <f>[9]Marras!AN8</f>
        <v>789</v>
      </c>
      <c r="O43" s="23"/>
    </row>
    <row r="44" spans="2:15" x14ac:dyDescent="0.2">
      <c r="B44" s="1" t="s">
        <v>253</v>
      </c>
      <c r="C44" s="12">
        <f>[9]Tammijoulu!AL8</f>
        <v>23175</v>
      </c>
      <c r="D44" s="12">
        <f>[9]Tammi!AL8</f>
        <v>6502</v>
      </c>
      <c r="E44" s="12">
        <f>[9]Helmi!AL8</f>
        <v>696</v>
      </c>
      <c r="F44" s="12">
        <f>[9]Maalis!AL8</f>
        <v>1236</v>
      </c>
      <c r="G44" s="12">
        <f>[9]Huhti!AL8</f>
        <v>680</v>
      </c>
      <c r="H44" s="12">
        <f>[9]Touko!AL8</f>
        <v>1137</v>
      </c>
      <c r="I44" s="12">
        <f>[9]Kesä!AL8</f>
        <v>987</v>
      </c>
      <c r="J44" s="12">
        <f>[9]Heinä!AL8</f>
        <v>3016</v>
      </c>
      <c r="K44" s="12">
        <f>[9]Elo!AL8</f>
        <v>3553</v>
      </c>
      <c r="L44" s="12">
        <f>[9]Syys!AL8</f>
        <v>2344</v>
      </c>
      <c r="M44" s="12">
        <f>[9]Loka!AL8</f>
        <v>955</v>
      </c>
      <c r="N44" s="12">
        <f>[9]Marras!AL8</f>
        <v>2069</v>
      </c>
      <c r="O44" s="12"/>
    </row>
    <row r="45" spans="2:15" s="21" customFormat="1" x14ac:dyDescent="0.2">
      <c r="B45" s="24" t="s">
        <v>53</v>
      </c>
      <c r="C45" s="23">
        <f>[9]Tammijoulu!BH8</f>
        <v>4175</v>
      </c>
      <c r="D45" s="23">
        <f>[9]Tammi!BH8</f>
        <v>109</v>
      </c>
      <c r="E45" s="23">
        <f>[9]Helmi!BH8</f>
        <v>146</v>
      </c>
      <c r="F45" s="23">
        <f>[9]Maalis!BH8</f>
        <v>192</v>
      </c>
      <c r="G45" s="23">
        <f>[9]Huhti!BH8</f>
        <v>150</v>
      </c>
      <c r="H45" s="23">
        <f>[9]Touko!BH8</f>
        <v>318</v>
      </c>
      <c r="I45" s="23">
        <f>[9]Kesä!BH8</f>
        <v>715</v>
      </c>
      <c r="J45" s="23">
        <f>[9]Heinä!BH8</f>
        <v>616</v>
      </c>
      <c r="K45" s="23">
        <f>[9]Elo!BH8</f>
        <v>962</v>
      </c>
      <c r="L45" s="23">
        <f>[9]Syys!BH8</f>
        <v>458</v>
      </c>
      <c r="M45" s="23">
        <f>[9]Loka!BH8</f>
        <v>325</v>
      </c>
      <c r="N45" s="23">
        <f>[9]Marras!BH8</f>
        <v>184</v>
      </c>
      <c r="O45" s="23"/>
    </row>
    <row r="46" spans="2:15" x14ac:dyDescent="0.2">
      <c r="B46" s="42" t="s">
        <v>5</v>
      </c>
      <c r="C46" s="43">
        <f>[9]Tammijoulu!BC8</f>
        <v>19387</v>
      </c>
      <c r="D46" s="43">
        <f>[9]Tammi!BC8</f>
        <v>1112</v>
      </c>
      <c r="E46" s="43">
        <f>[9]Helmi!BC8</f>
        <v>2464</v>
      </c>
      <c r="F46" s="43">
        <f>[9]Maalis!BC8</f>
        <v>1646</v>
      </c>
      <c r="G46" s="43">
        <f>[9]Huhti!BC8</f>
        <v>498</v>
      </c>
      <c r="H46" s="43">
        <f>[9]Touko!BC8</f>
        <v>981</v>
      </c>
      <c r="I46" s="43">
        <f>[9]Kesä!BC8</f>
        <v>3019</v>
      </c>
      <c r="J46" s="43">
        <f>[9]Heinä!BC8</f>
        <v>4209</v>
      </c>
      <c r="K46" s="43">
        <f>[9]Elo!BC8</f>
        <v>2861</v>
      </c>
      <c r="L46" s="43">
        <f>[9]Syys!BC8</f>
        <v>1233</v>
      </c>
      <c r="M46" s="43">
        <f>[9]Loka!BC8</f>
        <v>650</v>
      </c>
      <c r="N46" s="43">
        <f>[9]Marras!BC8</f>
        <v>714</v>
      </c>
      <c r="O46" s="43"/>
    </row>
    <row r="47" spans="2:15" s="21" customFormat="1" x14ac:dyDescent="0.2">
      <c r="B47" s="25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2:15" x14ac:dyDescent="0.2">
      <c r="B48" s="1" t="s">
        <v>54</v>
      </c>
      <c r="C48" s="8">
        <f t="shared" ref="C48:D48" si="0">C10-SUM(C12:C46)</f>
        <v>516272</v>
      </c>
      <c r="D48" s="8">
        <f t="shared" si="0"/>
        <v>29038</v>
      </c>
      <c r="E48" s="8">
        <f>E10-SUM(E12:E46)</f>
        <v>29828</v>
      </c>
      <c r="F48" s="8">
        <f t="shared" ref="F48:N48" si="1">F10-SUM(F12:F46)</f>
        <v>35132</v>
      </c>
      <c r="G48" s="8">
        <f t="shared" si="1"/>
        <v>33563</v>
      </c>
      <c r="H48" s="8">
        <f t="shared" si="1"/>
        <v>38921</v>
      </c>
      <c r="I48" s="8">
        <f t="shared" si="1"/>
        <v>48435</v>
      </c>
      <c r="J48" s="8">
        <f t="shared" si="1"/>
        <v>76236</v>
      </c>
      <c r="K48" s="8">
        <f t="shared" si="1"/>
        <v>78481</v>
      </c>
      <c r="L48" s="8">
        <f t="shared" si="1"/>
        <v>61846</v>
      </c>
      <c r="M48" s="8">
        <f t="shared" si="1"/>
        <v>39520</v>
      </c>
      <c r="N48" s="8">
        <f t="shared" si="1"/>
        <v>45272</v>
      </c>
      <c r="O48" s="8"/>
    </row>
    <row r="49" spans="2:15" x14ac:dyDescent="0.2"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2:15" x14ac:dyDescent="0.2"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2:15" x14ac:dyDescent="0.2"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2:15" x14ac:dyDescent="0.2"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</row>
    <row r="53" spans="2:15" x14ac:dyDescent="0.2"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</row>
    <row r="54" spans="2:15" x14ac:dyDescent="0.2"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2:15" x14ac:dyDescent="0.2"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</row>
    <row r="56" spans="2:15" x14ac:dyDescent="0.2"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2:15" x14ac:dyDescent="0.2">
      <c r="B57" s="13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2:15" x14ac:dyDescent="0.2"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2:15" x14ac:dyDescent="0.2"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2:15" x14ac:dyDescent="0.2"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</row>
  </sheetData>
  <conditionalFormatting sqref="P1:IV1048576 A1:B1048576 C8:D65536 C1:D6">
    <cfRule type="cellIs" dxfId="460" priority="154" stopIfTrue="1" operator="lessThan">
      <formula>0</formula>
    </cfRule>
  </conditionalFormatting>
  <conditionalFormatting sqref="E1:E6 E8:E65536">
    <cfRule type="cellIs" dxfId="459" priority="153" stopIfTrue="1" operator="lessThan">
      <formula>0</formula>
    </cfRule>
  </conditionalFormatting>
  <conditionalFormatting sqref="E8:E65536 E1:E6">
    <cfRule type="cellIs" dxfId="458" priority="152" stopIfTrue="1" operator="lessThan">
      <formula>0</formula>
    </cfRule>
  </conditionalFormatting>
  <conditionalFormatting sqref="E8:E65536 E1:E6">
    <cfRule type="cellIs" dxfId="457" priority="151" stopIfTrue="1" operator="lessThan">
      <formula>0</formula>
    </cfRule>
  </conditionalFormatting>
  <conditionalFormatting sqref="E8:E65536 E1:E6">
    <cfRule type="cellIs" dxfId="456" priority="150" stopIfTrue="1" operator="lessThan">
      <formula>0</formula>
    </cfRule>
  </conditionalFormatting>
  <conditionalFormatting sqref="E8:E65536 E1:E6">
    <cfRule type="cellIs" dxfId="455" priority="149" stopIfTrue="1" operator="lessThan">
      <formula>0</formula>
    </cfRule>
  </conditionalFormatting>
  <conditionalFormatting sqref="O8:O65536 O1:O6">
    <cfRule type="cellIs" dxfId="454" priority="78" stopIfTrue="1" operator="lessThan">
      <formula>0</formula>
    </cfRule>
  </conditionalFormatting>
  <conditionalFormatting sqref="O8:O65536 O1:O6">
    <cfRule type="cellIs" dxfId="453" priority="77" stopIfTrue="1" operator="lessThan">
      <formula>0</formula>
    </cfRule>
  </conditionalFormatting>
  <conditionalFormatting sqref="O8:O65536 O1:O6">
    <cfRule type="cellIs" dxfId="452" priority="76" stopIfTrue="1" operator="lessThan">
      <formula>0</formula>
    </cfRule>
  </conditionalFormatting>
  <conditionalFormatting sqref="O8:O65536 O1:O6">
    <cfRule type="cellIs" dxfId="451" priority="75" stopIfTrue="1" operator="lessThan">
      <formula>0</formula>
    </cfRule>
  </conditionalFormatting>
  <conditionalFormatting sqref="O8:O65536 O1:O6">
    <cfRule type="cellIs" dxfId="450" priority="74" stopIfTrue="1" operator="lessThan">
      <formula>0</formula>
    </cfRule>
  </conditionalFormatting>
  <conditionalFormatting sqref="O8:O65536 O1:O6">
    <cfRule type="cellIs" dxfId="449" priority="73" stopIfTrue="1" operator="lessThan">
      <formula>0</formula>
    </cfRule>
  </conditionalFormatting>
  <conditionalFormatting sqref="O8:O65536 O1:O6">
    <cfRule type="cellIs" dxfId="448" priority="72" stopIfTrue="1" operator="lessThan">
      <formula>0</formula>
    </cfRule>
  </conditionalFormatting>
  <conditionalFormatting sqref="O8:O65536 O1:O6">
    <cfRule type="cellIs" dxfId="447" priority="71" stopIfTrue="1" operator="lessThan">
      <formula>0</formula>
    </cfRule>
  </conditionalFormatting>
  <conditionalFormatting sqref="F1:F6 F8:F65536">
    <cfRule type="cellIs" dxfId="446" priority="70" stopIfTrue="1" operator="lessThan">
      <formula>0</formula>
    </cfRule>
  </conditionalFormatting>
  <conditionalFormatting sqref="F8:F65536 F1:F6">
    <cfRule type="cellIs" dxfId="445" priority="69" stopIfTrue="1" operator="lessThan">
      <formula>0</formula>
    </cfRule>
  </conditionalFormatting>
  <conditionalFormatting sqref="F8:F65536 F1:F6">
    <cfRule type="cellIs" dxfId="444" priority="68" stopIfTrue="1" operator="lessThan">
      <formula>0</formula>
    </cfRule>
  </conditionalFormatting>
  <conditionalFormatting sqref="F8:F65536 F1:F6">
    <cfRule type="cellIs" dxfId="443" priority="67" stopIfTrue="1" operator="lessThan">
      <formula>0</formula>
    </cfRule>
  </conditionalFormatting>
  <conditionalFormatting sqref="F8:F65536 F1:F6">
    <cfRule type="cellIs" dxfId="442" priority="66" stopIfTrue="1" operator="lessThan">
      <formula>0</formula>
    </cfRule>
  </conditionalFormatting>
  <conditionalFormatting sqref="G1:G6 G8:G65536">
    <cfRule type="cellIs" dxfId="441" priority="65" stopIfTrue="1" operator="lessThan">
      <formula>0</formula>
    </cfRule>
  </conditionalFormatting>
  <conditionalFormatting sqref="G1:G6 G8:G65536">
    <cfRule type="cellIs" dxfId="440" priority="64" stopIfTrue="1" operator="lessThan">
      <formula>0</formula>
    </cfRule>
  </conditionalFormatting>
  <conditionalFormatting sqref="G8:G65536 G1:G6">
    <cfRule type="cellIs" dxfId="439" priority="63" stopIfTrue="1" operator="lessThan">
      <formula>0</formula>
    </cfRule>
  </conditionalFormatting>
  <conditionalFormatting sqref="G8:G65536 G1:G6">
    <cfRule type="cellIs" dxfId="438" priority="62" stopIfTrue="1" operator="lessThan">
      <formula>0</formula>
    </cfRule>
  </conditionalFormatting>
  <conditionalFormatting sqref="G8:G65536 G1:G6">
    <cfRule type="cellIs" dxfId="437" priority="61" stopIfTrue="1" operator="lessThan">
      <formula>0</formula>
    </cfRule>
  </conditionalFormatting>
  <conditionalFormatting sqref="G8:G65536 G1:G6">
    <cfRule type="cellIs" dxfId="436" priority="60" stopIfTrue="1" operator="lessThan">
      <formula>0</formula>
    </cfRule>
  </conditionalFormatting>
  <conditionalFormatting sqref="H1:H6 H8:H65536">
    <cfRule type="cellIs" dxfId="435" priority="59" stopIfTrue="1" operator="lessThan">
      <formula>0</formula>
    </cfRule>
  </conditionalFormatting>
  <conditionalFormatting sqref="H8:H65536 H1:H6">
    <cfRule type="cellIs" dxfId="434" priority="58" stopIfTrue="1" operator="lessThan">
      <formula>0</formula>
    </cfRule>
  </conditionalFormatting>
  <conditionalFormatting sqref="H8:H65536 H1:H6">
    <cfRule type="cellIs" dxfId="433" priority="57" stopIfTrue="1" operator="lessThan">
      <formula>0</formula>
    </cfRule>
  </conditionalFormatting>
  <conditionalFormatting sqref="H8:H65536 H1:H6">
    <cfRule type="cellIs" dxfId="432" priority="56" stopIfTrue="1" operator="lessThan">
      <formula>0</formula>
    </cfRule>
  </conditionalFormatting>
  <conditionalFormatting sqref="H8:H65536 H1:H6">
    <cfRule type="cellIs" dxfId="431" priority="55" stopIfTrue="1" operator="lessThan">
      <formula>0</formula>
    </cfRule>
  </conditionalFormatting>
  <conditionalFormatting sqref="H8:H65536 H1:H6">
    <cfRule type="cellIs" dxfId="430" priority="54" stopIfTrue="1" operator="lessThan">
      <formula>0</formula>
    </cfRule>
  </conditionalFormatting>
  <conditionalFormatting sqref="H8:H65536 H1:H6">
    <cfRule type="cellIs" dxfId="429" priority="53" stopIfTrue="1" operator="lessThan">
      <formula>0</formula>
    </cfRule>
  </conditionalFormatting>
  <conditionalFormatting sqref="H8:H65536 H1:H6">
    <cfRule type="cellIs" dxfId="428" priority="52" stopIfTrue="1" operator="lessThan">
      <formula>0</formula>
    </cfRule>
  </conditionalFormatting>
  <conditionalFormatting sqref="H8:H65536 H1:H6">
    <cfRule type="cellIs" dxfId="427" priority="51" stopIfTrue="1" operator="lessThan">
      <formula>0</formula>
    </cfRule>
  </conditionalFormatting>
  <conditionalFormatting sqref="I1:I6 I8:I65536">
    <cfRule type="cellIs" dxfId="426" priority="50" stopIfTrue="1" operator="lessThan">
      <formula>0</formula>
    </cfRule>
  </conditionalFormatting>
  <conditionalFormatting sqref="I8:I65536 I1:I6">
    <cfRule type="cellIs" dxfId="425" priority="49" stopIfTrue="1" operator="lessThan">
      <formula>0</formula>
    </cfRule>
  </conditionalFormatting>
  <conditionalFormatting sqref="I8:I65536 I1:I6">
    <cfRule type="cellIs" dxfId="424" priority="48" stopIfTrue="1" operator="lessThan">
      <formula>0</formula>
    </cfRule>
  </conditionalFormatting>
  <conditionalFormatting sqref="I8:I65536 I1:I6">
    <cfRule type="cellIs" dxfId="423" priority="47" stopIfTrue="1" operator="lessThan">
      <formula>0</formula>
    </cfRule>
  </conditionalFormatting>
  <conditionalFormatting sqref="I8:I65536 I1:I6">
    <cfRule type="cellIs" dxfId="422" priority="46" stopIfTrue="1" operator="lessThan">
      <formula>0</formula>
    </cfRule>
  </conditionalFormatting>
  <conditionalFormatting sqref="I8:I65536 I1:I6">
    <cfRule type="cellIs" dxfId="421" priority="45" stopIfTrue="1" operator="lessThan">
      <formula>0</formula>
    </cfRule>
  </conditionalFormatting>
  <conditionalFormatting sqref="I8:I65536 I1:I6">
    <cfRule type="cellIs" dxfId="420" priority="44" stopIfTrue="1" operator="lessThan">
      <formula>0</formula>
    </cfRule>
  </conditionalFormatting>
  <conditionalFormatting sqref="I8:I65536 I1:I6">
    <cfRule type="cellIs" dxfId="419" priority="43" stopIfTrue="1" operator="lessThan">
      <formula>0</formula>
    </cfRule>
  </conditionalFormatting>
  <conditionalFormatting sqref="I8:I65536 I1:I6">
    <cfRule type="cellIs" dxfId="418" priority="42" stopIfTrue="1" operator="lessThan">
      <formula>0</formula>
    </cfRule>
  </conditionalFormatting>
  <conditionalFormatting sqref="J1:J6 J8:J65536">
    <cfRule type="cellIs" dxfId="417" priority="41" stopIfTrue="1" operator="lessThan">
      <formula>0</formula>
    </cfRule>
  </conditionalFormatting>
  <conditionalFormatting sqref="J8:J65536 J1:J6">
    <cfRule type="cellIs" dxfId="416" priority="40" stopIfTrue="1" operator="lessThan">
      <formula>0</formula>
    </cfRule>
  </conditionalFormatting>
  <conditionalFormatting sqref="J8:J65536 J1:J6">
    <cfRule type="cellIs" dxfId="415" priority="39" stopIfTrue="1" operator="lessThan">
      <formula>0</formula>
    </cfRule>
  </conditionalFormatting>
  <conditionalFormatting sqref="J8:J65536 J1:J6">
    <cfRule type="cellIs" dxfId="414" priority="38" stopIfTrue="1" operator="lessThan">
      <formula>0</formula>
    </cfRule>
  </conditionalFormatting>
  <conditionalFormatting sqref="J8:J65536 J1:J6">
    <cfRule type="cellIs" dxfId="413" priority="37" stopIfTrue="1" operator="lessThan">
      <formula>0</formula>
    </cfRule>
  </conditionalFormatting>
  <conditionalFormatting sqref="J8:J65536 J1:J6">
    <cfRule type="cellIs" dxfId="412" priority="36" stopIfTrue="1" operator="lessThan">
      <formula>0</formula>
    </cfRule>
  </conditionalFormatting>
  <conditionalFormatting sqref="J8:J65536 J1:J6">
    <cfRule type="cellIs" dxfId="411" priority="35" stopIfTrue="1" operator="lessThan">
      <formula>0</formula>
    </cfRule>
  </conditionalFormatting>
  <conditionalFormatting sqref="J8:J65536 J1:J6">
    <cfRule type="cellIs" dxfId="410" priority="34" stopIfTrue="1" operator="lessThan">
      <formula>0</formula>
    </cfRule>
  </conditionalFormatting>
  <conditionalFormatting sqref="J8:J65536 J1:J6">
    <cfRule type="cellIs" dxfId="409" priority="33" stopIfTrue="1" operator="lessThan">
      <formula>0</formula>
    </cfRule>
  </conditionalFormatting>
  <conditionalFormatting sqref="K8:K65536 K1:K6">
    <cfRule type="cellIs" dxfId="408" priority="32" stopIfTrue="1" operator="lessThan">
      <formula>0</formula>
    </cfRule>
  </conditionalFormatting>
  <conditionalFormatting sqref="K8:K65536 K1:K6">
    <cfRule type="cellIs" dxfId="407" priority="31" stopIfTrue="1" operator="lessThan">
      <formula>0</formula>
    </cfRule>
  </conditionalFormatting>
  <conditionalFormatting sqref="K8:K65536 K1:K6">
    <cfRule type="cellIs" dxfId="406" priority="30" stopIfTrue="1" operator="lessThan">
      <formula>0</formula>
    </cfRule>
  </conditionalFormatting>
  <conditionalFormatting sqref="K8:K65536 K1:K6">
    <cfRule type="cellIs" dxfId="405" priority="29" stopIfTrue="1" operator="lessThan">
      <formula>0</formula>
    </cfRule>
  </conditionalFormatting>
  <conditionalFormatting sqref="K8:K65536 K1:K6">
    <cfRule type="cellIs" dxfId="404" priority="28" stopIfTrue="1" operator="lessThan">
      <formula>0</formula>
    </cfRule>
  </conditionalFormatting>
  <conditionalFormatting sqref="K8:K65536 K1:K6">
    <cfRule type="cellIs" dxfId="403" priority="27" stopIfTrue="1" operator="lessThan">
      <formula>0</formula>
    </cfRule>
  </conditionalFormatting>
  <conditionalFormatting sqref="K8:K65536 K1:K6">
    <cfRule type="cellIs" dxfId="402" priority="26" stopIfTrue="1" operator="lessThan">
      <formula>0</formula>
    </cfRule>
  </conditionalFormatting>
  <conditionalFormatting sqref="K8:K65536 K1:K6">
    <cfRule type="cellIs" dxfId="401" priority="25" stopIfTrue="1" operator="lessThan">
      <formula>0</formula>
    </cfRule>
  </conditionalFormatting>
  <conditionalFormatting sqref="L8:L65536 L1:L6">
    <cfRule type="cellIs" dxfId="400" priority="24" stopIfTrue="1" operator="lessThan">
      <formula>0</formula>
    </cfRule>
  </conditionalFormatting>
  <conditionalFormatting sqref="L8:L65536 L1:L6">
    <cfRule type="cellIs" dxfId="399" priority="23" stopIfTrue="1" operator="lessThan">
      <formula>0</formula>
    </cfRule>
  </conditionalFormatting>
  <conditionalFormatting sqref="L8:L65536 L1:L6">
    <cfRule type="cellIs" dxfId="398" priority="22" stopIfTrue="1" operator="lessThan">
      <formula>0</formula>
    </cfRule>
  </conditionalFormatting>
  <conditionalFormatting sqref="L8:L65536 L1:L6">
    <cfRule type="cellIs" dxfId="397" priority="21" stopIfTrue="1" operator="lessThan">
      <formula>0</formula>
    </cfRule>
  </conditionalFormatting>
  <conditionalFormatting sqref="L8:L65536 L1:L6">
    <cfRule type="cellIs" dxfId="396" priority="20" stopIfTrue="1" operator="lessThan">
      <formula>0</formula>
    </cfRule>
  </conditionalFormatting>
  <conditionalFormatting sqref="L8:L65536 L1:L6">
    <cfRule type="cellIs" dxfId="395" priority="19" stopIfTrue="1" operator="lessThan">
      <formula>0</formula>
    </cfRule>
  </conditionalFormatting>
  <conditionalFormatting sqref="L8:L65536 L1:L6">
    <cfRule type="cellIs" dxfId="394" priority="18" stopIfTrue="1" operator="lessThan">
      <formula>0</formula>
    </cfRule>
  </conditionalFormatting>
  <conditionalFormatting sqref="L8:L65536 L1:L6">
    <cfRule type="cellIs" dxfId="393" priority="17" stopIfTrue="1" operator="lessThan">
      <formula>0</formula>
    </cfRule>
  </conditionalFormatting>
  <conditionalFormatting sqref="M8:M65536 M1:M6">
    <cfRule type="cellIs" dxfId="392" priority="16" stopIfTrue="1" operator="lessThan">
      <formula>0</formula>
    </cfRule>
  </conditionalFormatting>
  <conditionalFormatting sqref="M8:M65536 M1:M6">
    <cfRule type="cellIs" dxfId="391" priority="15" stopIfTrue="1" operator="lessThan">
      <formula>0</formula>
    </cfRule>
  </conditionalFormatting>
  <conditionalFormatting sqref="M8:M65536 M1:M6">
    <cfRule type="cellIs" dxfId="390" priority="14" stopIfTrue="1" operator="lessThan">
      <formula>0</formula>
    </cfRule>
  </conditionalFormatting>
  <conditionalFormatting sqref="M8:M65536 M1:M6">
    <cfRule type="cellIs" dxfId="389" priority="13" stopIfTrue="1" operator="lessThan">
      <formula>0</formula>
    </cfRule>
  </conditionalFormatting>
  <conditionalFormatting sqref="M8:M65536 M1:M6">
    <cfRule type="cellIs" dxfId="388" priority="12" stopIfTrue="1" operator="lessThan">
      <formula>0</formula>
    </cfRule>
  </conditionalFormatting>
  <conditionalFormatting sqref="M8:M65536 M1:M6">
    <cfRule type="cellIs" dxfId="387" priority="11" stopIfTrue="1" operator="lessThan">
      <formula>0</formula>
    </cfRule>
  </conditionalFormatting>
  <conditionalFormatting sqref="M8:M65536 M1:M6">
    <cfRule type="cellIs" dxfId="386" priority="10" stopIfTrue="1" operator="lessThan">
      <formula>0</formula>
    </cfRule>
  </conditionalFormatting>
  <conditionalFormatting sqref="M8:M65536 M1:M6">
    <cfRule type="cellIs" dxfId="385" priority="9" stopIfTrue="1" operator="lessThan">
      <formula>0</formula>
    </cfRule>
  </conditionalFormatting>
  <conditionalFormatting sqref="N8:N65536 N1:N6">
    <cfRule type="cellIs" dxfId="384" priority="8" stopIfTrue="1" operator="lessThan">
      <formula>0</formula>
    </cfRule>
  </conditionalFormatting>
  <conditionalFormatting sqref="N8:N65536 N1:N6">
    <cfRule type="cellIs" dxfId="383" priority="7" stopIfTrue="1" operator="lessThan">
      <formula>0</formula>
    </cfRule>
  </conditionalFormatting>
  <conditionalFormatting sqref="N8:N65536 N1:N6">
    <cfRule type="cellIs" dxfId="382" priority="6" stopIfTrue="1" operator="lessThan">
      <formula>0</formula>
    </cfRule>
  </conditionalFormatting>
  <conditionalFormatting sqref="N8:N65536 N1:N6">
    <cfRule type="cellIs" dxfId="381" priority="5" stopIfTrue="1" operator="lessThan">
      <formula>0</formula>
    </cfRule>
  </conditionalFormatting>
  <conditionalFormatting sqref="N8:N65536 N1:N6">
    <cfRule type="cellIs" dxfId="380" priority="4" stopIfTrue="1" operator="lessThan">
      <formula>0</formula>
    </cfRule>
  </conditionalFormatting>
  <conditionalFormatting sqref="N8:N65536 N1:N6">
    <cfRule type="cellIs" dxfId="379" priority="3" stopIfTrue="1" operator="lessThan">
      <formula>0</formula>
    </cfRule>
  </conditionalFormatting>
  <conditionalFormatting sqref="N8:N65536 N1:N6">
    <cfRule type="cellIs" dxfId="378" priority="2" stopIfTrue="1" operator="lessThan">
      <formula>0</formula>
    </cfRule>
  </conditionalFormatting>
  <conditionalFormatting sqref="N8:N65536 N1:N6">
    <cfRule type="cellIs" dxfId="377" priority="1" stopIfTrue="1" operator="lessThan">
      <formula>0</formula>
    </cfRule>
  </conditionalFormatting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0"/>
  <sheetViews>
    <sheetView workbookViewId="0"/>
  </sheetViews>
  <sheetFormatPr defaultRowHeight="12.75" x14ac:dyDescent="0.2"/>
  <cols>
    <col min="1" max="1" width="4.140625" customWidth="1"/>
    <col min="2" max="2" width="28.7109375" style="1" customWidth="1"/>
    <col min="3" max="3" width="10.42578125" customWidth="1"/>
    <col min="4" max="11" width="9.7109375" customWidth="1"/>
    <col min="12" max="12" width="10.7109375" customWidth="1"/>
    <col min="13" max="13" width="9.7109375" customWidth="1"/>
    <col min="14" max="14" width="11.140625" customWidth="1"/>
    <col min="15" max="15" width="11" customWidth="1"/>
  </cols>
  <sheetData>
    <row r="1" spans="2:15" x14ac:dyDescent="0.2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5" x14ac:dyDescent="0.2">
      <c r="B2" s="51" t="s">
        <v>72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x14ac:dyDescent="0.2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15" ht="15.75" x14ac:dyDescent="0.25">
      <c r="B4" s="3" t="s">
        <v>55</v>
      </c>
      <c r="C4" s="4"/>
      <c r="D4" s="4"/>
      <c r="E4" s="4"/>
      <c r="F4" s="2"/>
      <c r="G4" s="4"/>
      <c r="H4" s="2"/>
      <c r="I4" s="4"/>
      <c r="J4" s="2"/>
      <c r="K4" s="4"/>
      <c r="L4" s="4"/>
      <c r="M4" s="2"/>
      <c r="N4" s="2"/>
      <c r="O4" s="2"/>
    </row>
    <row r="5" spans="2:15" ht="15.75" thickBot="1" x14ac:dyDescent="0.3">
      <c r="B5" s="5" t="s">
        <v>75</v>
      </c>
    </row>
    <row r="6" spans="2:15" ht="13.5" thickBot="1" x14ac:dyDescent="0.25">
      <c r="B6" s="6" t="s">
        <v>225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  <c r="K6" s="7" t="s">
        <v>14</v>
      </c>
      <c r="L6" s="7" t="s">
        <v>15</v>
      </c>
      <c r="M6" s="7" t="s">
        <v>16</v>
      </c>
      <c r="N6" s="7" t="s">
        <v>17</v>
      </c>
      <c r="O6" s="7" t="s">
        <v>18</v>
      </c>
    </row>
    <row r="7" spans="2:15" x14ac:dyDescent="0.2">
      <c r="B7" s="9"/>
      <c r="C7" s="16" t="s">
        <v>56</v>
      </c>
      <c r="D7" s="16" t="s">
        <v>57</v>
      </c>
      <c r="E7" s="16" t="s">
        <v>58</v>
      </c>
      <c r="F7" s="16" t="s">
        <v>59</v>
      </c>
      <c r="G7" s="16" t="s">
        <v>60</v>
      </c>
      <c r="H7" s="16" t="s">
        <v>61</v>
      </c>
      <c r="I7" s="16" t="s">
        <v>62</v>
      </c>
      <c r="J7" s="16" t="s">
        <v>63</v>
      </c>
      <c r="K7" s="16" t="s">
        <v>64</v>
      </c>
      <c r="L7" s="16" t="s">
        <v>65</v>
      </c>
      <c r="M7" s="16" t="s">
        <v>66</v>
      </c>
      <c r="N7" s="16" t="s">
        <v>67</v>
      </c>
      <c r="O7" s="16" t="s">
        <v>68</v>
      </c>
    </row>
    <row r="8" spans="2:15" x14ac:dyDescent="0.2">
      <c r="B8" s="9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2:15" s="21" customFormat="1" x14ac:dyDescent="0.2">
      <c r="B9" s="18" t="s">
        <v>23</v>
      </c>
      <c r="C9" s="19">
        <f>[10]Tammijoulu!C8</f>
        <v>19785412</v>
      </c>
      <c r="D9" s="19">
        <f>[10]Tammi!C8</f>
        <v>1384997</v>
      </c>
      <c r="E9" s="19">
        <f>[10]Helmi!C8</f>
        <v>1424588</v>
      </c>
      <c r="F9" s="19">
        <f>[10]Maalis!C8</f>
        <v>1624382</v>
      </c>
      <c r="G9" s="19">
        <f>[10]Huhti!C8</f>
        <v>1349850</v>
      </c>
      <c r="H9" s="19">
        <f>[10]Touko!C8</f>
        <v>1350747</v>
      </c>
      <c r="I9" s="19">
        <f>[10]Kesä!C8</f>
        <v>2080012</v>
      </c>
      <c r="J9" s="19">
        <f>[10]Heinä!C8</f>
        <v>2935354</v>
      </c>
      <c r="K9" s="19">
        <f>[10]Elo!C8</f>
        <v>2145828</v>
      </c>
      <c r="L9" s="19">
        <f>[10]Syys!C8</f>
        <v>1509513</v>
      </c>
      <c r="M9" s="19">
        <f>[10]Loka!C8</f>
        <v>1381221</v>
      </c>
      <c r="N9" s="19">
        <f>[10]Marras!C8</f>
        <v>1300287</v>
      </c>
      <c r="O9" s="19">
        <f>[10]Joulu!C8</f>
        <v>1298633</v>
      </c>
    </row>
    <row r="10" spans="2:15" x14ac:dyDescent="0.2">
      <c r="B10" s="11" t="s">
        <v>24</v>
      </c>
      <c r="C10" s="12">
        <f>[10]Tammijoulu!E8</f>
        <v>5710340</v>
      </c>
      <c r="D10" s="12">
        <f>[10]Tammi!E8</f>
        <v>618865</v>
      </c>
      <c r="E10" s="12">
        <f>[10]Helmi!E8</f>
        <v>403022</v>
      </c>
      <c r="F10" s="12">
        <f>[10]Maalis!E8</f>
        <v>457077</v>
      </c>
      <c r="G10" s="12">
        <f>[10]Huhti!E8</f>
        <v>302682</v>
      </c>
      <c r="H10" s="12">
        <f>[10]Touko!E8</f>
        <v>399716</v>
      </c>
      <c r="I10" s="12">
        <f>[10]Kesä!E8</f>
        <v>559109</v>
      </c>
      <c r="J10" s="12">
        <f>[10]Heinä!E8</f>
        <v>714225</v>
      </c>
      <c r="K10" s="12">
        <f>[10]Elo!E8</f>
        <v>697124</v>
      </c>
      <c r="L10" s="12">
        <f>[10]Syys!E8</f>
        <v>387893</v>
      </c>
      <c r="M10" s="12">
        <f>[10]Loka!E8</f>
        <v>310017</v>
      </c>
      <c r="N10" s="12">
        <f>[10]Marras!E8</f>
        <v>360262</v>
      </c>
      <c r="O10" s="12">
        <f>[10]Joulu!E8</f>
        <v>500348</v>
      </c>
    </row>
    <row r="11" spans="2:15" s="21" customFormat="1" x14ac:dyDescent="0.2">
      <c r="B11" s="22" t="s">
        <v>25</v>
      </c>
      <c r="C11" s="23">
        <f>[10]Tammijoulu!D8</f>
        <v>14075072</v>
      </c>
      <c r="D11" s="23">
        <f>[10]Tammi!D8</f>
        <v>766132</v>
      </c>
      <c r="E11" s="23">
        <f>[10]Helmi!D8</f>
        <v>1021566</v>
      </c>
      <c r="F11" s="23">
        <f>[10]Maalis!D8</f>
        <v>1167305</v>
      </c>
      <c r="G11" s="23">
        <f>[10]Huhti!D8</f>
        <v>1047168</v>
      </c>
      <c r="H11" s="23">
        <f>[10]Touko!D8</f>
        <v>951031</v>
      </c>
      <c r="I11" s="23">
        <f>[10]Kesä!D8</f>
        <v>1520903</v>
      </c>
      <c r="J11" s="23">
        <f>[10]Heinä!D8</f>
        <v>2221129</v>
      </c>
      <c r="K11" s="23">
        <f>[10]Elo!D8</f>
        <v>1448704</v>
      </c>
      <c r="L11" s="23">
        <f>[10]Syys!D8</f>
        <v>1121620</v>
      </c>
      <c r="M11" s="23">
        <f>[10]Loka!D8</f>
        <v>1071204</v>
      </c>
      <c r="N11" s="23">
        <f>[10]Marras!D8</f>
        <v>940025</v>
      </c>
      <c r="O11" s="23">
        <f>[10]Joulu!D8</f>
        <v>798285</v>
      </c>
    </row>
    <row r="12" spans="2:15" x14ac:dyDescent="0.2">
      <c r="B12" s="1" t="s">
        <v>26</v>
      </c>
      <c r="C12" s="12">
        <f>[10]Tammijoulu!P8</f>
        <v>446792</v>
      </c>
      <c r="D12" s="12">
        <f>[10]Tammi!P8</f>
        <v>41619</v>
      </c>
      <c r="E12" s="12">
        <f>[10]Helmi!P8</f>
        <v>43369</v>
      </c>
      <c r="F12" s="12">
        <f>[10]Maalis!P8</f>
        <v>30321</v>
      </c>
      <c r="G12" s="12">
        <f>[10]Huhti!P8</f>
        <v>23812</v>
      </c>
      <c r="H12" s="12">
        <f>[10]Touko!P8</f>
        <v>22912</v>
      </c>
      <c r="I12" s="12">
        <f>[10]Kesä!P8</f>
        <v>28506</v>
      </c>
      <c r="J12" s="12">
        <f>[10]Heinä!P8</f>
        <v>27416</v>
      </c>
      <c r="K12" s="12">
        <f>[10]Elo!P8</f>
        <v>29890</v>
      </c>
      <c r="L12" s="12">
        <f>[10]Syys!P8</f>
        <v>21981</v>
      </c>
      <c r="M12" s="12">
        <f>[10]Loka!P8</f>
        <v>18952</v>
      </c>
      <c r="N12" s="12">
        <f>[10]Marras!P8</f>
        <v>22162</v>
      </c>
      <c r="O12" s="12">
        <f>[10]Joulu!P8</f>
        <v>135852</v>
      </c>
    </row>
    <row r="13" spans="2:15" s="21" customFormat="1" x14ac:dyDescent="0.2">
      <c r="B13" s="24" t="s">
        <v>29</v>
      </c>
      <c r="C13" s="23">
        <f>[10]Tammijoulu!J8</f>
        <v>500057</v>
      </c>
      <c r="D13" s="23">
        <f>[10]Tammi!J8</f>
        <v>28927</v>
      </c>
      <c r="E13" s="23">
        <f>[10]Helmi!J8</f>
        <v>39117</v>
      </c>
      <c r="F13" s="23">
        <f>[10]Maalis!J8</f>
        <v>44925</v>
      </c>
      <c r="G13" s="23">
        <f>[10]Huhti!J8</f>
        <v>23556</v>
      </c>
      <c r="H13" s="23">
        <f>[10]Touko!J8</f>
        <v>30080</v>
      </c>
      <c r="I13" s="23">
        <f>[10]Kesä!J8</f>
        <v>69702</v>
      </c>
      <c r="J13" s="23">
        <f>[10]Heinä!J8</f>
        <v>74738</v>
      </c>
      <c r="K13" s="23">
        <f>[10]Elo!J8</f>
        <v>79693</v>
      </c>
      <c r="L13" s="23">
        <f>[10]Syys!J8</f>
        <v>30933</v>
      </c>
      <c r="M13" s="23">
        <f>[10]Loka!J8</f>
        <v>24316</v>
      </c>
      <c r="N13" s="23">
        <f>[10]Marras!J8</f>
        <v>25337</v>
      </c>
      <c r="O13" s="23">
        <f>[10]Joulu!J8</f>
        <v>28733</v>
      </c>
    </row>
    <row r="14" spans="2:15" x14ac:dyDescent="0.2">
      <c r="B14" s="1" t="s">
        <v>28</v>
      </c>
      <c r="C14" s="12">
        <f>[10]Tammijoulu!F8</f>
        <v>534358</v>
      </c>
      <c r="D14" s="12">
        <f>[10]Tammi!F8</f>
        <v>22614</v>
      </c>
      <c r="E14" s="12">
        <f>[10]Helmi!F8</f>
        <v>23017</v>
      </c>
      <c r="F14" s="12">
        <f>[10]Maalis!F8</f>
        <v>30597</v>
      </c>
      <c r="G14" s="12">
        <f>[10]Huhti!F8</f>
        <v>33284</v>
      </c>
      <c r="H14" s="12">
        <f>[10]Touko!F8</f>
        <v>44306</v>
      </c>
      <c r="I14" s="12">
        <f>[10]Kesä!F8</f>
        <v>57359</v>
      </c>
      <c r="J14" s="12">
        <f>[10]Heinä!F8</f>
        <v>118200</v>
      </c>
      <c r="K14" s="12">
        <f>[10]Elo!F8</f>
        <v>72390</v>
      </c>
      <c r="L14" s="12">
        <f>[10]Syys!F8</f>
        <v>44003</v>
      </c>
      <c r="M14" s="12">
        <f>[10]Loka!F8</f>
        <v>34082</v>
      </c>
      <c r="N14" s="12">
        <f>[10]Marras!F8</f>
        <v>29684</v>
      </c>
      <c r="O14" s="12">
        <f>[10]Joulu!F8</f>
        <v>24822</v>
      </c>
    </row>
    <row r="15" spans="2:15" s="21" customFormat="1" x14ac:dyDescent="0.2">
      <c r="B15" s="24" t="s">
        <v>27</v>
      </c>
      <c r="C15" s="23">
        <f>[10]Tammijoulu!AK8</f>
        <v>1339526</v>
      </c>
      <c r="D15" s="23">
        <f>[10]Tammi!AK8</f>
        <v>310943</v>
      </c>
      <c r="E15" s="23">
        <f>[10]Helmi!AK8</f>
        <v>72900</v>
      </c>
      <c r="F15" s="23">
        <f>[10]Maalis!AK8</f>
        <v>109543</v>
      </c>
      <c r="G15" s="23">
        <f>[10]Huhti!AK8</f>
        <v>58977</v>
      </c>
      <c r="H15" s="23">
        <f>[10]Touko!AK8</f>
        <v>89291</v>
      </c>
      <c r="I15" s="23">
        <f>[10]Kesä!AK8</f>
        <v>103222</v>
      </c>
      <c r="J15" s="23">
        <f>[10]Heinä!AK8</f>
        <v>145878</v>
      </c>
      <c r="K15" s="23">
        <f>[10]Elo!AK8</f>
        <v>154998</v>
      </c>
      <c r="L15" s="23">
        <f>[10]Syys!AK8</f>
        <v>70065</v>
      </c>
      <c r="M15" s="23">
        <f>[10]Loka!AK8</f>
        <v>53889</v>
      </c>
      <c r="N15" s="23">
        <f>[10]Marras!AK8</f>
        <v>94550</v>
      </c>
      <c r="O15" s="23">
        <f>[10]Joulu!AK8</f>
        <v>75270</v>
      </c>
    </row>
    <row r="16" spans="2:15" x14ac:dyDescent="0.2">
      <c r="B16" s="42" t="s">
        <v>1</v>
      </c>
      <c r="C16" s="43">
        <f>[10]Tammijoulu!AP8</f>
        <v>204036</v>
      </c>
      <c r="D16" s="43">
        <f>[10]Tammi!AP8</f>
        <v>10717</v>
      </c>
      <c r="E16" s="43">
        <f>[10]Helmi!AP8</f>
        <v>8908</v>
      </c>
      <c r="F16" s="43">
        <f>[10]Maalis!AP8</f>
        <v>11924</v>
      </c>
      <c r="G16" s="43">
        <f>[10]Huhti!AP8</f>
        <v>11955</v>
      </c>
      <c r="H16" s="43">
        <f>[10]Touko!AP8</f>
        <v>19553</v>
      </c>
      <c r="I16" s="43">
        <f>[10]Kesä!AP8</f>
        <v>32720</v>
      </c>
      <c r="J16" s="43">
        <f>[10]Heinä!AP8</f>
        <v>26456</v>
      </c>
      <c r="K16" s="43">
        <f>[10]Elo!AP8</f>
        <v>28030</v>
      </c>
      <c r="L16" s="43">
        <f>[10]Syys!AP8</f>
        <v>20187</v>
      </c>
      <c r="M16" s="43">
        <f>[10]Loka!AP8</f>
        <v>12670</v>
      </c>
      <c r="N16" s="43">
        <f>[10]Marras!AP8</f>
        <v>11234</v>
      </c>
      <c r="O16" s="43">
        <f>[10]Joulu!AP8</f>
        <v>9682</v>
      </c>
    </row>
    <row r="17" spans="2:15" s="21" customFormat="1" x14ac:dyDescent="0.2">
      <c r="B17" s="24" t="s">
        <v>30</v>
      </c>
      <c r="C17" s="23">
        <f>[10]Tammijoulu!AV8</f>
        <v>192007</v>
      </c>
      <c r="D17" s="23">
        <f>[10]Tammi!AV8</f>
        <v>15802</v>
      </c>
      <c r="E17" s="23">
        <f>[10]Helmi!AV8</f>
        <v>20061</v>
      </c>
      <c r="F17" s="23">
        <f>[10]Maalis!AV8</f>
        <v>17578</v>
      </c>
      <c r="G17" s="23">
        <f>[10]Huhti!AV8</f>
        <v>5504</v>
      </c>
      <c r="H17" s="23">
        <f>[10]Touko!AV8</f>
        <v>10448</v>
      </c>
      <c r="I17" s="23">
        <f>[10]Kesä!AV8</f>
        <v>16810</v>
      </c>
      <c r="J17" s="23">
        <f>[10]Heinä!AV8</f>
        <v>20890</v>
      </c>
      <c r="K17" s="23">
        <f>[10]Elo!AV8</f>
        <v>24360</v>
      </c>
      <c r="L17" s="23">
        <f>[10]Syys!AV8</f>
        <v>18143</v>
      </c>
      <c r="M17" s="23">
        <f>[10]Loka!AV8</f>
        <v>13111</v>
      </c>
      <c r="N17" s="23">
        <f>[10]Marras!AV8</f>
        <v>11858</v>
      </c>
      <c r="O17" s="23">
        <f>[10]Joulu!AV8</f>
        <v>17442</v>
      </c>
    </row>
    <row r="18" spans="2:15" x14ac:dyDescent="0.2">
      <c r="B18" s="1" t="s">
        <v>31</v>
      </c>
      <c r="C18" s="12">
        <f>[10]Tammijoulu!S8</f>
        <v>123145</v>
      </c>
      <c r="D18" s="12">
        <f>[10]Tammi!S8</f>
        <v>7547</v>
      </c>
      <c r="E18" s="12">
        <f>[10]Helmi!S8</f>
        <v>6522</v>
      </c>
      <c r="F18" s="12">
        <f>[10]Maalis!S8</f>
        <v>8210</v>
      </c>
      <c r="G18" s="12">
        <f>[10]Huhti!S8</f>
        <v>6015</v>
      </c>
      <c r="H18" s="12">
        <f>[10]Touko!S8</f>
        <v>7536</v>
      </c>
      <c r="I18" s="12">
        <f>[10]Kesä!S8</f>
        <v>11100</v>
      </c>
      <c r="J18" s="12">
        <f>[10]Heinä!S8</f>
        <v>13303</v>
      </c>
      <c r="K18" s="12">
        <f>[10]Elo!S8</f>
        <v>26981</v>
      </c>
      <c r="L18" s="12">
        <f>[10]Syys!S8</f>
        <v>7623</v>
      </c>
      <c r="M18" s="12">
        <f>[10]Loka!S8</f>
        <v>5813</v>
      </c>
      <c r="N18" s="12">
        <f>[10]Marras!S8</f>
        <v>8967</v>
      </c>
      <c r="O18" s="12">
        <f>[10]Joulu!S8</f>
        <v>13528</v>
      </c>
    </row>
    <row r="19" spans="2:15" s="21" customFormat="1" x14ac:dyDescent="0.2">
      <c r="B19" s="24" t="s">
        <v>34</v>
      </c>
      <c r="C19" s="23">
        <f>[10]Tammijoulu!G8</f>
        <v>178956</v>
      </c>
      <c r="D19" s="23">
        <f>[10]Tammi!G8</f>
        <v>6814</v>
      </c>
      <c r="E19" s="23">
        <f>[10]Helmi!G8</f>
        <v>9755</v>
      </c>
      <c r="F19" s="23">
        <f>[10]Maalis!G8</f>
        <v>17013</v>
      </c>
      <c r="G19" s="23">
        <f>[10]Huhti!G8</f>
        <v>15370</v>
      </c>
      <c r="H19" s="23">
        <f>[10]Touko!G8</f>
        <v>12377</v>
      </c>
      <c r="I19" s="23">
        <f>[10]Kesä!G8</f>
        <v>15284</v>
      </c>
      <c r="J19" s="23">
        <f>[10]Heinä!G8</f>
        <v>36089</v>
      </c>
      <c r="K19" s="23">
        <f>[10]Elo!G8</f>
        <v>19596</v>
      </c>
      <c r="L19" s="23">
        <f>[10]Syys!G8</f>
        <v>13060</v>
      </c>
      <c r="M19" s="23">
        <f>[10]Loka!G8</f>
        <v>11150</v>
      </c>
      <c r="N19" s="23">
        <f>[10]Marras!G8</f>
        <v>14698</v>
      </c>
      <c r="O19" s="23">
        <f>[10]Joulu!G8</f>
        <v>7750</v>
      </c>
    </row>
    <row r="20" spans="2:15" x14ac:dyDescent="0.2">
      <c r="B20" s="1" t="s">
        <v>33</v>
      </c>
      <c r="C20" s="12">
        <f>[10]Tammijoulu!M8</f>
        <v>158801</v>
      </c>
      <c r="D20" s="12">
        <f>[10]Tammi!M8</f>
        <v>18175</v>
      </c>
      <c r="E20" s="12">
        <f>[10]Helmi!M8</f>
        <v>22044</v>
      </c>
      <c r="F20" s="12">
        <f>[10]Maalis!M8</f>
        <v>18829</v>
      </c>
      <c r="G20" s="12">
        <f>[10]Huhti!M8</f>
        <v>7825</v>
      </c>
      <c r="H20" s="12">
        <f>[10]Touko!M8</f>
        <v>9855</v>
      </c>
      <c r="I20" s="12">
        <f>[10]Kesä!M8</f>
        <v>15096</v>
      </c>
      <c r="J20" s="12">
        <f>[10]Heinä!M8</f>
        <v>17788</v>
      </c>
      <c r="K20" s="12">
        <f>[10]Elo!M8</f>
        <v>15865</v>
      </c>
      <c r="L20" s="12">
        <f>[10]Syys!M8</f>
        <v>8756</v>
      </c>
      <c r="M20" s="12">
        <f>[10]Loka!M8</f>
        <v>7529</v>
      </c>
      <c r="N20" s="12">
        <f>[10]Marras!M8</f>
        <v>7104</v>
      </c>
      <c r="O20" s="12">
        <f>[10]Joulu!M8</f>
        <v>9935</v>
      </c>
    </row>
    <row r="21" spans="2:15" s="21" customFormat="1" x14ac:dyDescent="0.2">
      <c r="B21" s="24" t="s">
        <v>40</v>
      </c>
      <c r="C21" s="23">
        <f>[10]Tammijoulu!BK8</f>
        <v>150271</v>
      </c>
      <c r="D21" s="23">
        <f>[10]Tammi!BK8</f>
        <v>7753</v>
      </c>
      <c r="E21" s="23">
        <f>[10]Helmi!BK8</f>
        <v>9150</v>
      </c>
      <c r="F21" s="23">
        <f>[10]Maalis!BK8</f>
        <v>8142</v>
      </c>
      <c r="G21" s="23">
        <f>[10]Huhti!BK8</f>
        <v>5402</v>
      </c>
      <c r="H21" s="23">
        <f>[10]Touko!BK8</f>
        <v>9763</v>
      </c>
      <c r="I21" s="23">
        <f>[10]Kesä!BK8</f>
        <v>21495</v>
      </c>
      <c r="J21" s="23">
        <f>[10]Heinä!BK8</f>
        <v>21247</v>
      </c>
      <c r="K21" s="23">
        <f>[10]Elo!BK8</f>
        <v>22326</v>
      </c>
      <c r="L21" s="23">
        <f>[10]Syys!BK8</f>
        <v>13790</v>
      </c>
      <c r="M21" s="23">
        <f>[10]Loka!BK8</f>
        <v>9414</v>
      </c>
      <c r="N21" s="23">
        <f>[10]Marras!BK8</f>
        <v>7781</v>
      </c>
      <c r="O21" s="23">
        <f>[10]Joulu!BK8</f>
        <v>14008</v>
      </c>
    </row>
    <row r="22" spans="2:15" x14ac:dyDescent="0.2">
      <c r="B22" s="42" t="s">
        <v>36</v>
      </c>
      <c r="C22" s="43">
        <f>[10]Tammijoulu!T8</f>
        <v>104451</v>
      </c>
      <c r="D22" s="43">
        <f>[10]Tammi!T8</f>
        <v>5961</v>
      </c>
      <c r="E22" s="43">
        <f>[10]Helmi!T8</f>
        <v>6078</v>
      </c>
      <c r="F22" s="43">
        <f>[10]Maalis!T8</f>
        <v>7219</v>
      </c>
      <c r="G22" s="43">
        <f>[10]Huhti!T8</f>
        <v>7170</v>
      </c>
      <c r="H22" s="43">
        <f>[10]Touko!T8</f>
        <v>6656</v>
      </c>
      <c r="I22" s="43">
        <f>[10]Kesä!T8</f>
        <v>9723</v>
      </c>
      <c r="J22" s="43">
        <f>[10]Heinä!T8</f>
        <v>11135</v>
      </c>
      <c r="K22" s="43">
        <f>[10]Elo!T8</f>
        <v>19274</v>
      </c>
      <c r="L22" s="43">
        <f>[10]Syys!T8</f>
        <v>6381</v>
      </c>
      <c r="M22" s="43">
        <f>[10]Loka!T8</f>
        <v>5318</v>
      </c>
      <c r="N22" s="43">
        <f>[10]Marras!T8</f>
        <v>5717</v>
      </c>
      <c r="O22" s="43">
        <f>[10]Joulu!T8</f>
        <v>13819</v>
      </c>
    </row>
    <row r="23" spans="2:15" s="21" customFormat="1" x14ac:dyDescent="0.2">
      <c r="B23" s="24" t="s">
        <v>32</v>
      </c>
      <c r="C23" s="23">
        <f>[10]Tammijoulu!R8</f>
        <v>215393</v>
      </c>
      <c r="D23" s="23">
        <f>[10]Tammi!R8</f>
        <v>29052</v>
      </c>
      <c r="E23" s="23">
        <f>[10]Helmi!R8</f>
        <v>32070</v>
      </c>
      <c r="F23" s="23">
        <f>[10]Maalis!R8</f>
        <v>27239</v>
      </c>
      <c r="G23" s="23">
        <f>[10]Huhti!R8</f>
        <v>8903</v>
      </c>
      <c r="H23" s="23">
        <f>[10]Touko!R8</f>
        <v>9932</v>
      </c>
      <c r="I23" s="23">
        <f>[10]Kesä!R8</f>
        <v>14696</v>
      </c>
      <c r="J23" s="23">
        <f>[10]Heinä!R8</f>
        <v>19179</v>
      </c>
      <c r="K23" s="23">
        <f>[10]Elo!R8</f>
        <v>19999</v>
      </c>
      <c r="L23" s="23">
        <f>[10]Syys!R8</f>
        <v>9104</v>
      </c>
      <c r="M23" s="23">
        <f>[10]Loka!R8</f>
        <v>8396</v>
      </c>
      <c r="N23" s="23">
        <f>[10]Marras!R8</f>
        <v>9554</v>
      </c>
      <c r="O23" s="23">
        <f>[10]Joulu!R8</f>
        <v>27269</v>
      </c>
    </row>
    <row r="24" spans="2:15" x14ac:dyDescent="0.2">
      <c r="B24" s="1" t="s">
        <v>35</v>
      </c>
      <c r="C24" s="12">
        <f>[10]Tammijoulu!H8</f>
        <v>92197</v>
      </c>
      <c r="D24" s="12">
        <f>[10]Tammi!H8</f>
        <v>5130</v>
      </c>
      <c r="E24" s="12">
        <f>[10]Helmi!H8</f>
        <v>5269</v>
      </c>
      <c r="F24" s="12">
        <f>[10]Maalis!H8</f>
        <v>7290</v>
      </c>
      <c r="G24" s="12">
        <f>[10]Huhti!H8</f>
        <v>7014</v>
      </c>
      <c r="H24" s="12">
        <f>[10]Touko!H8</f>
        <v>8812</v>
      </c>
      <c r="I24" s="12">
        <f>[10]Kesä!H8</f>
        <v>9586</v>
      </c>
      <c r="J24" s="12">
        <f>[10]Heinä!H8</f>
        <v>10299</v>
      </c>
      <c r="K24" s="12">
        <f>[10]Elo!H8</f>
        <v>9515</v>
      </c>
      <c r="L24" s="12">
        <f>[10]Syys!H8</f>
        <v>8316</v>
      </c>
      <c r="M24" s="12">
        <f>[10]Loka!H8</f>
        <v>7845</v>
      </c>
      <c r="N24" s="12">
        <f>[10]Marras!H8</f>
        <v>7111</v>
      </c>
      <c r="O24" s="12">
        <f>[10]Joulu!H8</f>
        <v>6010</v>
      </c>
    </row>
    <row r="25" spans="2:15" s="21" customFormat="1" x14ac:dyDescent="0.2">
      <c r="B25" s="24" t="s">
        <v>38</v>
      </c>
      <c r="C25" s="23">
        <f>[10]Tammijoulu!L8</f>
        <v>131076</v>
      </c>
      <c r="D25" s="23">
        <f>[10]Tammi!L8</f>
        <v>12127</v>
      </c>
      <c r="E25" s="23">
        <f>[10]Helmi!L8</f>
        <v>14883</v>
      </c>
      <c r="F25" s="23">
        <f>[10]Maalis!L8</f>
        <v>10084</v>
      </c>
      <c r="G25" s="23">
        <f>[10]Huhti!L8</f>
        <v>5745</v>
      </c>
      <c r="H25" s="23">
        <f>[10]Touko!L8</f>
        <v>6618</v>
      </c>
      <c r="I25" s="23">
        <f>[10]Kesä!L8</f>
        <v>15415</v>
      </c>
      <c r="J25" s="23">
        <f>[10]Heinä!L8</f>
        <v>25238</v>
      </c>
      <c r="K25" s="23">
        <f>[10]Elo!L8</f>
        <v>15925</v>
      </c>
      <c r="L25" s="23">
        <f>[10]Syys!L8</f>
        <v>5627</v>
      </c>
      <c r="M25" s="23">
        <f>[10]Loka!L8</f>
        <v>4096</v>
      </c>
      <c r="N25" s="23">
        <f>[10]Marras!L8</f>
        <v>5616</v>
      </c>
      <c r="O25" s="23">
        <f>[10]Joulu!L8</f>
        <v>9702</v>
      </c>
    </row>
    <row r="26" spans="2:15" x14ac:dyDescent="0.2">
      <c r="B26" s="1" t="s">
        <v>37</v>
      </c>
      <c r="C26" s="12">
        <f>[10]Tammijoulu!AH8</f>
        <v>196277</v>
      </c>
      <c r="D26" s="12">
        <f>[10]Tammi!AH8</f>
        <v>13216</v>
      </c>
      <c r="E26" s="12">
        <f>[10]Helmi!AH8</f>
        <v>14865</v>
      </c>
      <c r="F26" s="12">
        <f>[10]Maalis!AH8</f>
        <v>16759</v>
      </c>
      <c r="G26" s="12">
        <f>[10]Huhti!AH8</f>
        <v>12046</v>
      </c>
      <c r="H26" s="12">
        <f>[10]Touko!AH8</f>
        <v>16501</v>
      </c>
      <c r="I26" s="12">
        <f>[10]Kesä!AH8</f>
        <v>17202</v>
      </c>
      <c r="J26" s="12">
        <f>[10]Heinä!AH8</f>
        <v>20286</v>
      </c>
      <c r="K26" s="12">
        <f>[10]Elo!AH8</f>
        <v>22541</v>
      </c>
      <c r="L26" s="12">
        <f>[10]Syys!AH8</f>
        <v>16644</v>
      </c>
      <c r="M26" s="12">
        <f>[10]Loka!AH8</f>
        <v>16282</v>
      </c>
      <c r="N26" s="12">
        <f>[10]Marras!AH8</f>
        <v>14482</v>
      </c>
      <c r="O26" s="12">
        <f>[10]Joulu!AH8</f>
        <v>15453</v>
      </c>
    </row>
    <row r="27" spans="2:15" s="21" customFormat="1" x14ac:dyDescent="0.2">
      <c r="B27" s="24" t="s">
        <v>39</v>
      </c>
      <c r="C27" s="23">
        <f>[10]Tammijoulu!N8</f>
        <v>52600</v>
      </c>
      <c r="D27" s="23">
        <f>[10]Tammi!N8</f>
        <v>3890</v>
      </c>
      <c r="E27" s="23">
        <f>[10]Helmi!N8</f>
        <v>4998</v>
      </c>
      <c r="F27" s="23">
        <f>[10]Maalis!N8</f>
        <v>5903</v>
      </c>
      <c r="G27" s="23">
        <f>[10]Huhti!N8</f>
        <v>3450</v>
      </c>
      <c r="H27" s="23">
        <f>[10]Touko!N8</f>
        <v>3584</v>
      </c>
      <c r="I27" s="23">
        <f>[10]Kesä!N8</f>
        <v>5295</v>
      </c>
      <c r="J27" s="23">
        <f>[10]Heinä!N8</f>
        <v>6507</v>
      </c>
      <c r="K27" s="23">
        <f>[10]Elo!N8</f>
        <v>5132</v>
      </c>
      <c r="L27" s="23">
        <f>[10]Syys!N8</f>
        <v>3250</v>
      </c>
      <c r="M27" s="23">
        <f>[10]Loka!N8</f>
        <v>3599</v>
      </c>
      <c r="N27" s="23">
        <f>[10]Marras!N8</f>
        <v>2798</v>
      </c>
      <c r="O27" s="23">
        <f>[10]Joulu!N8</f>
        <v>4194</v>
      </c>
    </row>
    <row r="28" spans="2:15" x14ac:dyDescent="0.2">
      <c r="B28" s="42" t="s">
        <v>42</v>
      </c>
      <c r="C28" s="43">
        <f>[10]Tammijoulu!AQ8</f>
        <v>35873</v>
      </c>
      <c r="D28" s="43">
        <f>[10]Tammi!AQ8</f>
        <v>1356</v>
      </c>
      <c r="E28" s="43">
        <f>[10]Helmi!AQ8</f>
        <v>1566</v>
      </c>
      <c r="F28" s="43">
        <f>[10]Maalis!AQ8</f>
        <v>2210</v>
      </c>
      <c r="G28" s="43">
        <f>[10]Huhti!AQ8</f>
        <v>3760</v>
      </c>
      <c r="H28" s="43">
        <f>[10]Touko!AQ8</f>
        <v>3538</v>
      </c>
      <c r="I28" s="43">
        <f>[10]Kesä!AQ8</f>
        <v>5509</v>
      </c>
      <c r="J28" s="43">
        <f>[10]Heinä!AQ8</f>
        <v>4308</v>
      </c>
      <c r="K28" s="43">
        <f>[10]Elo!AQ8</f>
        <v>5133</v>
      </c>
      <c r="L28" s="43">
        <f>[10]Syys!AQ8</f>
        <v>2831</v>
      </c>
      <c r="M28" s="43">
        <f>[10]Loka!AQ8</f>
        <v>1891</v>
      </c>
      <c r="N28" s="43">
        <f>[10]Marras!AQ8</f>
        <v>2545</v>
      </c>
      <c r="O28" s="43">
        <f>[10]Joulu!AQ8</f>
        <v>1226</v>
      </c>
    </row>
    <row r="29" spans="2:15" s="21" customFormat="1" x14ac:dyDescent="0.2">
      <c r="B29" s="24" t="s">
        <v>43</v>
      </c>
      <c r="C29" s="23">
        <f>[10]Tammijoulu!K8</f>
        <v>53174</v>
      </c>
      <c r="D29" s="23">
        <f>[10]Tammi!K8</f>
        <v>2463</v>
      </c>
      <c r="E29" s="23">
        <f>[10]Helmi!K8</f>
        <v>6220</v>
      </c>
      <c r="F29" s="23">
        <f>[10]Maalis!K8</f>
        <v>3882</v>
      </c>
      <c r="G29" s="23">
        <f>[10]Huhti!K8</f>
        <v>2888</v>
      </c>
      <c r="H29" s="23">
        <f>[10]Touko!K8</f>
        <v>3691</v>
      </c>
      <c r="I29" s="23">
        <f>[10]Kesä!K8</f>
        <v>5793</v>
      </c>
      <c r="J29" s="23">
        <f>[10]Heinä!K8</f>
        <v>8810</v>
      </c>
      <c r="K29" s="23">
        <f>[10]Elo!K8</f>
        <v>6834</v>
      </c>
      <c r="L29" s="23">
        <f>[10]Syys!K8</f>
        <v>3276</v>
      </c>
      <c r="M29" s="23">
        <f>[10]Loka!K8</f>
        <v>3244</v>
      </c>
      <c r="N29" s="23">
        <f>[10]Marras!K8</f>
        <v>3820</v>
      </c>
      <c r="O29" s="23">
        <f>[10]Joulu!K8</f>
        <v>2253</v>
      </c>
    </row>
    <row r="30" spans="2:15" x14ac:dyDescent="0.2">
      <c r="B30" s="1" t="s">
        <v>44</v>
      </c>
      <c r="C30" s="12">
        <f>[10]Tammijoulu!V8</f>
        <v>79078</v>
      </c>
      <c r="D30" s="12">
        <f>[10]Tammi!V8</f>
        <v>3929</v>
      </c>
      <c r="E30" s="12">
        <f>[10]Helmi!V8</f>
        <v>4174</v>
      </c>
      <c r="F30" s="12">
        <f>[10]Maalis!V8</f>
        <v>6197</v>
      </c>
      <c r="G30" s="12">
        <f>[10]Huhti!V8</f>
        <v>4722</v>
      </c>
      <c r="H30" s="12">
        <f>[10]Touko!V8</f>
        <v>8148</v>
      </c>
      <c r="I30" s="12">
        <f>[10]Kesä!V8</f>
        <v>8110</v>
      </c>
      <c r="J30" s="12">
        <f>[10]Heinä!V8</f>
        <v>9974</v>
      </c>
      <c r="K30" s="12">
        <f>[10]Elo!V8</f>
        <v>9319</v>
      </c>
      <c r="L30" s="12">
        <f>[10]Syys!V8</f>
        <v>6785</v>
      </c>
      <c r="M30" s="12">
        <f>[10]Loka!V8</f>
        <v>5643</v>
      </c>
      <c r="N30" s="12">
        <f>[10]Marras!V8</f>
        <v>7082</v>
      </c>
      <c r="O30" s="12">
        <f>[10]Joulu!V8</f>
        <v>4995</v>
      </c>
    </row>
    <row r="31" spans="2:15" s="21" customFormat="1" x14ac:dyDescent="0.2">
      <c r="B31" s="24" t="s">
        <v>2</v>
      </c>
      <c r="C31" s="23">
        <f>[10]Tammijoulu!BG8</f>
        <v>56529</v>
      </c>
      <c r="D31" s="23">
        <f>[10]Tammi!BG8</f>
        <v>3906</v>
      </c>
      <c r="E31" s="23">
        <f>[10]Helmi!BG8</f>
        <v>2526</v>
      </c>
      <c r="F31" s="23">
        <f>[10]Maalis!BG8</f>
        <v>2742</v>
      </c>
      <c r="G31" s="23">
        <f>[10]Huhti!BG8</f>
        <v>1799</v>
      </c>
      <c r="H31" s="23">
        <f>[10]Touko!BG8</f>
        <v>4655</v>
      </c>
      <c r="I31" s="23">
        <f>[10]Kesä!BG8</f>
        <v>7882</v>
      </c>
      <c r="J31" s="23">
        <f>[10]Heinä!BG8</f>
        <v>8815</v>
      </c>
      <c r="K31" s="23">
        <f>[10]Elo!BG8</f>
        <v>7652</v>
      </c>
      <c r="L31" s="23">
        <f>[10]Syys!BG8</f>
        <v>5195</v>
      </c>
      <c r="M31" s="23">
        <f>[10]Loka!BG8</f>
        <v>2782</v>
      </c>
      <c r="N31" s="23">
        <f>[10]Marras!BG8</f>
        <v>2497</v>
      </c>
      <c r="O31" s="23">
        <f>[10]Joulu!BG8</f>
        <v>6078</v>
      </c>
    </row>
    <row r="32" spans="2:15" x14ac:dyDescent="0.2">
      <c r="B32" s="1" t="s">
        <v>48</v>
      </c>
      <c r="C32" s="12">
        <f>[10]Tammijoulu!BA8</f>
        <v>29223</v>
      </c>
      <c r="D32" s="12">
        <f>[10]Tammi!BA8</f>
        <v>1892</v>
      </c>
      <c r="E32" s="12">
        <f>[10]Helmi!BA8</f>
        <v>1607</v>
      </c>
      <c r="F32" s="12">
        <f>[10]Maalis!BA8</f>
        <v>1974</v>
      </c>
      <c r="G32" s="12">
        <f>[10]Huhti!BA8</f>
        <v>1569</v>
      </c>
      <c r="H32" s="12">
        <f>[10]Touko!BA8</f>
        <v>2092</v>
      </c>
      <c r="I32" s="12">
        <f>[10]Kesä!BA8</f>
        <v>3534</v>
      </c>
      <c r="J32" s="12">
        <f>[10]Heinä!BA8</f>
        <v>3394</v>
      </c>
      <c r="K32" s="12">
        <f>[10]Elo!BA8</f>
        <v>3921</v>
      </c>
      <c r="L32" s="12">
        <f>[10]Syys!BA8</f>
        <v>2430</v>
      </c>
      <c r="M32" s="12">
        <f>[10]Loka!BA8</f>
        <v>2213</v>
      </c>
      <c r="N32" s="12">
        <f>[10]Marras!BA8</f>
        <v>2569</v>
      </c>
      <c r="O32" s="12">
        <f>[10]Joulu!BA8</f>
        <v>2028</v>
      </c>
    </row>
    <row r="33" spans="2:15" s="21" customFormat="1" x14ac:dyDescent="0.2">
      <c r="B33" s="24" t="s">
        <v>41</v>
      </c>
      <c r="C33" s="23">
        <f>[10]Tammijoulu!AF8</f>
        <v>14235</v>
      </c>
      <c r="D33" s="23">
        <f>[10]Tammi!AF8</f>
        <v>973</v>
      </c>
      <c r="E33" s="23">
        <f>[10]Helmi!AF8</f>
        <v>522</v>
      </c>
      <c r="F33" s="23">
        <f>[10]Maalis!AF8</f>
        <v>1004</v>
      </c>
      <c r="G33" s="23">
        <f>[10]Huhti!AF8</f>
        <v>829</v>
      </c>
      <c r="H33" s="23">
        <f>[10]Touko!AF8</f>
        <v>1201</v>
      </c>
      <c r="I33" s="23">
        <f>[10]Kesä!AF8</f>
        <v>1295</v>
      </c>
      <c r="J33" s="23">
        <f>[10]Heinä!AF8</f>
        <v>1211</v>
      </c>
      <c r="K33" s="23">
        <f>[10]Elo!AF8</f>
        <v>1166</v>
      </c>
      <c r="L33" s="23">
        <f>[10]Syys!AF8</f>
        <v>1203</v>
      </c>
      <c r="M33" s="23">
        <f>[10]Loka!AF8</f>
        <v>1510</v>
      </c>
      <c r="N33" s="23">
        <f>[10]Marras!AF8</f>
        <v>683</v>
      </c>
      <c r="O33" s="23">
        <f>[10]Joulu!AF8</f>
        <v>2638</v>
      </c>
    </row>
    <row r="34" spans="2:15" x14ac:dyDescent="0.2">
      <c r="B34" s="1" t="s">
        <v>47</v>
      </c>
      <c r="C34" s="12">
        <f>[10]Tammijoulu!Q8</f>
        <v>18099</v>
      </c>
      <c r="D34" s="12">
        <f>[10]Tammi!Q8</f>
        <v>688</v>
      </c>
      <c r="E34" s="12">
        <f>[10]Helmi!Q8</f>
        <v>1334</v>
      </c>
      <c r="F34" s="12">
        <f>[10]Maalis!Q8</f>
        <v>1310</v>
      </c>
      <c r="G34" s="12">
        <f>[10]Huhti!Q8</f>
        <v>1537</v>
      </c>
      <c r="H34" s="12">
        <f>[10]Touko!Q8</f>
        <v>1539</v>
      </c>
      <c r="I34" s="12">
        <f>[10]Kesä!Q8</f>
        <v>1940</v>
      </c>
      <c r="J34" s="12">
        <f>[10]Heinä!Q8</f>
        <v>1842</v>
      </c>
      <c r="K34" s="12">
        <f>[10]Elo!Q8</f>
        <v>1844</v>
      </c>
      <c r="L34" s="12">
        <f>[10]Syys!Q8</f>
        <v>1446</v>
      </c>
      <c r="M34" s="12">
        <f>[10]Loka!Q8</f>
        <v>1191</v>
      </c>
      <c r="N34" s="12">
        <f>[10]Marras!Q8</f>
        <v>990</v>
      </c>
      <c r="O34" s="12">
        <f>[10]Joulu!Q8</f>
        <v>2438</v>
      </c>
    </row>
    <row r="35" spans="2:15" s="21" customFormat="1" x14ac:dyDescent="0.2">
      <c r="B35" s="24" t="s">
        <v>49</v>
      </c>
      <c r="C35" s="23">
        <f>[10]Tammijoulu!W8</f>
        <v>33810</v>
      </c>
      <c r="D35" s="23">
        <f>[10]Tammi!W8</f>
        <v>1839</v>
      </c>
      <c r="E35" s="23">
        <f>[10]Helmi!W8</f>
        <v>2393</v>
      </c>
      <c r="F35" s="23">
        <f>[10]Maalis!W8</f>
        <v>2379</v>
      </c>
      <c r="G35" s="23">
        <f>[10]Huhti!W8</f>
        <v>2862</v>
      </c>
      <c r="H35" s="23">
        <f>[10]Touko!W8</f>
        <v>2265</v>
      </c>
      <c r="I35" s="23">
        <f>[10]Kesä!W8</f>
        <v>2880</v>
      </c>
      <c r="J35" s="23">
        <f>[10]Heinä!W8</f>
        <v>4552</v>
      </c>
      <c r="K35" s="23">
        <f>[10]Elo!W8</f>
        <v>4222</v>
      </c>
      <c r="L35" s="23">
        <f>[10]Syys!W8</f>
        <v>2663</v>
      </c>
      <c r="M35" s="23">
        <f>[10]Loka!W8</f>
        <v>2211</v>
      </c>
      <c r="N35" s="23">
        <f>[10]Marras!W8</f>
        <v>3532</v>
      </c>
      <c r="O35" s="23">
        <f>[10]Joulu!W8</f>
        <v>2012</v>
      </c>
    </row>
    <row r="36" spans="2:15" x14ac:dyDescent="0.2">
      <c r="B36" s="42" t="s">
        <v>45</v>
      </c>
      <c r="C36" s="43">
        <f>[10]Tammijoulu!Y8</f>
        <v>17973</v>
      </c>
      <c r="D36" s="43">
        <f>[10]Tammi!Y8</f>
        <v>927</v>
      </c>
      <c r="E36" s="43">
        <f>[10]Helmi!Y8</f>
        <v>984</v>
      </c>
      <c r="F36" s="43">
        <f>[10]Maalis!Y8</f>
        <v>1443</v>
      </c>
      <c r="G36" s="43">
        <f>[10]Huhti!Y8</f>
        <v>1111</v>
      </c>
      <c r="H36" s="43">
        <f>[10]Touko!Y8</f>
        <v>1342</v>
      </c>
      <c r="I36" s="43">
        <f>[10]Kesä!Y8</f>
        <v>1909</v>
      </c>
      <c r="J36" s="43">
        <f>[10]Heinä!Y8</f>
        <v>2275</v>
      </c>
      <c r="K36" s="43">
        <f>[10]Elo!Y8</f>
        <v>2573</v>
      </c>
      <c r="L36" s="43">
        <f>[10]Syys!Y8</f>
        <v>1858</v>
      </c>
      <c r="M36" s="43">
        <f>[10]Loka!Y8</f>
        <v>1238</v>
      </c>
      <c r="N36" s="43">
        <f>[10]Marras!Y8</f>
        <v>1146</v>
      </c>
      <c r="O36" s="43">
        <f>[10]Joulu!Y8</f>
        <v>1167</v>
      </c>
    </row>
    <row r="37" spans="2:15" s="21" customFormat="1" x14ac:dyDescent="0.2">
      <c r="B37" s="24" t="s">
        <v>51</v>
      </c>
      <c r="C37" s="23">
        <f>[10]Tammijoulu!AW8</f>
        <v>52383</v>
      </c>
      <c r="D37" s="23">
        <f>[10]Tammi!AW8</f>
        <v>3765</v>
      </c>
      <c r="E37" s="23">
        <f>[10]Helmi!AW8</f>
        <v>3263</v>
      </c>
      <c r="F37" s="23">
        <f>[10]Maalis!AW8</f>
        <v>3907</v>
      </c>
      <c r="G37" s="23">
        <f>[10]Huhti!AW8</f>
        <v>3292</v>
      </c>
      <c r="H37" s="23">
        <f>[10]Touko!AW8</f>
        <v>5134</v>
      </c>
      <c r="I37" s="23">
        <f>[10]Kesä!AW8</f>
        <v>6319</v>
      </c>
      <c r="J37" s="23">
        <f>[10]Heinä!AW8</f>
        <v>3770</v>
      </c>
      <c r="K37" s="23">
        <f>[10]Elo!AW8</f>
        <v>4613</v>
      </c>
      <c r="L37" s="23">
        <f>[10]Syys!AW8</f>
        <v>5301</v>
      </c>
      <c r="M37" s="23">
        <f>[10]Loka!AW8</f>
        <v>4672</v>
      </c>
      <c r="N37" s="23">
        <f>[10]Marras!AW8</f>
        <v>4542</v>
      </c>
      <c r="O37" s="23">
        <f>[10]Joulu!AW8</f>
        <v>3805</v>
      </c>
    </row>
    <row r="38" spans="2:15" x14ac:dyDescent="0.2">
      <c r="B38" s="1" t="s">
        <v>3</v>
      </c>
      <c r="C38" s="12">
        <f>[10]Tammijoulu!AI8</f>
        <v>47223</v>
      </c>
      <c r="D38" s="12">
        <f>[10]Tammi!AI8</f>
        <v>2924</v>
      </c>
      <c r="E38" s="12">
        <f>[10]Helmi!AI8</f>
        <v>1938</v>
      </c>
      <c r="F38" s="12">
        <f>[10]Maalis!AI8</f>
        <v>6328</v>
      </c>
      <c r="G38" s="12">
        <f>[10]Huhti!AI8</f>
        <v>2851</v>
      </c>
      <c r="H38" s="12">
        <f>[10]Touko!AI8</f>
        <v>4180</v>
      </c>
      <c r="I38" s="12">
        <f>[10]Kesä!AI8</f>
        <v>4303</v>
      </c>
      <c r="J38" s="12">
        <f>[10]Heinä!AI8</f>
        <v>3795</v>
      </c>
      <c r="K38" s="12">
        <f>[10]Elo!AI8</f>
        <v>4241</v>
      </c>
      <c r="L38" s="12">
        <f>[10]Syys!AI8</f>
        <v>4274</v>
      </c>
      <c r="M38" s="12">
        <f>[10]Loka!AI8</f>
        <v>4712</v>
      </c>
      <c r="N38" s="12">
        <f>[10]Marras!AI8</f>
        <v>2137</v>
      </c>
      <c r="O38" s="12">
        <f>[10]Joulu!AI8</f>
        <v>5540</v>
      </c>
    </row>
    <row r="39" spans="2:15" s="21" customFormat="1" x14ac:dyDescent="0.2">
      <c r="B39" s="24" t="s">
        <v>46</v>
      </c>
      <c r="C39" s="23">
        <f>[10]Tammijoulu!U8</f>
        <v>14659</v>
      </c>
      <c r="D39" s="23">
        <f>[10]Tammi!U8</f>
        <v>644</v>
      </c>
      <c r="E39" s="23">
        <f>[10]Helmi!U8</f>
        <v>788</v>
      </c>
      <c r="F39" s="23">
        <f>[10]Maalis!U8</f>
        <v>1029</v>
      </c>
      <c r="G39" s="23">
        <f>[10]Huhti!U8</f>
        <v>986</v>
      </c>
      <c r="H39" s="23">
        <f>[10]Touko!U8</f>
        <v>1405</v>
      </c>
      <c r="I39" s="23">
        <f>[10]Kesä!U8</f>
        <v>1488</v>
      </c>
      <c r="J39" s="23">
        <f>[10]Heinä!U8</f>
        <v>1124</v>
      </c>
      <c r="K39" s="23">
        <f>[10]Elo!U8</f>
        <v>1912</v>
      </c>
      <c r="L39" s="23">
        <f>[10]Syys!U8</f>
        <v>1128</v>
      </c>
      <c r="M39" s="23">
        <f>[10]Loka!U8</f>
        <v>1291</v>
      </c>
      <c r="N39" s="23">
        <f>[10]Marras!U8</f>
        <v>1321</v>
      </c>
      <c r="O39" s="23">
        <f>[10]Joulu!U8</f>
        <v>1543</v>
      </c>
    </row>
    <row r="40" spans="2:15" x14ac:dyDescent="0.2">
      <c r="B40" s="1" t="s">
        <v>50</v>
      </c>
      <c r="C40" s="12">
        <f>[10]Tammijoulu!AJ8</f>
        <v>29038</v>
      </c>
      <c r="D40" s="12">
        <f>[10]Tammi!AJ8</f>
        <v>1793</v>
      </c>
      <c r="E40" s="12">
        <f>[10]Helmi!AJ8</f>
        <v>1713</v>
      </c>
      <c r="F40" s="12">
        <f>[10]Maalis!AJ8</f>
        <v>2066</v>
      </c>
      <c r="G40" s="12">
        <f>[10]Huhti!AJ8</f>
        <v>1584</v>
      </c>
      <c r="H40" s="12">
        <f>[10]Touko!AJ8</f>
        <v>3174</v>
      </c>
      <c r="I40" s="12">
        <f>[10]Kesä!AJ8</f>
        <v>3302</v>
      </c>
      <c r="J40" s="12">
        <f>[10]Heinä!AJ8</f>
        <v>2424</v>
      </c>
      <c r="K40" s="12">
        <f>[10]Elo!AJ8</f>
        <v>3119</v>
      </c>
      <c r="L40" s="12">
        <f>[10]Syys!AJ8</f>
        <v>2759</v>
      </c>
      <c r="M40" s="12">
        <f>[10]Loka!AJ8</f>
        <v>2632</v>
      </c>
      <c r="N40" s="12">
        <f>[10]Marras!AJ8</f>
        <v>1921</v>
      </c>
      <c r="O40" s="12">
        <f>[10]Joulu!AJ8</f>
        <v>2551</v>
      </c>
    </row>
    <row r="41" spans="2:15" s="21" customFormat="1" x14ac:dyDescent="0.2">
      <c r="B41" s="24" t="s">
        <v>52</v>
      </c>
      <c r="C41" s="23">
        <f>[10]Tammijoulu!I8</f>
        <v>8307</v>
      </c>
      <c r="D41" s="23">
        <f>[10]Tammi!I8</f>
        <v>444</v>
      </c>
      <c r="E41" s="23">
        <f>[10]Helmi!I8</f>
        <v>241</v>
      </c>
      <c r="F41" s="23">
        <f>[10]Maalis!I8</f>
        <v>710</v>
      </c>
      <c r="G41" s="23">
        <f>[10]Huhti!I8</f>
        <v>641</v>
      </c>
      <c r="H41" s="23">
        <f>[10]Touko!I8</f>
        <v>810</v>
      </c>
      <c r="I41" s="23">
        <f>[10]Kesä!I8</f>
        <v>1140</v>
      </c>
      <c r="J41" s="23">
        <f>[10]Heinä!I8</f>
        <v>583</v>
      </c>
      <c r="K41" s="23">
        <f>[10]Elo!I8</f>
        <v>967</v>
      </c>
      <c r="L41" s="23">
        <f>[10]Syys!I8</f>
        <v>852</v>
      </c>
      <c r="M41" s="23">
        <f>[10]Loka!I8</f>
        <v>956</v>
      </c>
      <c r="N41" s="23">
        <f>[10]Marras!I8</f>
        <v>625</v>
      </c>
      <c r="O41" s="23">
        <f>[10]Joulu!I8</f>
        <v>338</v>
      </c>
    </row>
    <row r="42" spans="2:15" x14ac:dyDescent="0.2">
      <c r="B42" s="42" t="s">
        <v>71</v>
      </c>
      <c r="C42" s="43">
        <f>[10]Tammijoulu!AG8</f>
        <v>21176</v>
      </c>
      <c r="D42" s="43">
        <f>[10]Tammi!AG8</f>
        <v>1685</v>
      </c>
      <c r="E42" s="43">
        <f>[10]Helmi!AG8</f>
        <v>1625</v>
      </c>
      <c r="F42" s="43">
        <f>[10]Maalis!AG8</f>
        <v>1538</v>
      </c>
      <c r="G42" s="43">
        <f>[10]Huhti!AG8</f>
        <v>1805</v>
      </c>
      <c r="H42" s="43">
        <f>[10]Touko!AG8</f>
        <v>1925</v>
      </c>
      <c r="I42" s="43">
        <f>[10]Kesä!AG8</f>
        <v>3035</v>
      </c>
      <c r="J42" s="43">
        <f>[10]Heinä!AG8</f>
        <v>1711</v>
      </c>
      <c r="K42" s="43">
        <f>[10]Elo!AG8</f>
        <v>1930</v>
      </c>
      <c r="L42" s="43">
        <f>[10]Syys!AG8</f>
        <v>1695</v>
      </c>
      <c r="M42" s="43">
        <f>[10]Loka!AG8</f>
        <v>1485</v>
      </c>
      <c r="N42" s="43">
        <f>[10]Marras!AG8</f>
        <v>1492</v>
      </c>
      <c r="O42" s="43">
        <f>[10]Joulu!AG8</f>
        <v>1250</v>
      </c>
    </row>
    <row r="43" spans="2:15" s="21" customFormat="1" x14ac:dyDescent="0.2">
      <c r="B43" s="24" t="s">
        <v>4</v>
      </c>
      <c r="C43" s="23">
        <f>[10]Tammijoulu!AN8</f>
        <v>30560</v>
      </c>
      <c r="D43" s="23">
        <f>[10]Tammi!AN8</f>
        <v>637</v>
      </c>
      <c r="E43" s="23">
        <f>[10]Helmi!AN8</f>
        <v>4898</v>
      </c>
      <c r="F43" s="23">
        <f>[10]Maalis!AN8</f>
        <v>10511</v>
      </c>
      <c r="G43" s="23">
        <f>[10]Huhti!AN8</f>
        <v>682</v>
      </c>
      <c r="H43" s="23">
        <f>[10]Touko!AN8</f>
        <v>833</v>
      </c>
      <c r="I43" s="23">
        <f>[10]Kesä!AN8</f>
        <v>1970</v>
      </c>
      <c r="J43" s="23">
        <f>[10]Heinä!AN8</f>
        <v>2674</v>
      </c>
      <c r="K43" s="23">
        <f>[10]Elo!AN8</f>
        <v>5256</v>
      </c>
      <c r="L43" s="23">
        <f>[10]Syys!AN8</f>
        <v>1106</v>
      </c>
      <c r="M43" s="23">
        <f>[10]Loka!AN8</f>
        <v>626</v>
      </c>
      <c r="N43" s="23">
        <f>[10]Marras!AN8</f>
        <v>610</v>
      </c>
      <c r="O43" s="23">
        <f>[10]Joulu!AN8</f>
        <v>757</v>
      </c>
    </row>
    <row r="44" spans="2:15" x14ac:dyDescent="0.2">
      <c r="B44" s="1" t="s">
        <v>253</v>
      </c>
      <c r="C44" s="12">
        <f>[10]Tammijoulu!AL8</f>
        <v>28361</v>
      </c>
      <c r="D44" s="12">
        <f>[10]Tammi!AL8</f>
        <v>10034</v>
      </c>
      <c r="E44" s="12">
        <f>[10]Helmi!AL8</f>
        <v>895</v>
      </c>
      <c r="F44" s="12">
        <f>[10]Maalis!AL8</f>
        <v>996</v>
      </c>
      <c r="G44" s="12">
        <f>[10]Huhti!AL8</f>
        <v>910</v>
      </c>
      <c r="H44" s="12">
        <f>[10]Touko!AL8</f>
        <v>1057</v>
      </c>
      <c r="I44" s="12">
        <f>[10]Kesä!AL8</f>
        <v>1181</v>
      </c>
      <c r="J44" s="12">
        <f>[10]Heinä!AL8</f>
        <v>2476</v>
      </c>
      <c r="K44" s="12">
        <f>[10]Elo!AL8</f>
        <v>2963</v>
      </c>
      <c r="L44" s="12">
        <f>[10]Syys!AL8</f>
        <v>1401</v>
      </c>
      <c r="M44" s="12">
        <f>[10]Loka!AL8</f>
        <v>926</v>
      </c>
      <c r="N44" s="12">
        <f>[10]Marras!AL8</f>
        <v>1908</v>
      </c>
      <c r="O44" s="12">
        <f>[10]Joulu!AL8</f>
        <v>3614</v>
      </c>
    </row>
    <row r="45" spans="2:15" s="21" customFormat="1" x14ac:dyDescent="0.2">
      <c r="B45" s="24" t="s">
        <v>53</v>
      </c>
      <c r="C45" s="23">
        <f>[10]Tammijoulu!BH8</f>
        <v>4711</v>
      </c>
      <c r="D45" s="23">
        <f>[10]Tammi!BH8</f>
        <v>215</v>
      </c>
      <c r="E45" s="23">
        <f>[10]Helmi!BH8</f>
        <v>284</v>
      </c>
      <c r="F45" s="23">
        <f>[10]Maalis!BH8</f>
        <v>188</v>
      </c>
      <c r="G45" s="23">
        <f>[10]Huhti!BH8</f>
        <v>212</v>
      </c>
      <c r="H45" s="23">
        <f>[10]Touko!BH8</f>
        <v>327</v>
      </c>
      <c r="I45" s="23">
        <f>[10]Kesä!BH8</f>
        <v>804</v>
      </c>
      <c r="J45" s="23">
        <f>[10]Heinä!BH8</f>
        <v>815</v>
      </c>
      <c r="K45" s="23">
        <f>[10]Elo!BH8</f>
        <v>682</v>
      </c>
      <c r="L45" s="23">
        <f>[10]Syys!BH8</f>
        <v>493</v>
      </c>
      <c r="M45" s="23">
        <f>[10]Loka!BH8</f>
        <v>224</v>
      </c>
      <c r="N45" s="23">
        <f>[10]Marras!BH8</f>
        <v>184</v>
      </c>
      <c r="O45" s="23">
        <f>[10]Joulu!BH8</f>
        <v>283</v>
      </c>
    </row>
    <row r="46" spans="2:15" x14ac:dyDescent="0.2">
      <c r="B46" s="42" t="s">
        <v>5</v>
      </c>
      <c r="C46" s="43">
        <f>[10]Tammijoulu!BC8</f>
        <v>15962</v>
      </c>
      <c r="D46" s="43">
        <f>[10]Tammi!BC8</f>
        <v>845</v>
      </c>
      <c r="E46" s="43">
        <f>[10]Helmi!BC8</f>
        <v>1224</v>
      </c>
      <c r="F46" s="43">
        <f>[10]Maalis!BC8</f>
        <v>920</v>
      </c>
      <c r="G46" s="43">
        <f>[10]Huhti!BC8</f>
        <v>305</v>
      </c>
      <c r="H46" s="43">
        <f>[10]Touko!BC8</f>
        <v>909</v>
      </c>
      <c r="I46" s="43">
        <f>[10]Kesä!BC8</f>
        <v>3198</v>
      </c>
      <c r="J46" s="43">
        <f>[10]Heinä!BC8</f>
        <v>2959</v>
      </c>
      <c r="K46" s="43">
        <f>[10]Elo!BC8</f>
        <v>2099</v>
      </c>
      <c r="L46" s="43">
        <f>[10]Syys!BC8</f>
        <v>789</v>
      </c>
      <c r="M46" s="43">
        <f>[10]Loka!BC8</f>
        <v>572</v>
      </c>
      <c r="N46" s="43">
        <f>[10]Marras!BC8</f>
        <v>494</v>
      </c>
      <c r="O46" s="43">
        <f>[10]Joulu!BC8</f>
        <v>1648</v>
      </c>
    </row>
    <row r="47" spans="2:15" s="21" customFormat="1" x14ac:dyDescent="0.2">
      <c r="B47" s="25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2:15" x14ac:dyDescent="0.2">
      <c r="B48" s="1" t="s">
        <v>54</v>
      </c>
      <c r="C48" s="8">
        <f t="shared" ref="C48:D48" si="0">C10-SUM(C12:C46)</f>
        <v>500023</v>
      </c>
      <c r="D48" s="8">
        <f t="shared" si="0"/>
        <v>37619</v>
      </c>
      <c r="E48" s="8">
        <f>E10-SUM(E12:E46)</f>
        <v>31821</v>
      </c>
      <c r="F48" s="8">
        <f t="shared" ref="F48:O48" si="1">F10-SUM(F12:F46)</f>
        <v>34167</v>
      </c>
      <c r="G48" s="8">
        <f t="shared" si="1"/>
        <v>32309</v>
      </c>
      <c r="H48" s="8">
        <f t="shared" si="1"/>
        <v>43267</v>
      </c>
      <c r="I48" s="8">
        <f t="shared" si="1"/>
        <v>50306</v>
      </c>
      <c r="J48" s="8">
        <f t="shared" si="1"/>
        <v>52064</v>
      </c>
      <c r="K48" s="8">
        <f t="shared" si="1"/>
        <v>60163</v>
      </c>
      <c r="L48" s="8">
        <f t="shared" si="1"/>
        <v>42545</v>
      </c>
      <c r="M48" s="8">
        <f t="shared" si="1"/>
        <v>33536</v>
      </c>
      <c r="N48" s="8">
        <f t="shared" si="1"/>
        <v>41511</v>
      </c>
      <c r="O48" s="8">
        <f t="shared" si="1"/>
        <v>40715</v>
      </c>
    </row>
    <row r="49" spans="2:15" x14ac:dyDescent="0.2"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2:15" x14ac:dyDescent="0.2"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2:15" x14ac:dyDescent="0.2"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2:15" x14ac:dyDescent="0.2"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</row>
    <row r="53" spans="2:15" x14ac:dyDescent="0.2"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</row>
    <row r="54" spans="2:15" x14ac:dyDescent="0.2"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2:15" x14ac:dyDescent="0.2"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</row>
    <row r="56" spans="2:15" x14ac:dyDescent="0.2"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2:15" x14ac:dyDescent="0.2">
      <c r="B57" s="13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2:15" x14ac:dyDescent="0.2"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2:15" x14ac:dyDescent="0.2"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2:15" x14ac:dyDescent="0.2"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</row>
  </sheetData>
  <phoneticPr fontId="0" type="noConversion"/>
  <conditionalFormatting sqref="P1:IV1048576 A1:B43 C8:D65536 C1:D6 A45:B1048576 A44">
    <cfRule type="cellIs" dxfId="376" priority="85" stopIfTrue="1" operator="lessThan">
      <formula>0</formula>
    </cfRule>
  </conditionalFormatting>
  <conditionalFormatting sqref="E1:E6 E8:E65536">
    <cfRule type="cellIs" dxfId="375" priority="84" stopIfTrue="1" operator="lessThan">
      <formula>0</formula>
    </cfRule>
  </conditionalFormatting>
  <conditionalFormatting sqref="E8:E65536 E1:E6">
    <cfRule type="cellIs" dxfId="374" priority="83" stopIfTrue="1" operator="lessThan">
      <formula>0</formula>
    </cfRule>
  </conditionalFormatting>
  <conditionalFormatting sqref="E8:E65536 E1:E6">
    <cfRule type="cellIs" dxfId="373" priority="82" stopIfTrue="1" operator="lessThan">
      <formula>0</formula>
    </cfRule>
  </conditionalFormatting>
  <conditionalFormatting sqref="E8:E65536 E1:E6">
    <cfRule type="cellIs" dxfId="372" priority="81" stopIfTrue="1" operator="lessThan">
      <formula>0</formula>
    </cfRule>
  </conditionalFormatting>
  <conditionalFormatting sqref="E8:E65536 E1:E6">
    <cfRule type="cellIs" dxfId="371" priority="80" stopIfTrue="1" operator="lessThan">
      <formula>0</formula>
    </cfRule>
  </conditionalFormatting>
  <conditionalFormatting sqref="F1:F6 F8:F65536">
    <cfRule type="cellIs" dxfId="370" priority="79" stopIfTrue="1" operator="lessThan">
      <formula>0</formula>
    </cfRule>
  </conditionalFormatting>
  <conditionalFormatting sqref="F8:F65536 F1:F6">
    <cfRule type="cellIs" dxfId="369" priority="78" stopIfTrue="1" operator="lessThan">
      <formula>0</formula>
    </cfRule>
  </conditionalFormatting>
  <conditionalFormatting sqref="F8:F65536 F1:F6">
    <cfRule type="cellIs" dxfId="368" priority="77" stopIfTrue="1" operator="lessThan">
      <formula>0</formula>
    </cfRule>
  </conditionalFormatting>
  <conditionalFormatting sqref="F8:F65536 F1:F6">
    <cfRule type="cellIs" dxfId="367" priority="76" stopIfTrue="1" operator="lessThan">
      <formula>0</formula>
    </cfRule>
  </conditionalFormatting>
  <conditionalFormatting sqref="F8:F65536 F1:F6">
    <cfRule type="cellIs" dxfId="366" priority="75" stopIfTrue="1" operator="lessThan">
      <formula>0</formula>
    </cfRule>
  </conditionalFormatting>
  <conditionalFormatting sqref="G1:G6 G8:G65536">
    <cfRule type="cellIs" dxfId="365" priority="74" stopIfTrue="1" operator="lessThan">
      <formula>0</formula>
    </cfRule>
  </conditionalFormatting>
  <conditionalFormatting sqref="G1:G6 G8:G65536">
    <cfRule type="cellIs" dxfId="364" priority="73" stopIfTrue="1" operator="lessThan">
      <formula>0</formula>
    </cfRule>
  </conditionalFormatting>
  <conditionalFormatting sqref="G8:G65536 G1:G6">
    <cfRule type="cellIs" dxfId="363" priority="72" stopIfTrue="1" operator="lessThan">
      <formula>0</formula>
    </cfRule>
  </conditionalFormatting>
  <conditionalFormatting sqref="G8:G65536 G1:G6">
    <cfRule type="cellIs" dxfId="362" priority="71" stopIfTrue="1" operator="lessThan">
      <formula>0</formula>
    </cfRule>
  </conditionalFormatting>
  <conditionalFormatting sqref="G8:G65536 G1:G6">
    <cfRule type="cellIs" dxfId="361" priority="70" stopIfTrue="1" operator="lessThan">
      <formula>0</formula>
    </cfRule>
  </conditionalFormatting>
  <conditionalFormatting sqref="G8:G65536 G1:G6">
    <cfRule type="cellIs" dxfId="360" priority="69" stopIfTrue="1" operator="lessThan">
      <formula>0</formula>
    </cfRule>
  </conditionalFormatting>
  <conditionalFormatting sqref="H1:H6 H8:H65536">
    <cfRule type="cellIs" dxfId="359" priority="68" stopIfTrue="1" operator="lessThan">
      <formula>0</formula>
    </cfRule>
  </conditionalFormatting>
  <conditionalFormatting sqref="H8:H65536 H1:H6">
    <cfRule type="cellIs" dxfId="358" priority="67" stopIfTrue="1" operator="lessThan">
      <formula>0</formula>
    </cfRule>
  </conditionalFormatting>
  <conditionalFormatting sqref="H8:H65536 H1:H6">
    <cfRule type="cellIs" dxfId="357" priority="66" stopIfTrue="1" operator="lessThan">
      <formula>0</formula>
    </cfRule>
  </conditionalFormatting>
  <conditionalFormatting sqref="H8:H65536 H1:H6">
    <cfRule type="cellIs" dxfId="356" priority="65" stopIfTrue="1" operator="lessThan">
      <formula>0</formula>
    </cfRule>
  </conditionalFormatting>
  <conditionalFormatting sqref="H8:H65536 H1:H6">
    <cfRule type="cellIs" dxfId="355" priority="64" stopIfTrue="1" operator="lessThan">
      <formula>0</formula>
    </cfRule>
  </conditionalFormatting>
  <conditionalFormatting sqref="H8:H65536 H1:H6">
    <cfRule type="cellIs" dxfId="354" priority="63" stopIfTrue="1" operator="lessThan">
      <formula>0</formula>
    </cfRule>
  </conditionalFormatting>
  <conditionalFormatting sqref="H8:H65536 H1:H6">
    <cfRule type="cellIs" dxfId="353" priority="62" stopIfTrue="1" operator="lessThan">
      <formula>0</formula>
    </cfRule>
  </conditionalFormatting>
  <conditionalFormatting sqref="H8:H65536 H1:H6">
    <cfRule type="cellIs" dxfId="352" priority="61" stopIfTrue="1" operator="lessThan">
      <formula>0</formula>
    </cfRule>
  </conditionalFormatting>
  <conditionalFormatting sqref="H8:H65536 H1:H6">
    <cfRule type="cellIs" dxfId="351" priority="60" stopIfTrue="1" operator="lessThan">
      <formula>0</formula>
    </cfRule>
  </conditionalFormatting>
  <conditionalFormatting sqref="I1:I6 I8:I65536">
    <cfRule type="cellIs" dxfId="350" priority="59" stopIfTrue="1" operator="lessThan">
      <formula>0</formula>
    </cfRule>
  </conditionalFormatting>
  <conditionalFormatting sqref="I8:I65536 I1:I6">
    <cfRule type="cellIs" dxfId="349" priority="58" stopIfTrue="1" operator="lessThan">
      <formula>0</formula>
    </cfRule>
  </conditionalFormatting>
  <conditionalFormatting sqref="I8:I65536 I1:I6">
    <cfRule type="cellIs" dxfId="348" priority="57" stopIfTrue="1" operator="lessThan">
      <formula>0</formula>
    </cfRule>
  </conditionalFormatting>
  <conditionalFormatting sqref="I8:I65536 I1:I6">
    <cfRule type="cellIs" dxfId="347" priority="56" stopIfTrue="1" operator="lessThan">
      <formula>0</formula>
    </cfRule>
  </conditionalFormatting>
  <conditionalFormatting sqref="I8:I65536 I1:I6">
    <cfRule type="cellIs" dxfId="346" priority="55" stopIfTrue="1" operator="lessThan">
      <formula>0</formula>
    </cfRule>
  </conditionalFormatting>
  <conditionalFormatting sqref="I8:I65536 I1:I6">
    <cfRule type="cellIs" dxfId="345" priority="54" stopIfTrue="1" operator="lessThan">
      <formula>0</formula>
    </cfRule>
  </conditionalFormatting>
  <conditionalFormatting sqref="I8:I65536 I1:I6">
    <cfRule type="cellIs" dxfId="344" priority="53" stopIfTrue="1" operator="lessThan">
      <formula>0</formula>
    </cfRule>
  </conditionalFormatting>
  <conditionalFormatting sqref="I8:I65536 I1:I6">
    <cfRule type="cellIs" dxfId="343" priority="52" stopIfTrue="1" operator="lessThan">
      <formula>0</formula>
    </cfRule>
  </conditionalFormatting>
  <conditionalFormatting sqref="I8:I65536 I1:I6">
    <cfRule type="cellIs" dxfId="342" priority="51" stopIfTrue="1" operator="lessThan">
      <formula>0</formula>
    </cfRule>
  </conditionalFormatting>
  <conditionalFormatting sqref="J1:J6 J8:J65536">
    <cfRule type="cellIs" dxfId="341" priority="50" stopIfTrue="1" operator="lessThan">
      <formula>0</formula>
    </cfRule>
  </conditionalFormatting>
  <conditionalFormatting sqref="J8:J65536 J1:J6">
    <cfRule type="cellIs" dxfId="340" priority="49" stopIfTrue="1" operator="lessThan">
      <formula>0</formula>
    </cfRule>
  </conditionalFormatting>
  <conditionalFormatting sqref="J8:J65536 J1:J6">
    <cfRule type="cellIs" dxfId="339" priority="48" stopIfTrue="1" operator="lessThan">
      <formula>0</formula>
    </cfRule>
  </conditionalFormatting>
  <conditionalFormatting sqref="J8:J65536 J1:J6">
    <cfRule type="cellIs" dxfId="338" priority="47" stopIfTrue="1" operator="lessThan">
      <formula>0</formula>
    </cfRule>
  </conditionalFormatting>
  <conditionalFormatting sqref="J8:J65536 J1:J6">
    <cfRule type="cellIs" dxfId="337" priority="46" stopIfTrue="1" operator="lessThan">
      <formula>0</formula>
    </cfRule>
  </conditionalFormatting>
  <conditionalFormatting sqref="J8:J65536 J1:J6">
    <cfRule type="cellIs" dxfId="336" priority="45" stopIfTrue="1" operator="lessThan">
      <formula>0</formula>
    </cfRule>
  </conditionalFormatting>
  <conditionalFormatting sqref="J8:J65536 J1:J6">
    <cfRule type="cellIs" dxfId="335" priority="44" stopIfTrue="1" operator="lessThan">
      <formula>0</formula>
    </cfRule>
  </conditionalFormatting>
  <conditionalFormatting sqref="J8:J65536 J1:J6">
    <cfRule type="cellIs" dxfId="334" priority="43" stopIfTrue="1" operator="lessThan">
      <formula>0</formula>
    </cfRule>
  </conditionalFormatting>
  <conditionalFormatting sqref="J8:J65536 J1:J6">
    <cfRule type="cellIs" dxfId="333" priority="42" stopIfTrue="1" operator="lessThan">
      <formula>0</formula>
    </cfRule>
  </conditionalFormatting>
  <conditionalFormatting sqref="K8:K65536 K1:K6">
    <cfRule type="cellIs" dxfId="332" priority="41" stopIfTrue="1" operator="lessThan">
      <formula>0</formula>
    </cfRule>
  </conditionalFormatting>
  <conditionalFormatting sqref="K8:K65536 K1:K6">
    <cfRule type="cellIs" dxfId="331" priority="40" stopIfTrue="1" operator="lessThan">
      <formula>0</formula>
    </cfRule>
  </conditionalFormatting>
  <conditionalFormatting sqref="K8:K65536 K1:K6">
    <cfRule type="cellIs" dxfId="330" priority="39" stopIfTrue="1" operator="lessThan">
      <formula>0</formula>
    </cfRule>
  </conditionalFormatting>
  <conditionalFormatting sqref="K8:K65536 K1:K6">
    <cfRule type="cellIs" dxfId="329" priority="38" stopIfTrue="1" operator="lessThan">
      <formula>0</formula>
    </cfRule>
  </conditionalFormatting>
  <conditionalFormatting sqref="K8:K65536 K1:K6">
    <cfRule type="cellIs" dxfId="328" priority="37" stopIfTrue="1" operator="lessThan">
      <formula>0</formula>
    </cfRule>
  </conditionalFormatting>
  <conditionalFormatting sqref="K8:K65536 K1:K6">
    <cfRule type="cellIs" dxfId="327" priority="36" stopIfTrue="1" operator="lessThan">
      <formula>0</formula>
    </cfRule>
  </conditionalFormatting>
  <conditionalFormatting sqref="K8:K65536 K1:K6">
    <cfRule type="cellIs" dxfId="326" priority="35" stopIfTrue="1" operator="lessThan">
      <formula>0</formula>
    </cfRule>
  </conditionalFormatting>
  <conditionalFormatting sqref="K8:K65536 K1:K6">
    <cfRule type="cellIs" dxfId="325" priority="34" stopIfTrue="1" operator="lessThan">
      <formula>0</formula>
    </cfRule>
  </conditionalFormatting>
  <conditionalFormatting sqref="L8:L65536 L1:L6">
    <cfRule type="cellIs" dxfId="324" priority="33" stopIfTrue="1" operator="lessThan">
      <formula>0</formula>
    </cfRule>
  </conditionalFormatting>
  <conditionalFormatting sqref="L8:L65536 L1:L6">
    <cfRule type="cellIs" dxfId="323" priority="32" stopIfTrue="1" operator="lessThan">
      <formula>0</formula>
    </cfRule>
  </conditionalFormatting>
  <conditionalFormatting sqref="L8:L65536 L1:L6">
    <cfRule type="cellIs" dxfId="322" priority="31" stopIfTrue="1" operator="lessThan">
      <formula>0</formula>
    </cfRule>
  </conditionalFormatting>
  <conditionalFormatting sqref="L8:L65536 L1:L6">
    <cfRule type="cellIs" dxfId="321" priority="30" stopIfTrue="1" operator="lessThan">
      <formula>0</formula>
    </cfRule>
  </conditionalFormatting>
  <conditionalFormatting sqref="L8:L65536 L1:L6">
    <cfRule type="cellIs" dxfId="320" priority="29" stopIfTrue="1" operator="lessThan">
      <formula>0</formula>
    </cfRule>
  </conditionalFormatting>
  <conditionalFormatting sqref="L8:L65536 L1:L6">
    <cfRule type="cellIs" dxfId="319" priority="28" stopIfTrue="1" operator="lessThan">
      <formula>0</formula>
    </cfRule>
  </conditionalFormatting>
  <conditionalFormatting sqref="L8:L65536 L1:L6">
    <cfRule type="cellIs" dxfId="318" priority="27" stopIfTrue="1" operator="lessThan">
      <formula>0</formula>
    </cfRule>
  </conditionalFormatting>
  <conditionalFormatting sqref="L8:L65536 L1:L6">
    <cfRule type="cellIs" dxfId="317" priority="26" stopIfTrue="1" operator="lessThan">
      <formula>0</formula>
    </cfRule>
  </conditionalFormatting>
  <conditionalFormatting sqref="M8:M65536 M1:M6">
    <cfRule type="cellIs" dxfId="316" priority="25" stopIfTrue="1" operator="lessThan">
      <formula>0</formula>
    </cfRule>
  </conditionalFormatting>
  <conditionalFormatting sqref="M8:M65536 M1:M6">
    <cfRule type="cellIs" dxfId="315" priority="24" stopIfTrue="1" operator="lessThan">
      <formula>0</formula>
    </cfRule>
  </conditionalFormatting>
  <conditionalFormatting sqref="M8:M65536 M1:M6">
    <cfRule type="cellIs" dxfId="314" priority="23" stopIfTrue="1" operator="lessThan">
      <formula>0</formula>
    </cfRule>
  </conditionalFormatting>
  <conditionalFormatting sqref="M8:M65536 M1:M6">
    <cfRule type="cellIs" dxfId="313" priority="22" stopIfTrue="1" operator="lessThan">
      <formula>0</formula>
    </cfRule>
  </conditionalFormatting>
  <conditionalFormatting sqref="M8:M65536 M1:M6">
    <cfRule type="cellIs" dxfId="312" priority="21" stopIfTrue="1" operator="lessThan">
      <formula>0</formula>
    </cfRule>
  </conditionalFormatting>
  <conditionalFormatting sqref="M8:M65536 M1:M6">
    <cfRule type="cellIs" dxfId="311" priority="20" stopIfTrue="1" operator="lessThan">
      <formula>0</formula>
    </cfRule>
  </conditionalFormatting>
  <conditionalFormatting sqref="M8:M65536 M1:M6">
    <cfRule type="cellIs" dxfId="310" priority="19" stopIfTrue="1" operator="lessThan">
      <formula>0</formula>
    </cfRule>
  </conditionalFormatting>
  <conditionalFormatting sqref="M8:M65536 M1:M6">
    <cfRule type="cellIs" dxfId="309" priority="18" stopIfTrue="1" operator="lessThan">
      <formula>0</formula>
    </cfRule>
  </conditionalFormatting>
  <conditionalFormatting sqref="N8:N65536 N1:N6">
    <cfRule type="cellIs" dxfId="308" priority="17" stopIfTrue="1" operator="lessThan">
      <formula>0</formula>
    </cfRule>
  </conditionalFormatting>
  <conditionalFormatting sqref="N8:N65536 N1:N6">
    <cfRule type="cellIs" dxfId="307" priority="16" stopIfTrue="1" operator="lessThan">
      <formula>0</formula>
    </cfRule>
  </conditionalFormatting>
  <conditionalFormatting sqref="N8:N65536 N1:N6">
    <cfRule type="cellIs" dxfId="306" priority="15" stopIfTrue="1" operator="lessThan">
      <formula>0</formula>
    </cfRule>
  </conditionalFormatting>
  <conditionalFormatting sqref="N8:N65536 N1:N6">
    <cfRule type="cellIs" dxfId="305" priority="14" stopIfTrue="1" operator="lessThan">
      <formula>0</formula>
    </cfRule>
  </conditionalFormatting>
  <conditionalFormatting sqref="N8:N65536 N1:N6">
    <cfRule type="cellIs" dxfId="304" priority="13" stopIfTrue="1" operator="lessThan">
      <formula>0</formula>
    </cfRule>
  </conditionalFormatting>
  <conditionalFormatting sqref="N8:N65536 N1:N6">
    <cfRule type="cellIs" dxfId="303" priority="12" stopIfTrue="1" operator="lessThan">
      <formula>0</formula>
    </cfRule>
  </conditionalFormatting>
  <conditionalFormatting sqref="N8:N65536 N1:N6">
    <cfRule type="cellIs" dxfId="302" priority="11" stopIfTrue="1" operator="lessThan">
      <formula>0</formula>
    </cfRule>
  </conditionalFormatting>
  <conditionalFormatting sqref="N8:N65536 N1:N6">
    <cfRule type="cellIs" dxfId="301" priority="10" stopIfTrue="1" operator="lessThan">
      <formula>0</formula>
    </cfRule>
  </conditionalFormatting>
  <conditionalFormatting sqref="O8:O65536 O1:O6">
    <cfRule type="cellIs" dxfId="300" priority="9" stopIfTrue="1" operator="lessThan">
      <formula>0</formula>
    </cfRule>
  </conditionalFormatting>
  <conditionalFormatting sqref="O8:O65536 O1:O6">
    <cfRule type="cellIs" dxfId="299" priority="8" stopIfTrue="1" operator="lessThan">
      <formula>0</formula>
    </cfRule>
  </conditionalFormatting>
  <conditionalFormatting sqref="O8:O65536 O1:O6">
    <cfRule type="cellIs" dxfId="298" priority="7" stopIfTrue="1" operator="lessThan">
      <formula>0</formula>
    </cfRule>
  </conditionalFormatting>
  <conditionalFormatting sqref="O8:O65536 O1:O6">
    <cfRule type="cellIs" dxfId="297" priority="6" stopIfTrue="1" operator="lessThan">
      <formula>0</formula>
    </cfRule>
  </conditionalFormatting>
  <conditionalFormatting sqref="O8:O65536 O1:O6">
    <cfRule type="cellIs" dxfId="296" priority="5" stopIfTrue="1" operator="lessThan">
      <formula>0</formula>
    </cfRule>
  </conditionalFormatting>
  <conditionalFormatting sqref="O8:O65536 O1:O6">
    <cfRule type="cellIs" dxfId="295" priority="4" stopIfTrue="1" operator="lessThan">
      <formula>0</formula>
    </cfRule>
  </conditionalFormatting>
  <conditionalFormatting sqref="O8:O65536 O1:O6">
    <cfRule type="cellIs" dxfId="294" priority="3" stopIfTrue="1" operator="lessThan">
      <formula>0</formula>
    </cfRule>
  </conditionalFormatting>
  <conditionalFormatting sqref="O8:O65536 O1:O6">
    <cfRule type="cellIs" dxfId="293" priority="2" stopIfTrue="1" operator="lessThan">
      <formula>0</formula>
    </cfRule>
  </conditionalFormatting>
  <conditionalFormatting sqref="B44">
    <cfRule type="cellIs" dxfId="292" priority="1" stopIfTrue="1" operator="lessThan">
      <formula>0</formula>
    </cfRule>
  </conditionalFormatting>
  <pageMargins left="0.34" right="0.38" top="0.68" bottom="0.87" header="0.4921259845" footer="0.4921259845"/>
  <pageSetup scale="80" orientation="landscape" r:id="rId1"/>
  <headerFooter alignWithMargins="0">
    <oddFooter>&amp;LStatistics Finland&amp;C&amp;D&amp;RHelsinki City Tourist Office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workbookViewId="0"/>
  </sheetViews>
  <sheetFormatPr defaultRowHeight="12.75" x14ac:dyDescent="0.2"/>
  <cols>
    <col min="1" max="1" width="4.140625" customWidth="1"/>
    <col min="2" max="2" width="28.7109375" style="1" customWidth="1"/>
    <col min="3" max="11" width="9.7109375" customWidth="1"/>
    <col min="12" max="12" width="10.7109375" customWidth="1"/>
    <col min="13" max="13" width="9.7109375" customWidth="1"/>
    <col min="14" max="14" width="10.28515625" customWidth="1"/>
    <col min="15" max="15" width="10.85546875" customWidth="1"/>
  </cols>
  <sheetData>
    <row r="1" spans="1:16" x14ac:dyDescent="0.2">
      <c r="A1" s="4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6" x14ac:dyDescent="0.2">
      <c r="B2" s="51" t="s">
        <v>72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x14ac:dyDescent="0.2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6" ht="15.75" x14ac:dyDescent="0.25">
      <c r="B4" s="3" t="s">
        <v>55</v>
      </c>
      <c r="C4" s="4"/>
      <c r="D4" s="4"/>
      <c r="E4" s="4"/>
      <c r="F4" s="2"/>
      <c r="G4" s="4"/>
      <c r="H4" s="2"/>
      <c r="I4" s="4"/>
      <c r="J4" s="2"/>
      <c r="K4" s="4"/>
      <c r="L4" s="4"/>
      <c r="M4" s="2"/>
      <c r="N4" s="2"/>
      <c r="O4" s="2"/>
    </row>
    <row r="5" spans="1:16" ht="15.75" thickBot="1" x14ac:dyDescent="0.3">
      <c r="B5" s="5" t="s">
        <v>0</v>
      </c>
    </row>
    <row r="6" spans="1:16" ht="13.5" thickBot="1" x14ac:dyDescent="0.25">
      <c r="B6" s="6" t="s">
        <v>225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  <c r="K6" s="7" t="s">
        <v>14</v>
      </c>
      <c r="L6" s="7" t="s">
        <v>15</v>
      </c>
      <c r="M6" s="7" t="s">
        <v>16</v>
      </c>
      <c r="N6" s="7" t="s">
        <v>17</v>
      </c>
      <c r="O6" s="7" t="s">
        <v>18</v>
      </c>
    </row>
    <row r="7" spans="1:16" x14ac:dyDescent="0.2">
      <c r="B7" s="9"/>
      <c r="C7" s="16" t="s">
        <v>56</v>
      </c>
      <c r="D7" s="16" t="s">
        <v>57</v>
      </c>
      <c r="E7" s="16" t="s">
        <v>58</v>
      </c>
      <c r="F7" s="16" t="s">
        <v>59</v>
      </c>
      <c r="G7" s="16" t="s">
        <v>60</v>
      </c>
      <c r="H7" s="16" t="s">
        <v>61</v>
      </c>
      <c r="I7" s="16" t="s">
        <v>62</v>
      </c>
      <c r="J7" s="16" t="s">
        <v>63</v>
      </c>
      <c r="K7" s="16" t="s">
        <v>64</v>
      </c>
      <c r="L7" s="16" t="s">
        <v>65</v>
      </c>
      <c r="M7" s="16" t="s">
        <v>66</v>
      </c>
      <c r="N7" s="16" t="s">
        <v>67</v>
      </c>
      <c r="O7" s="16" t="s">
        <v>68</v>
      </c>
    </row>
    <row r="8" spans="1:16" s="61" customFormat="1" x14ac:dyDescent="0.2">
      <c r="B8" s="59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</row>
    <row r="9" spans="1:16" s="21" customFormat="1" x14ac:dyDescent="0.2">
      <c r="B9" s="18" t="s">
        <v>23</v>
      </c>
      <c r="C9" s="19">
        <f>[10]Tammijoulu!C15</f>
        <v>3298841</v>
      </c>
      <c r="D9" s="19">
        <f>[10]Tammi!C15</f>
        <v>240396</v>
      </c>
      <c r="E9" s="19">
        <f>[10]Helmi!C15</f>
        <v>200052</v>
      </c>
      <c r="F9" s="19">
        <f>[10]Maalis!C15</f>
        <v>227928</v>
      </c>
      <c r="G9" s="19">
        <f>[10]Huhti!C15</f>
        <v>217229</v>
      </c>
      <c r="H9" s="19">
        <f>[10]Touko!C15</f>
        <v>298182</v>
      </c>
      <c r="I9" s="19">
        <f>[10]Kesä!C15</f>
        <v>327128</v>
      </c>
      <c r="J9" s="19">
        <f>[10]Heinä!C15</f>
        <v>370718</v>
      </c>
      <c r="K9" s="19">
        <f>[10]Elo!C15</f>
        <v>382575</v>
      </c>
      <c r="L9" s="19">
        <f>[10]Syys!C15</f>
        <v>270695</v>
      </c>
      <c r="M9" s="19">
        <f>[10]Loka!C15</f>
        <v>282642</v>
      </c>
      <c r="N9" s="19">
        <f>[10]Marras!C15</f>
        <v>267405</v>
      </c>
      <c r="O9" s="19">
        <f>[10]Joulu!C15</f>
        <v>213891</v>
      </c>
    </row>
    <row r="10" spans="1:16" x14ac:dyDescent="0.2">
      <c r="B10" s="11" t="s">
        <v>24</v>
      </c>
      <c r="C10" s="12">
        <f>[10]Tammijoulu!E15</f>
        <v>1737049</v>
      </c>
      <c r="D10" s="12">
        <f>[10]Tammi!E15</f>
        <v>136742</v>
      </c>
      <c r="E10" s="12">
        <f>[10]Helmi!E15</f>
        <v>88605</v>
      </c>
      <c r="F10" s="12">
        <f>[10]Maalis!E15</f>
        <v>111825</v>
      </c>
      <c r="G10" s="12">
        <f>[10]Huhti!E15</f>
        <v>112684</v>
      </c>
      <c r="H10" s="12">
        <f>[10]Touko!E15</f>
        <v>160670</v>
      </c>
      <c r="I10" s="12">
        <f>[10]Kesä!E15</f>
        <v>191321</v>
      </c>
      <c r="J10" s="12">
        <f>[10]Heinä!E15</f>
        <v>197824</v>
      </c>
      <c r="K10" s="12">
        <f>[10]Elo!E15</f>
        <v>224141</v>
      </c>
      <c r="L10" s="12">
        <f>[10]Syys!E15</f>
        <v>155163</v>
      </c>
      <c r="M10" s="12">
        <f>[10]Loka!E15</f>
        <v>129607</v>
      </c>
      <c r="N10" s="12">
        <f>[10]Marras!E15</f>
        <v>123109</v>
      </c>
      <c r="O10" s="12">
        <f>[10]Joulu!E15</f>
        <v>105358</v>
      </c>
    </row>
    <row r="11" spans="1:16" s="21" customFormat="1" x14ac:dyDescent="0.2">
      <c r="B11" s="22" t="s">
        <v>25</v>
      </c>
      <c r="C11" s="23">
        <f>[10]Tammijoulu!D15</f>
        <v>1561792</v>
      </c>
      <c r="D11" s="23">
        <f>[10]Tammi!D15</f>
        <v>103654</v>
      </c>
      <c r="E11" s="23">
        <f>[10]Helmi!D15</f>
        <v>111447</v>
      </c>
      <c r="F11" s="23">
        <f>[10]Maalis!D15</f>
        <v>116103</v>
      </c>
      <c r="G11" s="23">
        <f>[10]Huhti!D15</f>
        <v>104545</v>
      </c>
      <c r="H11" s="23">
        <f>[10]Touko!D15</f>
        <v>137512</v>
      </c>
      <c r="I11" s="23">
        <f>[10]Kesä!D15</f>
        <v>135807</v>
      </c>
      <c r="J11" s="23">
        <f>[10]Heinä!D15</f>
        <v>172894</v>
      </c>
      <c r="K11" s="23">
        <f>[10]Elo!D15</f>
        <v>158434</v>
      </c>
      <c r="L11" s="23">
        <f>[10]Syys!D15</f>
        <v>115532</v>
      </c>
      <c r="M11" s="23">
        <f>[10]Loka!D15</f>
        <v>153035</v>
      </c>
      <c r="N11" s="23">
        <f>[10]Marras!D15</f>
        <v>144296</v>
      </c>
      <c r="O11" s="23">
        <f>[10]Joulu!D15</f>
        <v>108533</v>
      </c>
    </row>
    <row r="12" spans="1:16" x14ac:dyDescent="0.2">
      <c r="B12" s="1" t="s">
        <v>26</v>
      </c>
      <c r="C12" s="12">
        <f>[10]Tammijoulu!P15</f>
        <v>130451</v>
      </c>
      <c r="D12" s="12">
        <f>[10]Tammi!P15</f>
        <v>7512</v>
      </c>
      <c r="E12" s="12">
        <f>[10]Helmi!P15</f>
        <v>8220</v>
      </c>
      <c r="F12" s="12">
        <f>[10]Maalis!P15</f>
        <v>8643</v>
      </c>
      <c r="G12" s="12">
        <f>[10]Huhti!P15</f>
        <v>10691</v>
      </c>
      <c r="H12" s="12">
        <f>[10]Touko!P15</f>
        <v>11931</v>
      </c>
      <c r="I12" s="12">
        <f>[10]Kesä!P15</f>
        <v>14336</v>
      </c>
      <c r="J12" s="12">
        <f>[10]Heinä!P15</f>
        <v>12195</v>
      </c>
      <c r="K12" s="12">
        <f>[10]Elo!P15</f>
        <v>15370</v>
      </c>
      <c r="L12" s="12">
        <f>[10]Syys!P15</f>
        <v>12063</v>
      </c>
      <c r="M12" s="12">
        <f>[10]Loka!P15</f>
        <v>10337</v>
      </c>
      <c r="N12" s="12">
        <f>[10]Marras!P15</f>
        <v>9700</v>
      </c>
      <c r="O12" s="12">
        <f>[10]Joulu!P15</f>
        <v>9453</v>
      </c>
    </row>
    <row r="13" spans="1:16" s="21" customFormat="1" x14ac:dyDescent="0.2">
      <c r="B13" s="24" t="s">
        <v>29</v>
      </c>
      <c r="C13" s="23">
        <f>[10]Tammijoulu!J15</f>
        <v>149486</v>
      </c>
      <c r="D13" s="23">
        <f>[10]Tammi!J15</f>
        <v>7771</v>
      </c>
      <c r="E13" s="23">
        <f>[10]Helmi!J15</f>
        <v>7219</v>
      </c>
      <c r="F13" s="23">
        <f>[10]Maalis!J15</f>
        <v>9404</v>
      </c>
      <c r="G13" s="23">
        <f>[10]Huhti!J15</f>
        <v>10482</v>
      </c>
      <c r="H13" s="23">
        <f>[10]Touko!J15</f>
        <v>14063</v>
      </c>
      <c r="I13" s="23">
        <f>[10]Kesä!J15</f>
        <v>19678</v>
      </c>
      <c r="J13" s="23">
        <f>[10]Heinä!J15</f>
        <v>17579</v>
      </c>
      <c r="K13" s="23">
        <f>[10]Elo!J15</f>
        <v>22363</v>
      </c>
      <c r="L13" s="23">
        <f>[10]Syys!J15</f>
        <v>12886</v>
      </c>
      <c r="M13" s="23">
        <f>[10]Loka!J15</f>
        <v>10871</v>
      </c>
      <c r="N13" s="23">
        <f>[10]Marras!J15</f>
        <v>8499</v>
      </c>
      <c r="O13" s="23">
        <f>[10]Joulu!J15</f>
        <v>8671</v>
      </c>
    </row>
    <row r="14" spans="1:16" x14ac:dyDescent="0.2">
      <c r="B14" s="1" t="s">
        <v>28</v>
      </c>
      <c r="C14" s="12">
        <f>[10]Tammijoulu!F15</f>
        <v>123702</v>
      </c>
      <c r="D14" s="12">
        <f>[10]Tammi!F15</f>
        <v>8231</v>
      </c>
      <c r="E14" s="12">
        <f>[10]Helmi!F15</f>
        <v>6822</v>
      </c>
      <c r="F14" s="12">
        <f>[10]Maalis!F15</f>
        <v>8608</v>
      </c>
      <c r="G14" s="12">
        <f>[10]Huhti!F15</f>
        <v>9763</v>
      </c>
      <c r="H14" s="12">
        <f>[10]Touko!F15</f>
        <v>13137</v>
      </c>
      <c r="I14" s="12">
        <f>[10]Kesä!F15</f>
        <v>9825</v>
      </c>
      <c r="J14" s="12">
        <f>[10]Heinä!F15</f>
        <v>11760</v>
      </c>
      <c r="K14" s="12">
        <f>[10]Elo!F15</f>
        <v>14504</v>
      </c>
      <c r="L14" s="12">
        <f>[10]Syys!F15</f>
        <v>11379</v>
      </c>
      <c r="M14" s="12">
        <f>[10]Loka!F15</f>
        <v>11717</v>
      </c>
      <c r="N14" s="12">
        <f>[10]Marras!F15</f>
        <v>10366</v>
      </c>
      <c r="O14" s="12">
        <f>[10]Joulu!F15</f>
        <v>7590</v>
      </c>
    </row>
    <row r="15" spans="1:16" s="21" customFormat="1" x14ac:dyDescent="0.2">
      <c r="B15" s="24" t="s">
        <v>27</v>
      </c>
      <c r="C15" s="23">
        <f>[10]Tammijoulu!AK15</f>
        <v>244739</v>
      </c>
      <c r="D15" s="23">
        <f>[10]Tammi!AK15</f>
        <v>53915</v>
      </c>
      <c r="E15" s="23">
        <f>[10]Helmi!AK15</f>
        <v>13797</v>
      </c>
      <c r="F15" s="23">
        <f>[10]Maalis!AK15</f>
        <v>17674</v>
      </c>
      <c r="G15" s="23">
        <f>[10]Huhti!AK15</f>
        <v>15081</v>
      </c>
      <c r="H15" s="23">
        <f>[10]Touko!AK15</f>
        <v>20802</v>
      </c>
      <c r="I15" s="23">
        <f>[10]Kesä!AK15</f>
        <v>17092</v>
      </c>
      <c r="J15" s="23">
        <f>[10]Heinä!AK15</f>
        <v>22264</v>
      </c>
      <c r="K15" s="23">
        <f>[10]Elo!AK15</f>
        <v>20737</v>
      </c>
      <c r="L15" s="23">
        <f>[10]Syys!AK15</f>
        <v>14619</v>
      </c>
      <c r="M15" s="23">
        <f>[10]Loka!AK15</f>
        <v>14732</v>
      </c>
      <c r="N15" s="23">
        <f>[10]Marras!AK15</f>
        <v>20634</v>
      </c>
      <c r="O15" s="23">
        <f>[10]Joulu!AK15</f>
        <v>13392</v>
      </c>
    </row>
    <row r="16" spans="1:16" s="46" customFormat="1" x14ac:dyDescent="0.2">
      <c r="B16" s="42" t="s">
        <v>1</v>
      </c>
      <c r="C16" s="43">
        <f>[10]Tammijoulu!AP15</f>
        <v>121509</v>
      </c>
      <c r="D16" s="43">
        <f>[10]Tammi!AP15</f>
        <v>4720</v>
      </c>
      <c r="E16" s="43">
        <f>[10]Helmi!AP15</f>
        <v>4188</v>
      </c>
      <c r="F16" s="43">
        <f>[10]Maalis!AP15</f>
        <v>6514</v>
      </c>
      <c r="G16" s="43">
        <f>[10]Huhti!AP15</f>
        <v>6581</v>
      </c>
      <c r="H16" s="43">
        <f>[10]Touko!AP15</f>
        <v>12367</v>
      </c>
      <c r="I16" s="43">
        <f>[10]Kesä!AP15</f>
        <v>20951</v>
      </c>
      <c r="J16" s="43">
        <f>[10]Heinä!AP15</f>
        <v>17415</v>
      </c>
      <c r="K16" s="43">
        <f>[10]Elo!AP15</f>
        <v>17429</v>
      </c>
      <c r="L16" s="43">
        <f>[10]Syys!AP15</f>
        <v>12758</v>
      </c>
      <c r="M16" s="43">
        <f>[10]Loka!AP15</f>
        <v>7253</v>
      </c>
      <c r="N16" s="43">
        <f>[10]Marras!AP15</f>
        <v>6428</v>
      </c>
      <c r="O16" s="43">
        <f>[10]Joulu!AP15</f>
        <v>4905</v>
      </c>
    </row>
    <row r="17" spans="2:15" s="21" customFormat="1" x14ac:dyDescent="0.2">
      <c r="B17" s="24" t="s">
        <v>30</v>
      </c>
      <c r="C17" s="23">
        <f>[10]Tammijoulu!AV15</f>
        <v>108043</v>
      </c>
      <c r="D17" s="23">
        <f>[10]Tammi!AV15</f>
        <v>5003</v>
      </c>
      <c r="E17" s="23">
        <f>[10]Helmi!AV15</f>
        <v>6317</v>
      </c>
      <c r="F17" s="23">
        <f>[10]Maalis!AV15</f>
        <v>7762</v>
      </c>
      <c r="G17" s="23">
        <f>[10]Huhti!AV15</f>
        <v>3806</v>
      </c>
      <c r="H17" s="23">
        <f>[10]Touko!AV15</f>
        <v>7988</v>
      </c>
      <c r="I17" s="23">
        <f>[10]Kesä!AV15</f>
        <v>11844</v>
      </c>
      <c r="J17" s="23">
        <f>[10]Heinä!AV15</f>
        <v>16356</v>
      </c>
      <c r="K17" s="23">
        <f>[10]Elo!AV15</f>
        <v>18728</v>
      </c>
      <c r="L17" s="23">
        <f>[10]Syys!AV15</f>
        <v>12686</v>
      </c>
      <c r="M17" s="23">
        <f>[10]Loka!AV15</f>
        <v>7297</v>
      </c>
      <c r="N17" s="23">
        <f>[10]Marras!AV15</f>
        <v>4073</v>
      </c>
      <c r="O17" s="23">
        <f>[10]Joulu!AV15</f>
        <v>6183</v>
      </c>
    </row>
    <row r="18" spans="2:15" x14ac:dyDescent="0.2">
      <c r="B18" s="1" t="s">
        <v>31</v>
      </c>
      <c r="C18" s="12">
        <f>[10]Tammijoulu!S15</f>
        <v>47256</v>
      </c>
      <c r="D18" s="12">
        <f>[10]Tammi!S15</f>
        <v>2331</v>
      </c>
      <c r="E18" s="12">
        <f>[10]Helmi!S15</f>
        <v>2010</v>
      </c>
      <c r="F18" s="12">
        <f>[10]Maalis!S15</f>
        <v>3007</v>
      </c>
      <c r="G18" s="12">
        <f>[10]Huhti!S15</f>
        <v>2865</v>
      </c>
      <c r="H18" s="12">
        <f>[10]Touko!S15</f>
        <v>3757</v>
      </c>
      <c r="I18" s="12">
        <f>[10]Kesä!S15</f>
        <v>4553</v>
      </c>
      <c r="J18" s="12">
        <f>[10]Heinä!S15</f>
        <v>5324</v>
      </c>
      <c r="K18" s="12">
        <f>[10]Elo!S15</f>
        <v>10988</v>
      </c>
      <c r="L18" s="12">
        <f>[10]Syys!S15</f>
        <v>3631</v>
      </c>
      <c r="M18" s="12">
        <f>[10]Loka!S15</f>
        <v>2533</v>
      </c>
      <c r="N18" s="12">
        <f>[10]Marras!S15</f>
        <v>3023</v>
      </c>
      <c r="O18" s="12">
        <f>[10]Joulu!S15</f>
        <v>3234</v>
      </c>
    </row>
    <row r="19" spans="2:15" s="21" customFormat="1" x14ac:dyDescent="0.2">
      <c r="B19" s="24" t="s">
        <v>34</v>
      </c>
      <c r="C19" s="23">
        <f>[10]Tammijoulu!G15</f>
        <v>51159</v>
      </c>
      <c r="D19" s="23">
        <f>[10]Tammi!G15</f>
        <v>2534</v>
      </c>
      <c r="E19" s="23">
        <f>[10]Helmi!G15</f>
        <v>2695</v>
      </c>
      <c r="F19" s="23">
        <f>[10]Maalis!G15</f>
        <v>3271</v>
      </c>
      <c r="G19" s="23">
        <f>[10]Huhti!G15</f>
        <v>4095</v>
      </c>
      <c r="H19" s="23">
        <f>[10]Touko!G15</f>
        <v>5269</v>
      </c>
      <c r="I19" s="23">
        <f>[10]Kesä!G15</f>
        <v>5005</v>
      </c>
      <c r="J19" s="23">
        <f>[10]Heinä!G15</f>
        <v>4742</v>
      </c>
      <c r="K19" s="23">
        <f>[10]Elo!G15</f>
        <v>5486</v>
      </c>
      <c r="L19" s="23">
        <f>[10]Syys!G15</f>
        <v>5754</v>
      </c>
      <c r="M19" s="23">
        <f>[10]Loka!G15</f>
        <v>5074</v>
      </c>
      <c r="N19" s="23">
        <f>[10]Marras!G15</f>
        <v>4439</v>
      </c>
      <c r="O19" s="23">
        <f>[10]Joulu!G15</f>
        <v>2795</v>
      </c>
    </row>
    <row r="20" spans="2:15" x14ac:dyDescent="0.2">
      <c r="B20" s="1" t="s">
        <v>33</v>
      </c>
      <c r="C20" s="12">
        <f>[10]Tammijoulu!M15</f>
        <v>44512</v>
      </c>
      <c r="D20" s="12">
        <f>[10]Tammi!M15</f>
        <v>2646</v>
      </c>
      <c r="E20" s="12">
        <f>[10]Helmi!M15</f>
        <v>2830</v>
      </c>
      <c r="F20" s="12">
        <f>[10]Maalis!M15</f>
        <v>3240</v>
      </c>
      <c r="G20" s="12">
        <f>[10]Huhti!M15</f>
        <v>3513</v>
      </c>
      <c r="H20" s="12">
        <f>[10]Touko!M15</f>
        <v>4440</v>
      </c>
      <c r="I20" s="12">
        <f>[10]Kesä!M15</f>
        <v>4949</v>
      </c>
      <c r="J20" s="12">
        <f>[10]Heinä!M15</f>
        <v>4697</v>
      </c>
      <c r="K20" s="12">
        <f>[10]Elo!M15</f>
        <v>5039</v>
      </c>
      <c r="L20" s="12">
        <f>[10]Syys!M15</f>
        <v>3563</v>
      </c>
      <c r="M20" s="12">
        <f>[10]Loka!M15</f>
        <v>3602</v>
      </c>
      <c r="N20" s="12">
        <f>[10]Marras!M15</f>
        <v>3307</v>
      </c>
      <c r="O20" s="12">
        <f>[10]Joulu!M15</f>
        <v>2686</v>
      </c>
    </row>
    <row r="21" spans="2:15" s="21" customFormat="1" x14ac:dyDescent="0.2">
      <c r="B21" s="24" t="s">
        <v>40</v>
      </c>
      <c r="C21" s="23">
        <f>[10]Tammijoulu!BK15</f>
        <v>58481</v>
      </c>
      <c r="D21" s="23">
        <f>[10]Tammi!BK15</f>
        <v>2272</v>
      </c>
      <c r="E21" s="23">
        <f>[10]Helmi!BK15</f>
        <v>2236</v>
      </c>
      <c r="F21" s="23">
        <f>[10]Maalis!BK15</f>
        <v>3928</v>
      </c>
      <c r="G21" s="23">
        <f>[10]Huhti!BK15</f>
        <v>2232</v>
      </c>
      <c r="H21" s="23">
        <f>[10]Touko!BK15</f>
        <v>3698</v>
      </c>
      <c r="I21" s="23">
        <f>[10]Kesä!BK15</f>
        <v>8784</v>
      </c>
      <c r="J21" s="23">
        <f>[10]Heinä!BK15</f>
        <v>8324</v>
      </c>
      <c r="K21" s="23">
        <f>[10]Elo!BK15</f>
        <v>7633</v>
      </c>
      <c r="L21" s="23">
        <f>[10]Syys!BK15</f>
        <v>6429</v>
      </c>
      <c r="M21" s="23">
        <f>[10]Loka!BK15</f>
        <v>4620</v>
      </c>
      <c r="N21" s="23">
        <f>[10]Marras!BK15</f>
        <v>3840</v>
      </c>
      <c r="O21" s="23">
        <f>[10]Joulu!BK15</f>
        <v>4485</v>
      </c>
    </row>
    <row r="22" spans="2:15" s="46" customFormat="1" x14ac:dyDescent="0.2">
      <c r="B22" s="42" t="s">
        <v>36</v>
      </c>
      <c r="C22" s="43">
        <f>[10]Tammijoulu!T15</f>
        <v>41523</v>
      </c>
      <c r="D22" s="43">
        <f>[10]Tammi!T15</f>
        <v>1762</v>
      </c>
      <c r="E22" s="43">
        <f>[10]Helmi!T15</f>
        <v>1650</v>
      </c>
      <c r="F22" s="43">
        <f>[10]Maalis!T15</f>
        <v>2157</v>
      </c>
      <c r="G22" s="43">
        <f>[10]Huhti!T15</f>
        <v>3012</v>
      </c>
      <c r="H22" s="43">
        <f>[10]Touko!T15</f>
        <v>3546</v>
      </c>
      <c r="I22" s="43">
        <f>[10]Kesä!T15</f>
        <v>4228</v>
      </c>
      <c r="J22" s="43">
        <f>[10]Heinä!T15</f>
        <v>5413</v>
      </c>
      <c r="K22" s="43">
        <f>[10]Elo!T15</f>
        <v>9304</v>
      </c>
      <c r="L22" s="43">
        <f>[10]Syys!T15</f>
        <v>3660</v>
      </c>
      <c r="M22" s="43">
        <f>[10]Loka!T15</f>
        <v>2465</v>
      </c>
      <c r="N22" s="43">
        <f>[10]Marras!T15</f>
        <v>2220</v>
      </c>
      <c r="O22" s="43">
        <f>[10]Joulu!T15</f>
        <v>2106</v>
      </c>
    </row>
    <row r="23" spans="2:15" s="21" customFormat="1" x14ac:dyDescent="0.2">
      <c r="B23" s="24" t="s">
        <v>32</v>
      </c>
      <c r="C23" s="23">
        <f>[10]Tammijoulu!R15</f>
        <v>49506</v>
      </c>
      <c r="D23" s="23">
        <f>[10]Tammi!R15</f>
        <v>2583</v>
      </c>
      <c r="E23" s="23">
        <f>[10]Helmi!R15</f>
        <v>3372</v>
      </c>
      <c r="F23" s="23">
        <f>[10]Maalis!R15</f>
        <v>3444</v>
      </c>
      <c r="G23" s="23">
        <f>[10]Huhti!R15</f>
        <v>3186</v>
      </c>
      <c r="H23" s="23">
        <f>[10]Touko!R15</f>
        <v>4414</v>
      </c>
      <c r="I23" s="23">
        <f>[10]Kesä!R15</f>
        <v>5989</v>
      </c>
      <c r="J23" s="23">
        <f>[10]Heinä!R15</f>
        <v>6535</v>
      </c>
      <c r="K23" s="23">
        <f>[10]Elo!R15</f>
        <v>6939</v>
      </c>
      <c r="L23" s="23">
        <f>[10]Syys!R15</f>
        <v>3475</v>
      </c>
      <c r="M23" s="23">
        <f>[10]Loka!R15</f>
        <v>3294</v>
      </c>
      <c r="N23" s="23">
        <f>[10]Marras!R15</f>
        <v>2991</v>
      </c>
      <c r="O23" s="23">
        <f>[10]Joulu!R15</f>
        <v>3284</v>
      </c>
    </row>
    <row r="24" spans="2:15" x14ac:dyDescent="0.2">
      <c r="B24" s="1" t="s">
        <v>35</v>
      </c>
      <c r="C24" s="12">
        <f>[10]Tammijoulu!H15</f>
        <v>38641</v>
      </c>
      <c r="D24" s="12">
        <f>[10]Tammi!H15</f>
        <v>2564</v>
      </c>
      <c r="E24" s="12">
        <f>[10]Helmi!H15</f>
        <v>2234</v>
      </c>
      <c r="F24" s="12">
        <f>[10]Maalis!H15</f>
        <v>3211</v>
      </c>
      <c r="G24" s="12">
        <f>[10]Huhti!H15</f>
        <v>3022</v>
      </c>
      <c r="H24" s="12">
        <f>[10]Touko!H15</f>
        <v>4249</v>
      </c>
      <c r="I24" s="12">
        <f>[10]Kesä!H15</f>
        <v>3661</v>
      </c>
      <c r="J24" s="12">
        <f>[10]Heinä!H15</f>
        <v>3034</v>
      </c>
      <c r="K24" s="12">
        <f>[10]Elo!H15</f>
        <v>3828</v>
      </c>
      <c r="L24" s="12">
        <f>[10]Syys!H15</f>
        <v>3774</v>
      </c>
      <c r="M24" s="12">
        <f>[10]Loka!H15</f>
        <v>3660</v>
      </c>
      <c r="N24" s="12">
        <f>[10]Marras!H15</f>
        <v>3278</v>
      </c>
      <c r="O24" s="12">
        <f>[10]Joulu!H15</f>
        <v>2126</v>
      </c>
    </row>
    <row r="25" spans="2:15" s="21" customFormat="1" x14ac:dyDescent="0.2">
      <c r="B25" s="24" t="s">
        <v>38</v>
      </c>
      <c r="C25" s="23">
        <f>[10]Tammijoulu!L15</f>
        <v>40040</v>
      </c>
      <c r="D25" s="23">
        <f>[10]Tammi!L15</f>
        <v>1768</v>
      </c>
      <c r="E25" s="23">
        <f>[10]Helmi!L15</f>
        <v>1785</v>
      </c>
      <c r="F25" s="23">
        <f>[10]Maalis!L15</f>
        <v>1701</v>
      </c>
      <c r="G25" s="23">
        <f>[10]Huhti!L15</f>
        <v>2335</v>
      </c>
      <c r="H25" s="23">
        <f>[10]Touko!L15</f>
        <v>3569</v>
      </c>
      <c r="I25" s="23">
        <f>[10]Kesä!L15</f>
        <v>5310</v>
      </c>
      <c r="J25" s="23">
        <f>[10]Heinä!L15</f>
        <v>8044</v>
      </c>
      <c r="K25" s="23">
        <f>[10]Elo!L15</f>
        <v>5869</v>
      </c>
      <c r="L25" s="23">
        <f>[10]Syys!L15</f>
        <v>2720</v>
      </c>
      <c r="M25" s="23">
        <f>[10]Loka!L15</f>
        <v>2168</v>
      </c>
      <c r="N25" s="23">
        <f>[10]Marras!L15</f>
        <v>2057</v>
      </c>
      <c r="O25" s="23">
        <f>[10]Joulu!L15</f>
        <v>2714</v>
      </c>
    </row>
    <row r="26" spans="2:15" x14ac:dyDescent="0.2">
      <c r="B26" s="1" t="s">
        <v>37</v>
      </c>
      <c r="C26" s="12">
        <f>[10]Tammijoulu!AH15</f>
        <v>37713</v>
      </c>
      <c r="D26" s="12">
        <f>[10]Tammi!AH15</f>
        <v>2979</v>
      </c>
      <c r="E26" s="12">
        <f>[10]Helmi!AH15</f>
        <v>2676</v>
      </c>
      <c r="F26" s="12">
        <f>[10]Maalis!AH15</f>
        <v>3268</v>
      </c>
      <c r="G26" s="12">
        <f>[10]Huhti!AH15</f>
        <v>3154</v>
      </c>
      <c r="H26" s="12">
        <f>[10]Touko!AH15</f>
        <v>3384</v>
      </c>
      <c r="I26" s="12">
        <f>[10]Kesä!AH15</f>
        <v>2611</v>
      </c>
      <c r="J26" s="12">
        <f>[10]Heinä!AH15</f>
        <v>2783</v>
      </c>
      <c r="K26" s="12">
        <f>[10]Elo!AH15</f>
        <v>3008</v>
      </c>
      <c r="L26" s="12">
        <f>[10]Syys!AH15</f>
        <v>2851</v>
      </c>
      <c r="M26" s="12">
        <f>[10]Loka!AH15</f>
        <v>5280</v>
      </c>
      <c r="N26" s="12">
        <f>[10]Marras!AH15</f>
        <v>3426</v>
      </c>
      <c r="O26" s="12">
        <f>[10]Joulu!AH15</f>
        <v>2293</v>
      </c>
    </row>
    <row r="27" spans="2:15" s="21" customFormat="1" x14ac:dyDescent="0.2">
      <c r="B27" s="24" t="s">
        <v>39</v>
      </c>
      <c r="C27" s="23">
        <f>[10]Tammijoulu!N15</f>
        <v>19483</v>
      </c>
      <c r="D27" s="23">
        <f>[10]Tammi!N15</f>
        <v>1006</v>
      </c>
      <c r="E27" s="23">
        <f>[10]Helmi!N15</f>
        <v>1167</v>
      </c>
      <c r="F27" s="23">
        <f>[10]Maalis!N15</f>
        <v>1472</v>
      </c>
      <c r="G27" s="23">
        <f>[10]Huhti!N15</f>
        <v>1598</v>
      </c>
      <c r="H27" s="23">
        <f>[10]Touko!N15</f>
        <v>2006</v>
      </c>
      <c r="I27" s="23">
        <f>[10]Kesä!N15</f>
        <v>2071</v>
      </c>
      <c r="J27" s="23">
        <f>[10]Heinä!N15</f>
        <v>1972</v>
      </c>
      <c r="K27" s="23">
        <f>[10]Elo!N15</f>
        <v>1891</v>
      </c>
      <c r="L27" s="23">
        <f>[10]Syys!N15</f>
        <v>1709</v>
      </c>
      <c r="M27" s="23">
        <f>[10]Loka!N15</f>
        <v>2057</v>
      </c>
      <c r="N27" s="23">
        <f>[10]Marras!N15</f>
        <v>1360</v>
      </c>
      <c r="O27" s="23">
        <f>[10]Joulu!N15</f>
        <v>1174</v>
      </c>
    </row>
    <row r="28" spans="2:15" s="46" customFormat="1" x14ac:dyDescent="0.2">
      <c r="B28" s="42" t="s">
        <v>42</v>
      </c>
      <c r="C28" s="43">
        <f>[10]Tammijoulu!AQ15</f>
        <v>19106</v>
      </c>
      <c r="D28" s="43">
        <f>[10]Tammi!AQ15</f>
        <v>615</v>
      </c>
      <c r="E28" s="43">
        <f>[10]Helmi!AQ15</f>
        <v>552</v>
      </c>
      <c r="F28" s="43">
        <f>[10]Maalis!AQ15</f>
        <v>1280</v>
      </c>
      <c r="G28" s="43">
        <f>[10]Huhti!AQ15</f>
        <v>1549</v>
      </c>
      <c r="H28" s="43">
        <f>[10]Touko!AQ15</f>
        <v>2184</v>
      </c>
      <c r="I28" s="43">
        <f>[10]Kesä!AQ15</f>
        <v>2970</v>
      </c>
      <c r="J28" s="43">
        <f>[10]Heinä!AQ15</f>
        <v>2791</v>
      </c>
      <c r="K28" s="43">
        <f>[10]Elo!AQ15</f>
        <v>3208</v>
      </c>
      <c r="L28" s="43">
        <f>[10]Syys!AQ15</f>
        <v>1645</v>
      </c>
      <c r="M28" s="43">
        <f>[10]Loka!AQ15</f>
        <v>1046</v>
      </c>
      <c r="N28" s="43">
        <f>[10]Marras!AQ15</f>
        <v>711</v>
      </c>
      <c r="O28" s="43">
        <f>[10]Joulu!AQ15</f>
        <v>555</v>
      </c>
    </row>
    <row r="29" spans="2:15" s="21" customFormat="1" x14ac:dyDescent="0.2">
      <c r="B29" s="24" t="s">
        <v>43</v>
      </c>
      <c r="C29" s="23">
        <f>[10]Tammijoulu!K15</f>
        <v>17777</v>
      </c>
      <c r="D29" s="23">
        <f>[10]Tammi!K15</f>
        <v>745</v>
      </c>
      <c r="E29" s="23">
        <f>[10]Helmi!K15</f>
        <v>1074</v>
      </c>
      <c r="F29" s="23">
        <f>[10]Maalis!K15</f>
        <v>838</v>
      </c>
      <c r="G29" s="23">
        <f>[10]Huhti!K15</f>
        <v>1256</v>
      </c>
      <c r="H29" s="23">
        <f>[10]Touko!K15</f>
        <v>1810</v>
      </c>
      <c r="I29" s="23">
        <f>[10]Kesä!K15</f>
        <v>2383</v>
      </c>
      <c r="J29" s="23">
        <f>[10]Heinä!K15</f>
        <v>2784</v>
      </c>
      <c r="K29" s="23">
        <f>[10]Elo!K15</f>
        <v>2757</v>
      </c>
      <c r="L29" s="23">
        <f>[10]Syys!K15</f>
        <v>1347</v>
      </c>
      <c r="M29" s="23">
        <f>[10]Loka!K15</f>
        <v>1075</v>
      </c>
      <c r="N29" s="23">
        <f>[10]Marras!K15</f>
        <v>834</v>
      </c>
      <c r="O29" s="23">
        <f>[10]Joulu!K15</f>
        <v>874</v>
      </c>
    </row>
    <row r="30" spans="2:15" x14ac:dyDescent="0.2">
      <c r="B30" s="1" t="s">
        <v>44</v>
      </c>
      <c r="C30" s="12">
        <f>[10]Tammijoulu!V15</f>
        <v>18575</v>
      </c>
      <c r="D30" s="12">
        <f>[10]Tammi!V15</f>
        <v>1117</v>
      </c>
      <c r="E30" s="12">
        <f>[10]Helmi!V15</f>
        <v>996</v>
      </c>
      <c r="F30" s="12">
        <f>[10]Maalis!V15</f>
        <v>1439</v>
      </c>
      <c r="G30" s="12">
        <f>[10]Huhti!V15</f>
        <v>1481</v>
      </c>
      <c r="H30" s="12">
        <f>[10]Touko!V15</f>
        <v>2001</v>
      </c>
      <c r="I30" s="12">
        <f>[10]Kesä!V15</f>
        <v>1752</v>
      </c>
      <c r="J30" s="12">
        <f>[10]Heinä!V15</f>
        <v>1568</v>
      </c>
      <c r="K30" s="12">
        <f>[10]Elo!V15</f>
        <v>2260</v>
      </c>
      <c r="L30" s="12">
        <f>[10]Syys!V15</f>
        <v>1980</v>
      </c>
      <c r="M30" s="12">
        <f>[10]Loka!V15</f>
        <v>1630</v>
      </c>
      <c r="N30" s="12">
        <f>[10]Marras!V15</f>
        <v>1397</v>
      </c>
      <c r="O30" s="12">
        <f>[10]Joulu!V15</f>
        <v>954</v>
      </c>
    </row>
    <row r="31" spans="2:15" s="21" customFormat="1" x14ac:dyDescent="0.2">
      <c r="B31" s="24" t="s">
        <v>2</v>
      </c>
      <c r="C31" s="23">
        <f>[10]Tammijoulu!BG15</f>
        <v>32754</v>
      </c>
      <c r="D31" s="23">
        <f>[10]Tammi!BG15</f>
        <v>1661</v>
      </c>
      <c r="E31" s="23">
        <f>[10]Helmi!BG15</f>
        <v>1010</v>
      </c>
      <c r="F31" s="23">
        <f>[10]Maalis!BG15</f>
        <v>1331</v>
      </c>
      <c r="G31" s="23">
        <f>[10]Huhti!BG15</f>
        <v>1139</v>
      </c>
      <c r="H31" s="23">
        <f>[10]Touko!BG15</f>
        <v>2953</v>
      </c>
      <c r="I31" s="23">
        <f>[10]Kesä!BG15</f>
        <v>4841</v>
      </c>
      <c r="J31" s="23">
        <f>[10]Heinä!BG15</f>
        <v>5613</v>
      </c>
      <c r="K31" s="23">
        <f>[10]Elo!BG15</f>
        <v>5008</v>
      </c>
      <c r="L31" s="23">
        <f>[10]Syys!BG15</f>
        <v>3790</v>
      </c>
      <c r="M31" s="23">
        <f>[10]Loka!BG15</f>
        <v>1907</v>
      </c>
      <c r="N31" s="23">
        <f>[10]Marras!BG15</f>
        <v>977</v>
      </c>
      <c r="O31" s="23">
        <f>[10]Joulu!BG15</f>
        <v>2524</v>
      </c>
    </row>
    <row r="32" spans="2:15" x14ac:dyDescent="0.2">
      <c r="B32" s="1" t="s">
        <v>48</v>
      </c>
      <c r="C32" s="12">
        <f>[10]Tammijoulu!BA15</f>
        <v>17894</v>
      </c>
      <c r="D32" s="12">
        <f>[10]Tammi!BA15</f>
        <v>1112</v>
      </c>
      <c r="E32" s="12">
        <f>[10]Helmi!BA15</f>
        <v>769</v>
      </c>
      <c r="F32" s="12">
        <f>[10]Maalis!BA15</f>
        <v>1078</v>
      </c>
      <c r="G32" s="12">
        <f>[10]Huhti!BA15</f>
        <v>966</v>
      </c>
      <c r="H32" s="12">
        <f>[10]Touko!BA15</f>
        <v>1433</v>
      </c>
      <c r="I32" s="12">
        <f>[10]Kesä!BA15</f>
        <v>1962</v>
      </c>
      <c r="J32" s="12">
        <f>[10]Heinä!BA15</f>
        <v>2574</v>
      </c>
      <c r="K32" s="12">
        <f>[10]Elo!BA15</f>
        <v>2529</v>
      </c>
      <c r="L32" s="12">
        <f>[10]Syys!BA15</f>
        <v>1711</v>
      </c>
      <c r="M32" s="12">
        <f>[10]Loka!BA15</f>
        <v>1598</v>
      </c>
      <c r="N32" s="12">
        <f>[10]Marras!BA15</f>
        <v>1141</v>
      </c>
      <c r="O32" s="12">
        <f>[10]Joulu!BA15</f>
        <v>1021</v>
      </c>
    </row>
    <row r="33" spans="2:15" s="21" customFormat="1" x14ac:dyDescent="0.2">
      <c r="B33" s="24" t="s">
        <v>41</v>
      </c>
      <c r="C33" s="23">
        <f>[10]Tammijoulu!AF15</f>
        <v>7983</v>
      </c>
      <c r="D33" s="23">
        <f>[10]Tammi!AF15</f>
        <v>716</v>
      </c>
      <c r="E33" s="23">
        <f>[10]Helmi!AF15</f>
        <v>293</v>
      </c>
      <c r="F33" s="23">
        <f>[10]Maalis!AF15</f>
        <v>718</v>
      </c>
      <c r="G33" s="23">
        <f>[10]Huhti!AF15</f>
        <v>518</v>
      </c>
      <c r="H33" s="23">
        <f>[10]Touko!AF15</f>
        <v>739</v>
      </c>
      <c r="I33" s="23">
        <f>[10]Kesä!AF15</f>
        <v>802</v>
      </c>
      <c r="J33" s="23">
        <f>[10]Heinä!AF15</f>
        <v>805</v>
      </c>
      <c r="K33" s="23">
        <f>[10]Elo!AF15</f>
        <v>730</v>
      </c>
      <c r="L33" s="23">
        <f>[10]Syys!AF15</f>
        <v>598</v>
      </c>
      <c r="M33" s="23">
        <f>[10]Loka!AF15</f>
        <v>1014</v>
      </c>
      <c r="N33" s="23">
        <f>[10]Marras!AF15</f>
        <v>318</v>
      </c>
      <c r="O33" s="23">
        <f>[10]Joulu!AF15</f>
        <v>732</v>
      </c>
    </row>
    <row r="34" spans="2:15" x14ac:dyDescent="0.2">
      <c r="B34" s="1" t="s">
        <v>47</v>
      </c>
      <c r="C34" s="12">
        <f>[10]Tammijoulu!Q15</f>
        <v>7067</v>
      </c>
      <c r="D34" s="12">
        <f>[10]Tammi!Q15</f>
        <v>365</v>
      </c>
      <c r="E34" s="12">
        <f>[10]Helmi!Q15</f>
        <v>429</v>
      </c>
      <c r="F34" s="12">
        <f>[10]Maalis!Q15</f>
        <v>545</v>
      </c>
      <c r="G34" s="12">
        <f>[10]Huhti!Q15</f>
        <v>794</v>
      </c>
      <c r="H34" s="12">
        <f>[10]Touko!Q15</f>
        <v>677</v>
      </c>
      <c r="I34" s="12">
        <f>[10]Kesä!Q15</f>
        <v>730</v>
      </c>
      <c r="J34" s="12">
        <f>[10]Heinä!Q15</f>
        <v>663</v>
      </c>
      <c r="K34" s="12">
        <f>[10]Elo!Q15</f>
        <v>931</v>
      </c>
      <c r="L34" s="12">
        <f>[10]Syys!Q15</f>
        <v>718</v>
      </c>
      <c r="M34" s="12">
        <f>[10]Loka!Q15</f>
        <v>462</v>
      </c>
      <c r="N34" s="12">
        <f>[10]Marras!Q15</f>
        <v>426</v>
      </c>
      <c r="O34" s="12">
        <f>[10]Joulu!Q15</f>
        <v>327</v>
      </c>
    </row>
    <row r="35" spans="2:15" s="21" customFormat="1" x14ac:dyDescent="0.2">
      <c r="B35" s="24" t="s">
        <v>49</v>
      </c>
      <c r="C35" s="23">
        <f>[10]Tammijoulu!W15</f>
        <v>10046</v>
      </c>
      <c r="D35" s="23">
        <f>[10]Tammi!W15</f>
        <v>545</v>
      </c>
      <c r="E35" s="23">
        <f>[10]Helmi!W15</f>
        <v>475</v>
      </c>
      <c r="F35" s="23">
        <f>[10]Maalis!W15</f>
        <v>581</v>
      </c>
      <c r="G35" s="23">
        <f>[10]Huhti!W15</f>
        <v>626</v>
      </c>
      <c r="H35" s="23">
        <f>[10]Touko!W15</f>
        <v>938</v>
      </c>
      <c r="I35" s="23">
        <f>[10]Kesä!W15</f>
        <v>1083</v>
      </c>
      <c r="J35" s="23">
        <f>[10]Heinä!W15</f>
        <v>1305</v>
      </c>
      <c r="K35" s="23">
        <f>[10]Elo!W15</f>
        <v>1398</v>
      </c>
      <c r="L35" s="23">
        <f>[10]Syys!W15</f>
        <v>815</v>
      </c>
      <c r="M35" s="23">
        <f>[10]Loka!W15</f>
        <v>757</v>
      </c>
      <c r="N35" s="23">
        <f>[10]Marras!W15</f>
        <v>1075</v>
      </c>
      <c r="O35" s="23">
        <f>[10]Joulu!W15</f>
        <v>448</v>
      </c>
    </row>
    <row r="36" spans="2:15" s="46" customFormat="1" x14ac:dyDescent="0.2">
      <c r="B36" s="42" t="s">
        <v>45</v>
      </c>
      <c r="C36" s="43">
        <f>[10]Tammijoulu!Y15</f>
        <v>6377</v>
      </c>
      <c r="D36" s="43">
        <f>[10]Tammi!Y15</f>
        <v>301</v>
      </c>
      <c r="E36" s="43">
        <f>[10]Helmi!Y15</f>
        <v>324</v>
      </c>
      <c r="F36" s="43">
        <f>[10]Maalis!Y15</f>
        <v>530</v>
      </c>
      <c r="G36" s="43">
        <f>[10]Huhti!Y15</f>
        <v>463</v>
      </c>
      <c r="H36" s="43">
        <f>[10]Touko!Y15</f>
        <v>723</v>
      </c>
      <c r="I36" s="43">
        <f>[10]Kesä!Y15</f>
        <v>760</v>
      </c>
      <c r="J36" s="43">
        <f>[10]Heinä!Y15</f>
        <v>610</v>
      </c>
      <c r="K36" s="43">
        <f>[10]Elo!Y15</f>
        <v>639</v>
      </c>
      <c r="L36" s="43">
        <f>[10]Syys!Y15</f>
        <v>604</v>
      </c>
      <c r="M36" s="43">
        <f>[10]Loka!Y15</f>
        <v>532</v>
      </c>
      <c r="N36" s="43">
        <f>[10]Marras!Y15</f>
        <v>511</v>
      </c>
      <c r="O36" s="43">
        <f>[10]Joulu!Y15</f>
        <v>380</v>
      </c>
    </row>
    <row r="37" spans="2:15" s="21" customFormat="1" x14ac:dyDescent="0.2">
      <c r="B37" s="24" t="s">
        <v>51</v>
      </c>
      <c r="C37" s="23">
        <f>[10]Tammijoulu!AW15</f>
        <v>20272</v>
      </c>
      <c r="D37" s="23">
        <f>[10]Tammi!AW15</f>
        <v>1014</v>
      </c>
      <c r="E37" s="23">
        <f>[10]Helmi!AW15</f>
        <v>836</v>
      </c>
      <c r="F37" s="23">
        <f>[10]Maalis!AW15</f>
        <v>1430</v>
      </c>
      <c r="G37" s="23">
        <f>[10]Huhti!AW15</f>
        <v>1491</v>
      </c>
      <c r="H37" s="23">
        <f>[10]Touko!AW15</f>
        <v>2510</v>
      </c>
      <c r="I37" s="23">
        <f>[10]Kesä!AW15</f>
        <v>2902</v>
      </c>
      <c r="J37" s="23">
        <f>[10]Heinä!AW15</f>
        <v>1771</v>
      </c>
      <c r="K37" s="23">
        <f>[10]Elo!AW15</f>
        <v>1831</v>
      </c>
      <c r="L37" s="23">
        <f>[10]Syys!AW15</f>
        <v>2120</v>
      </c>
      <c r="M37" s="23">
        <f>[10]Loka!AW15</f>
        <v>1619</v>
      </c>
      <c r="N37" s="23">
        <f>[10]Marras!AW15</f>
        <v>1590</v>
      </c>
      <c r="O37" s="23">
        <f>[10]Joulu!AW15</f>
        <v>1158</v>
      </c>
    </row>
    <row r="38" spans="2:15" x14ac:dyDescent="0.2">
      <c r="B38" s="1" t="s">
        <v>3</v>
      </c>
      <c r="C38" s="12">
        <f>[10]Tammijoulu!AI15</f>
        <v>10501</v>
      </c>
      <c r="D38" s="12">
        <f>[10]Tammi!AI15</f>
        <v>889</v>
      </c>
      <c r="E38" s="12">
        <f>[10]Helmi!AI15</f>
        <v>512</v>
      </c>
      <c r="F38" s="12">
        <f>[10]Maalis!AI15</f>
        <v>571</v>
      </c>
      <c r="G38" s="12">
        <f>[10]Huhti!AI15</f>
        <v>582</v>
      </c>
      <c r="H38" s="12">
        <f>[10]Touko!AI15</f>
        <v>785</v>
      </c>
      <c r="I38" s="12">
        <f>[10]Kesä!AI15</f>
        <v>755</v>
      </c>
      <c r="J38" s="12">
        <f>[10]Heinä!AI15</f>
        <v>634</v>
      </c>
      <c r="K38" s="12">
        <f>[10]Elo!AI15</f>
        <v>1309</v>
      </c>
      <c r="L38" s="12">
        <f>[10]Syys!AI15</f>
        <v>1098</v>
      </c>
      <c r="M38" s="12">
        <f>[10]Loka!AI15</f>
        <v>1762</v>
      </c>
      <c r="N38" s="12">
        <f>[10]Marras!AI15</f>
        <v>632</v>
      </c>
      <c r="O38" s="12">
        <f>[10]Joulu!AI15</f>
        <v>972</v>
      </c>
    </row>
    <row r="39" spans="2:15" s="21" customFormat="1" x14ac:dyDescent="0.2">
      <c r="B39" s="24" t="s">
        <v>46</v>
      </c>
      <c r="C39" s="23">
        <f>[10]Tammijoulu!U15</f>
        <v>8183</v>
      </c>
      <c r="D39" s="23">
        <f>[10]Tammi!U15</f>
        <v>347</v>
      </c>
      <c r="E39" s="23">
        <f>[10]Helmi!U15</f>
        <v>377</v>
      </c>
      <c r="F39" s="23">
        <f>[10]Maalis!U15</f>
        <v>470</v>
      </c>
      <c r="G39" s="23">
        <f>[10]Huhti!U15</f>
        <v>546</v>
      </c>
      <c r="H39" s="23">
        <f>[10]Touko!U15</f>
        <v>998</v>
      </c>
      <c r="I39" s="23">
        <f>[10]Kesä!U15</f>
        <v>886</v>
      </c>
      <c r="J39" s="23">
        <f>[10]Heinä!U15</f>
        <v>590</v>
      </c>
      <c r="K39" s="23">
        <f>[10]Elo!U15</f>
        <v>1169</v>
      </c>
      <c r="L39" s="23">
        <f>[10]Syys!U15</f>
        <v>725</v>
      </c>
      <c r="M39" s="23">
        <f>[10]Loka!U15</f>
        <v>753</v>
      </c>
      <c r="N39" s="23">
        <f>[10]Marras!U15</f>
        <v>659</v>
      </c>
      <c r="O39" s="23">
        <f>[10]Joulu!U15</f>
        <v>663</v>
      </c>
    </row>
    <row r="40" spans="2:15" x14ac:dyDescent="0.2">
      <c r="B40" s="1" t="s">
        <v>50</v>
      </c>
      <c r="C40" s="12">
        <f>[10]Tammijoulu!AJ15</f>
        <v>7808</v>
      </c>
      <c r="D40" s="12">
        <f>[10]Tammi!AJ15</f>
        <v>704</v>
      </c>
      <c r="E40" s="12">
        <f>[10]Helmi!AJ15</f>
        <v>514</v>
      </c>
      <c r="F40" s="12">
        <f>[10]Maalis!AJ15</f>
        <v>568</v>
      </c>
      <c r="G40" s="12">
        <f>[10]Huhti!AJ15</f>
        <v>519</v>
      </c>
      <c r="H40" s="12">
        <f>[10]Touko!AJ15</f>
        <v>877</v>
      </c>
      <c r="I40" s="12">
        <f>[10]Kesä!AJ15</f>
        <v>533</v>
      </c>
      <c r="J40" s="12">
        <f>[10]Heinä!AJ15</f>
        <v>474</v>
      </c>
      <c r="K40" s="12">
        <f>[10]Elo!AJ15</f>
        <v>673</v>
      </c>
      <c r="L40" s="12">
        <f>[10]Syys!AJ15</f>
        <v>705</v>
      </c>
      <c r="M40" s="12">
        <f>[10]Loka!AJ15</f>
        <v>1160</v>
      </c>
      <c r="N40" s="12">
        <f>[10]Marras!AJ15</f>
        <v>624</v>
      </c>
      <c r="O40" s="12">
        <f>[10]Joulu!AJ15</f>
        <v>457</v>
      </c>
    </row>
    <row r="41" spans="2:15" s="21" customFormat="1" x14ac:dyDescent="0.2">
      <c r="B41" s="24" t="s">
        <v>52</v>
      </c>
      <c r="C41" s="23">
        <f>[10]Tammijoulu!I15</f>
        <v>4670</v>
      </c>
      <c r="D41" s="23">
        <f>[10]Tammi!I15</f>
        <v>286</v>
      </c>
      <c r="E41" s="23">
        <f>[10]Helmi!I15</f>
        <v>124</v>
      </c>
      <c r="F41" s="23">
        <f>[10]Maalis!I15</f>
        <v>262</v>
      </c>
      <c r="G41" s="23">
        <f>[10]Huhti!I15</f>
        <v>489</v>
      </c>
      <c r="H41" s="23">
        <f>[10]Touko!I15</f>
        <v>561</v>
      </c>
      <c r="I41" s="23">
        <f>[10]Kesä!I15</f>
        <v>659</v>
      </c>
      <c r="J41" s="23">
        <f>[10]Heinä!I15</f>
        <v>165</v>
      </c>
      <c r="K41" s="23">
        <f>[10]Elo!I15</f>
        <v>517</v>
      </c>
      <c r="L41" s="23">
        <f>[10]Syys!I15</f>
        <v>474</v>
      </c>
      <c r="M41" s="23">
        <f>[10]Loka!I15</f>
        <v>670</v>
      </c>
      <c r="N41" s="23">
        <f>[10]Marras!I15</f>
        <v>320</v>
      </c>
      <c r="O41" s="23">
        <f>[10]Joulu!I15</f>
        <v>143</v>
      </c>
    </row>
    <row r="42" spans="2:15" s="46" customFormat="1" x14ac:dyDescent="0.2">
      <c r="B42" s="42" t="s">
        <v>71</v>
      </c>
      <c r="C42" s="43">
        <f>[10]Tammijoulu!AG15</f>
        <v>10982</v>
      </c>
      <c r="D42" s="43">
        <f>[10]Tammi!AG15</f>
        <v>634</v>
      </c>
      <c r="E42" s="43">
        <f>[10]Helmi!AG15</f>
        <v>424</v>
      </c>
      <c r="F42" s="43">
        <f>[10]Maalis!AG15</f>
        <v>674</v>
      </c>
      <c r="G42" s="43">
        <f>[10]Huhti!AG15</f>
        <v>871</v>
      </c>
      <c r="H42" s="43">
        <f>[10]Touko!AG15</f>
        <v>1184</v>
      </c>
      <c r="I42" s="43">
        <f>[10]Kesä!AG15</f>
        <v>1736</v>
      </c>
      <c r="J42" s="43">
        <f>[10]Heinä!AG15</f>
        <v>1283</v>
      </c>
      <c r="K42" s="43">
        <f>[10]Elo!AG15</f>
        <v>1270</v>
      </c>
      <c r="L42" s="43">
        <f>[10]Syys!AG15</f>
        <v>1054</v>
      </c>
      <c r="M42" s="43">
        <f>[10]Loka!AG15</f>
        <v>909</v>
      </c>
      <c r="N42" s="43">
        <f>[10]Marras!AG15</f>
        <v>486</v>
      </c>
      <c r="O42" s="43">
        <f>[10]Joulu!AG15</f>
        <v>457</v>
      </c>
    </row>
    <row r="43" spans="2:15" s="21" customFormat="1" x14ac:dyDescent="0.2">
      <c r="B43" s="24" t="s">
        <v>4</v>
      </c>
      <c r="C43" s="23">
        <f>[10]Tammijoulu!AN15</f>
        <v>7179</v>
      </c>
      <c r="D43" s="23">
        <f>[10]Tammi!AN15</f>
        <v>318</v>
      </c>
      <c r="E43" s="23">
        <f>[10]Helmi!AN15</f>
        <v>362</v>
      </c>
      <c r="F43" s="23">
        <f>[10]Maalis!AN15</f>
        <v>264</v>
      </c>
      <c r="G43" s="23">
        <f>[10]Huhti!AN15</f>
        <v>364</v>
      </c>
      <c r="H43" s="23">
        <f>[10]Touko!AN15</f>
        <v>511</v>
      </c>
      <c r="I43" s="23">
        <f>[10]Kesä!AN15</f>
        <v>1030</v>
      </c>
      <c r="J43" s="23">
        <f>[10]Heinä!AN15</f>
        <v>1313</v>
      </c>
      <c r="K43" s="23">
        <f>[10]Elo!AN15</f>
        <v>1590</v>
      </c>
      <c r="L43" s="23">
        <f>[10]Syys!AN15</f>
        <v>473</v>
      </c>
      <c r="M43" s="23">
        <f>[10]Loka!AN15</f>
        <v>331</v>
      </c>
      <c r="N43" s="23">
        <f>[10]Marras!AN15</f>
        <v>331</v>
      </c>
      <c r="O43" s="23">
        <f>[10]Joulu!AN15</f>
        <v>292</v>
      </c>
    </row>
    <row r="44" spans="2:15" x14ac:dyDescent="0.2">
      <c r="B44" s="1" t="s">
        <v>103</v>
      </c>
      <c r="C44" s="12">
        <f>[10]Tammijoulu!AL15</f>
        <v>4102</v>
      </c>
      <c r="D44" s="12">
        <f>[10]Tammi!AL15</f>
        <v>392</v>
      </c>
      <c r="E44" s="12">
        <f>[10]Helmi!AL15</f>
        <v>261</v>
      </c>
      <c r="F44" s="12">
        <f>[10]Maalis!AL15</f>
        <v>354</v>
      </c>
      <c r="G44" s="12">
        <f>[10]Huhti!AL15</f>
        <v>183</v>
      </c>
      <c r="H44" s="12">
        <f>[10]Touko!AL15</f>
        <v>398</v>
      </c>
      <c r="I44" s="12">
        <f>[10]Kesä!AL15</f>
        <v>386</v>
      </c>
      <c r="J44" s="12">
        <f>[10]Heinä!AL15</f>
        <v>303</v>
      </c>
      <c r="K44" s="12">
        <f>[10]Elo!AL15</f>
        <v>517</v>
      </c>
      <c r="L44" s="12">
        <f>[10]Syys!AL15</f>
        <v>315</v>
      </c>
      <c r="M44" s="12">
        <f>[10]Loka!AL15</f>
        <v>288</v>
      </c>
      <c r="N44" s="12">
        <f>[10]Marras!AL15</f>
        <v>339</v>
      </c>
      <c r="O44" s="12">
        <f>[10]Joulu!AL15</f>
        <v>366</v>
      </c>
    </row>
    <row r="45" spans="2:15" s="21" customFormat="1" x14ac:dyDescent="0.2">
      <c r="B45" s="24" t="s">
        <v>53</v>
      </c>
      <c r="C45" s="23">
        <f>[10]Tammijoulu!BH15</f>
        <v>2717</v>
      </c>
      <c r="D45" s="23">
        <f>[10]Tammi!BH15</f>
        <v>98</v>
      </c>
      <c r="E45" s="23">
        <f>[10]Helmi!BH15</f>
        <v>118</v>
      </c>
      <c r="F45" s="23">
        <f>[10]Maalis!BH15</f>
        <v>90</v>
      </c>
      <c r="G45" s="23">
        <f>[10]Huhti!BH15</f>
        <v>141</v>
      </c>
      <c r="H45" s="23">
        <f>[10]Touko!BH15</f>
        <v>211</v>
      </c>
      <c r="I45" s="23">
        <f>[10]Kesä!BH15</f>
        <v>501</v>
      </c>
      <c r="J45" s="23">
        <f>[10]Heinä!BH15</f>
        <v>439</v>
      </c>
      <c r="K45" s="23">
        <f>[10]Elo!BH15</f>
        <v>446</v>
      </c>
      <c r="L45" s="23">
        <f>[10]Syys!BH15</f>
        <v>283</v>
      </c>
      <c r="M45" s="23">
        <f>[10]Loka!BH15</f>
        <v>139</v>
      </c>
      <c r="N45" s="23">
        <f>[10]Marras!BH15</f>
        <v>119</v>
      </c>
      <c r="O45" s="23">
        <f>[10]Joulu!BH15</f>
        <v>132</v>
      </c>
    </row>
    <row r="46" spans="2:15" s="46" customFormat="1" x14ac:dyDescent="0.2">
      <c r="B46" s="42" t="s">
        <v>5</v>
      </c>
      <c r="C46" s="43">
        <f>[10]Tammijoulu!BC15</f>
        <v>6598</v>
      </c>
      <c r="D46" s="43">
        <f>[10]Tammi!BC15</f>
        <v>305</v>
      </c>
      <c r="E46" s="43">
        <f>[10]Helmi!BC15</f>
        <v>193</v>
      </c>
      <c r="F46" s="43">
        <f>[10]Maalis!BC15</f>
        <v>304</v>
      </c>
      <c r="G46" s="43">
        <f>[10]Huhti!BC15</f>
        <v>167</v>
      </c>
      <c r="H46" s="43">
        <f>[10]Touko!BC15</f>
        <v>691</v>
      </c>
      <c r="I46" s="43">
        <f>[10]Kesä!BC15</f>
        <v>1097</v>
      </c>
      <c r="J46" s="43">
        <f>[10]Heinä!BC15</f>
        <v>1289</v>
      </c>
      <c r="K46" s="43">
        <f>[10]Elo!BC15</f>
        <v>1163</v>
      </c>
      <c r="L46" s="43">
        <f>[10]Syys!BC15</f>
        <v>625</v>
      </c>
      <c r="M46" s="43">
        <f>[10]Loka!BC15</f>
        <v>277</v>
      </c>
      <c r="N46" s="43">
        <f>[10]Marras!BC15</f>
        <v>171</v>
      </c>
      <c r="O46" s="43">
        <f>[10]Joulu!BC15</f>
        <v>316</v>
      </c>
    </row>
    <row r="47" spans="2:15" s="21" customFormat="1" x14ac:dyDescent="0.2">
      <c r="B47" s="25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2:15" x14ac:dyDescent="0.2">
      <c r="B48" s="1" t="s">
        <v>54</v>
      </c>
      <c r="C48" s="8">
        <f t="shared" ref="C48:D48" si="0">C10-SUM(C12:C46)</f>
        <v>210214</v>
      </c>
      <c r="D48" s="8">
        <f t="shared" si="0"/>
        <v>14981</v>
      </c>
      <c r="E48" s="8">
        <f t="shared" ref="E48" si="1">E10-SUM(E12:E46)</f>
        <v>9744</v>
      </c>
      <c r="F48" s="8">
        <f t="shared" ref="F48:K48" si="2">F10-SUM(F12:F46)</f>
        <v>11194</v>
      </c>
      <c r="G48" s="8">
        <f t="shared" si="2"/>
        <v>13123</v>
      </c>
      <c r="H48" s="8">
        <f t="shared" si="2"/>
        <v>19866</v>
      </c>
      <c r="I48" s="8">
        <f t="shared" si="2"/>
        <v>22666</v>
      </c>
      <c r="J48" s="8">
        <f t="shared" si="2"/>
        <v>22413</v>
      </c>
      <c r="K48" s="8">
        <f t="shared" si="2"/>
        <v>25080</v>
      </c>
      <c r="L48" s="8">
        <f>L10-SUM(L12:L46)</f>
        <v>20126</v>
      </c>
      <c r="M48" s="8">
        <f>M10-SUM(M12:M46)</f>
        <v>14718</v>
      </c>
      <c r="N48" s="8">
        <f>N10-SUM(N12:N46)</f>
        <v>20807</v>
      </c>
      <c r="O48" s="8">
        <f>O10-SUM(O12:O46)</f>
        <v>15496</v>
      </c>
    </row>
    <row r="49" spans="2:15" x14ac:dyDescent="0.2"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2:15" x14ac:dyDescent="0.2"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2:15" x14ac:dyDescent="0.2"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2:15" x14ac:dyDescent="0.2"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</row>
    <row r="53" spans="2:15" x14ac:dyDescent="0.2"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</row>
    <row r="54" spans="2:15" x14ac:dyDescent="0.2"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2:15" x14ac:dyDescent="0.2"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</row>
    <row r="56" spans="2:15" x14ac:dyDescent="0.2"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2:15" x14ac:dyDescent="0.2">
      <c r="B57" s="13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2:15" x14ac:dyDescent="0.2"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2:15" x14ac:dyDescent="0.2"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2:15" x14ac:dyDescent="0.2"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</row>
  </sheetData>
  <conditionalFormatting sqref="P1:IV1048576 C1:D6 C8:D65536 A1:B1048576">
    <cfRule type="cellIs" dxfId="850" priority="196" stopIfTrue="1" operator="lessThan">
      <formula>0</formula>
    </cfRule>
  </conditionalFormatting>
  <conditionalFormatting sqref="E1:E6 E8:E65536">
    <cfRule type="cellIs" dxfId="849" priority="98" stopIfTrue="1" operator="lessThan">
      <formula>0</formula>
    </cfRule>
  </conditionalFormatting>
  <conditionalFormatting sqref="E1:E6 E8:E65536">
    <cfRule type="cellIs" dxfId="848" priority="97" stopIfTrue="1" operator="lessThan">
      <formula>0</formula>
    </cfRule>
  </conditionalFormatting>
  <conditionalFormatting sqref="E1:E6 E8:E65536">
    <cfRule type="cellIs" dxfId="847" priority="96" stopIfTrue="1" operator="lessThan">
      <formula>0</formula>
    </cfRule>
  </conditionalFormatting>
  <conditionalFormatting sqref="E1:E6 E8:E65536">
    <cfRule type="cellIs" dxfId="846" priority="95" stopIfTrue="1" operator="lessThan">
      <formula>0</formula>
    </cfRule>
  </conditionalFormatting>
  <conditionalFormatting sqref="E1:E6 E8:E65536">
    <cfRule type="cellIs" dxfId="845" priority="94" stopIfTrue="1" operator="lessThan">
      <formula>0</formula>
    </cfRule>
  </conditionalFormatting>
  <conditionalFormatting sqref="E1:E6 E8:E65536">
    <cfRule type="cellIs" dxfId="844" priority="93" stopIfTrue="1" operator="lessThan">
      <formula>0</formula>
    </cfRule>
  </conditionalFormatting>
  <conditionalFormatting sqref="E1:E6 E8:E65536">
    <cfRule type="cellIs" dxfId="843" priority="92" stopIfTrue="1" operator="lessThan">
      <formula>0</formula>
    </cfRule>
  </conditionalFormatting>
  <conditionalFormatting sqref="E1:E6 E8:E65536">
    <cfRule type="cellIs" dxfId="842" priority="91" stopIfTrue="1" operator="lessThan">
      <formula>0</formula>
    </cfRule>
  </conditionalFormatting>
  <conditionalFormatting sqref="F1:F6 F8:F65536">
    <cfRule type="cellIs" dxfId="841" priority="90" stopIfTrue="1" operator="lessThan">
      <formula>0</formula>
    </cfRule>
  </conditionalFormatting>
  <conditionalFormatting sqref="F1:F6 F8:F65536">
    <cfRule type="cellIs" dxfId="840" priority="89" stopIfTrue="1" operator="lessThan">
      <formula>0</formula>
    </cfRule>
  </conditionalFormatting>
  <conditionalFormatting sqref="F1:F6 F8:F65536">
    <cfRule type="cellIs" dxfId="839" priority="88" stopIfTrue="1" operator="lessThan">
      <formula>0</formula>
    </cfRule>
  </conditionalFormatting>
  <conditionalFormatting sqref="F1:F6 F8:F65536">
    <cfRule type="cellIs" dxfId="838" priority="87" stopIfTrue="1" operator="lessThan">
      <formula>0</formula>
    </cfRule>
  </conditionalFormatting>
  <conditionalFormatting sqref="F1:F6 F8:F65536">
    <cfRule type="cellIs" dxfId="837" priority="86" stopIfTrue="1" operator="lessThan">
      <formula>0</formula>
    </cfRule>
  </conditionalFormatting>
  <conditionalFormatting sqref="F1:F6 F8:F65536">
    <cfRule type="cellIs" dxfId="836" priority="85" stopIfTrue="1" operator="lessThan">
      <formula>0</formula>
    </cfRule>
  </conditionalFormatting>
  <conditionalFormatting sqref="F1:F6 F8:F65536">
    <cfRule type="cellIs" dxfId="835" priority="84" stopIfTrue="1" operator="lessThan">
      <formula>0</formula>
    </cfRule>
  </conditionalFormatting>
  <conditionalFormatting sqref="F1:F6 F8:F65536">
    <cfRule type="cellIs" dxfId="834" priority="83" stopIfTrue="1" operator="lessThan">
      <formula>0</formula>
    </cfRule>
  </conditionalFormatting>
  <conditionalFormatting sqref="G8:G65536 G1:G6">
    <cfRule type="cellIs" dxfId="833" priority="82" stopIfTrue="1" operator="lessThan">
      <formula>0</formula>
    </cfRule>
  </conditionalFormatting>
  <conditionalFormatting sqref="G1:G6 G8:G65536">
    <cfRule type="cellIs" dxfId="832" priority="81" stopIfTrue="1" operator="lessThan">
      <formula>0</formula>
    </cfRule>
  </conditionalFormatting>
  <conditionalFormatting sqref="G1:G6 G8:G65536">
    <cfRule type="cellIs" dxfId="831" priority="80" stopIfTrue="1" operator="lessThan">
      <formula>0</formula>
    </cfRule>
  </conditionalFormatting>
  <conditionalFormatting sqref="G1:G6 G8:G65536">
    <cfRule type="cellIs" dxfId="830" priority="79" stopIfTrue="1" operator="lessThan">
      <formula>0</formula>
    </cfRule>
  </conditionalFormatting>
  <conditionalFormatting sqref="G1:G6 G8:G65536">
    <cfRule type="cellIs" dxfId="829" priority="78" stopIfTrue="1" operator="lessThan">
      <formula>0</formula>
    </cfRule>
  </conditionalFormatting>
  <conditionalFormatting sqref="G1:G6 G8:G65536">
    <cfRule type="cellIs" dxfId="828" priority="77" stopIfTrue="1" operator="lessThan">
      <formula>0</formula>
    </cfRule>
  </conditionalFormatting>
  <conditionalFormatting sqref="G1:G6 G8:G65536">
    <cfRule type="cellIs" dxfId="827" priority="76" stopIfTrue="1" operator="lessThan">
      <formula>0</formula>
    </cfRule>
  </conditionalFormatting>
  <conditionalFormatting sqref="G1:G6 G8:G65536">
    <cfRule type="cellIs" dxfId="826" priority="75" stopIfTrue="1" operator="lessThan">
      <formula>0</formula>
    </cfRule>
  </conditionalFormatting>
  <conditionalFormatting sqref="G1:G6 G8:G65536">
    <cfRule type="cellIs" dxfId="825" priority="74" stopIfTrue="1" operator="lessThan">
      <formula>0</formula>
    </cfRule>
  </conditionalFormatting>
  <conditionalFormatting sqref="G1:G6 G8:G65536">
    <cfRule type="cellIs" dxfId="824" priority="73" stopIfTrue="1" operator="lessThan">
      <formula>0</formula>
    </cfRule>
  </conditionalFormatting>
  <conditionalFormatting sqref="G1:G6 G8:G65536">
    <cfRule type="cellIs" dxfId="823" priority="72" stopIfTrue="1" operator="lessThan">
      <formula>0</formula>
    </cfRule>
  </conditionalFormatting>
  <conditionalFormatting sqref="G1:G6 G8:G65536">
    <cfRule type="cellIs" dxfId="822" priority="71" stopIfTrue="1" operator="lessThan">
      <formula>0</formula>
    </cfRule>
  </conditionalFormatting>
  <conditionalFormatting sqref="G1:G6 G8:G65536">
    <cfRule type="cellIs" dxfId="821" priority="70" stopIfTrue="1" operator="lessThan">
      <formula>0</formula>
    </cfRule>
  </conditionalFormatting>
  <conditionalFormatting sqref="G1:G6 G8:G65536">
    <cfRule type="cellIs" dxfId="820" priority="69" stopIfTrue="1" operator="lessThan">
      <formula>0</formula>
    </cfRule>
  </conditionalFormatting>
  <conditionalFormatting sqref="G1:G6 G8:G65536">
    <cfRule type="cellIs" dxfId="819" priority="68" stopIfTrue="1" operator="lessThan">
      <formula>0</formula>
    </cfRule>
  </conditionalFormatting>
  <conditionalFormatting sqref="G1:G6 G8:G65536">
    <cfRule type="cellIs" dxfId="818" priority="67" stopIfTrue="1" operator="lessThan">
      <formula>0</formula>
    </cfRule>
  </conditionalFormatting>
  <conditionalFormatting sqref="H1:H6 H8:H65536">
    <cfRule type="cellIs" dxfId="817" priority="66" stopIfTrue="1" operator="lessThan">
      <formula>0</formula>
    </cfRule>
  </conditionalFormatting>
  <conditionalFormatting sqref="H1:H6 H8:H65536">
    <cfRule type="cellIs" dxfId="816" priority="65" stopIfTrue="1" operator="lessThan">
      <formula>0</formula>
    </cfRule>
  </conditionalFormatting>
  <conditionalFormatting sqref="H1:H6 H8:H65536">
    <cfRule type="cellIs" dxfId="815" priority="64" stopIfTrue="1" operator="lessThan">
      <formula>0</formula>
    </cfRule>
  </conditionalFormatting>
  <conditionalFormatting sqref="H1:H6 H8:H65536">
    <cfRule type="cellIs" dxfId="814" priority="63" stopIfTrue="1" operator="lessThan">
      <formula>0</formula>
    </cfRule>
  </conditionalFormatting>
  <conditionalFormatting sqref="H1:H6 H8:H65536">
    <cfRule type="cellIs" dxfId="813" priority="62" stopIfTrue="1" operator="lessThan">
      <formula>0</formula>
    </cfRule>
  </conditionalFormatting>
  <conditionalFormatting sqref="H1:H6 H8:H65536">
    <cfRule type="cellIs" dxfId="812" priority="61" stopIfTrue="1" operator="lessThan">
      <formula>0</formula>
    </cfRule>
  </conditionalFormatting>
  <conditionalFormatting sqref="H1:H6 H8:H65536">
    <cfRule type="cellIs" dxfId="811" priority="60" stopIfTrue="1" operator="lessThan">
      <formula>0</formula>
    </cfRule>
  </conditionalFormatting>
  <conditionalFormatting sqref="H1:H6 H8:H65536">
    <cfRule type="cellIs" dxfId="810" priority="59" stopIfTrue="1" operator="lessThan">
      <formula>0</formula>
    </cfRule>
  </conditionalFormatting>
  <conditionalFormatting sqref="H1:H6 H8:H65536">
    <cfRule type="cellIs" dxfId="809" priority="58" stopIfTrue="1" operator="lessThan">
      <formula>0</formula>
    </cfRule>
  </conditionalFormatting>
  <conditionalFormatting sqref="H1:H6 H8:H65536">
    <cfRule type="cellIs" dxfId="808" priority="57" stopIfTrue="1" operator="lessThan">
      <formula>0</formula>
    </cfRule>
  </conditionalFormatting>
  <conditionalFormatting sqref="H1:H6 H8:H65536">
    <cfRule type="cellIs" dxfId="807" priority="56" stopIfTrue="1" operator="lessThan">
      <formula>0</formula>
    </cfRule>
  </conditionalFormatting>
  <conditionalFormatting sqref="H1:H6 H8:H65536">
    <cfRule type="cellIs" dxfId="806" priority="55" stopIfTrue="1" operator="lessThan">
      <formula>0</formula>
    </cfRule>
  </conditionalFormatting>
  <conditionalFormatting sqref="I1:I6 I8:I65536">
    <cfRule type="cellIs" dxfId="805" priority="54" stopIfTrue="1" operator="lessThan">
      <formula>0</formula>
    </cfRule>
  </conditionalFormatting>
  <conditionalFormatting sqref="I1:I6 I8:I65536">
    <cfRule type="cellIs" dxfId="804" priority="53" stopIfTrue="1" operator="lessThan">
      <formula>0</formula>
    </cfRule>
  </conditionalFormatting>
  <conditionalFormatting sqref="I1:I6 I8:I65536">
    <cfRule type="cellIs" dxfId="803" priority="52" stopIfTrue="1" operator="lessThan">
      <formula>0</formula>
    </cfRule>
  </conditionalFormatting>
  <conditionalFormatting sqref="I1:I6 I8:I65536">
    <cfRule type="cellIs" dxfId="802" priority="51" stopIfTrue="1" operator="lessThan">
      <formula>0</formula>
    </cfRule>
  </conditionalFormatting>
  <conditionalFormatting sqref="I1:I6 I8:I65536">
    <cfRule type="cellIs" dxfId="801" priority="50" stopIfTrue="1" operator="lessThan">
      <formula>0</formula>
    </cfRule>
  </conditionalFormatting>
  <conditionalFormatting sqref="I1:I6 I8:I65536">
    <cfRule type="cellIs" dxfId="800" priority="49" stopIfTrue="1" operator="lessThan">
      <formula>0</formula>
    </cfRule>
  </conditionalFormatting>
  <conditionalFormatting sqref="I1:I6 I8:I65536">
    <cfRule type="cellIs" dxfId="799" priority="48" stopIfTrue="1" operator="lessThan">
      <formula>0</formula>
    </cfRule>
  </conditionalFormatting>
  <conditionalFormatting sqref="I1:I6 I8:I65536">
    <cfRule type="cellIs" dxfId="798" priority="47" stopIfTrue="1" operator="lessThan">
      <formula>0</formula>
    </cfRule>
  </conditionalFormatting>
  <conditionalFormatting sqref="I1:I6 I8:I65536">
    <cfRule type="cellIs" dxfId="797" priority="46" stopIfTrue="1" operator="lessThan">
      <formula>0</formula>
    </cfRule>
  </conditionalFormatting>
  <conditionalFormatting sqref="I1:I6 I8:I65536">
    <cfRule type="cellIs" dxfId="796" priority="45" stopIfTrue="1" operator="lessThan">
      <formula>0</formula>
    </cfRule>
  </conditionalFormatting>
  <conditionalFormatting sqref="I1:I6 I8:I65536">
    <cfRule type="cellIs" dxfId="795" priority="44" stopIfTrue="1" operator="lessThan">
      <formula>0</formula>
    </cfRule>
  </conditionalFormatting>
  <conditionalFormatting sqref="I1:I6 I8:I65536">
    <cfRule type="cellIs" dxfId="794" priority="43" stopIfTrue="1" operator="lessThan">
      <formula>0</formula>
    </cfRule>
  </conditionalFormatting>
  <conditionalFormatting sqref="J1:J6 J8:J65536">
    <cfRule type="cellIs" dxfId="793" priority="42" stopIfTrue="1" operator="lessThan">
      <formula>0</formula>
    </cfRule>
  </conditionalFormatting>
  <conditionalFormatting sqref="J1:J6 J8:J65536">
    <cfRule type="cellIs" dxfId="792" priority="41" stopIfTrue="1" operator="lessThan">
      <formula>0</formula>
    </cfRule>
  </conditionalFormatting>
  <conditionalFormatting sqref="J1:J6 J8:J65536">
    <cfRule type="cellIs" dxfId="791" priority="40" stopIfTrue="1" operator="lessThan">
      <formula>0</formula>
    </cfRule>
  </conditionalFormatting>
  <conditionalFormatting sqref="J1:J6 J8:J65536">
    <cfRule type="cellIs" dxfId="790" priority="39" stopIfTrue="1" operator="lessThan">
      <formula>0</formula>
    </cfRule>
  </conditionalFormatting>
  <conditionalFormatting sqref="J1:J6 J8:J65536">
    <cfRule type="cellIs" dxfId="789" priority="38" stopIfTrue="1" operator="lessThan">
      <formula>0</formula>
    </cfRule>
  </conditionalFormatting>
  <conditionalFormatting sqref="J1:J6 J8:J65536">
    <cfRule type="cellIs" dxfId="788" priority="37" stopIfTrue="1" operator="lessThan">
      <formula>0</formula>
    </cfRule>
  </conditionalFormatting>
  <conditionalFormatting sqref="J1:J6 J8:J65536">
    <cfRule type="cellIs" dxfId="787" priority="36" stopIfTrue="1" operator="lessThan">
      <formula>0</formula>
    </cfRule>
  </conditionalFormatting>
  <conditionalFormatting sqref="J1:J6 J8:J65536">
    <cfRule type="cellIs" dxfId="786" priority="35" stopIfTrue="1" operator="lessThan">
      <formula>0</formula>
    </cfRule>
  </conditionalFormatting>
  <conditionalFormatting sqref="J1:J6 J8:J65536">
    <cfRule type="cellIs" dxfId="785" priority="34" stopIfTrue="1" operator="lessThan">
      <formula>0</formula>
    </cfRule>
  </conditionalFormatting>
  <conditionalFormatting sqref="J1:J6 J8:J65536">
    <cfRule type="cellIs" dxfId="784" priority="33" stopIfTrue="1" operator="lessThan">
      <formula>0</formula>
    </cfRule>
  </conditionalFormatting>
  <conditionalFormatting sqref="J1:J6 J8:J65536">
    <cfRule type="cellIs" dxfId="783" priority="32" stopIfTrue="1" operator="lessThan">
      <formula>0</formula>
    </cfRule>
  </conditionalFormatting>
  <conditionalFormatting sqref="J1:J6 J8:J65536">
    <cfRule type="cellIs" dxfId="782" priority="31" stopIfTrue="1" operator="lessThan">
      <formula>0</formula>
    </cfRule>
  </conditionalFormatting>
  <conditionalFormatting sqref="K1:K6 K8:K65536">
    <cfRule type="cellIs" dxfId="781" priority="30" stopIfTrue="1" operator="lessThan">
      <formula>0</formula>
    </cfRule>
  </conditionalFormatting>
  <conditionalFormatting sqref="K1:K6 K8:K65536">
    <cfRule type="cellIs" dxfId="780" priority="29" stopIfTrue="1" operator="lessThan">
      <formula>0</formula>
    </cfRule>
  </conditionalFormatting>
  <conditionalFormatting sqref="K1:K6 K8:K65536">
    <cfRule type="cellIs" dxfId="779" priority="28" stopIfTrue="1" operator="lessThan">
      <formula>0</formula>
    </cfRule>
  </conditionalFormatting>
  <conditionalFormatting sqref="K1:K6 K8:K65536">
    <cfRule type="cellIs" dxfId="778" priority="27" stopIfTrue="1" operator="lessThan">
      <formula>0</formula>
    </cfRule>
  </conditionalFormatting>
  <conditionalFormatting sqref="K1:K6 K8:K65536">
    <cfRule type="cellIs" dxfId="777" priority="26" stopIfTrue="1" operator="lessThan">
      <formula>0</formula>
    </cfRule>
  </conditionalFormatting>
  <conditionalFormatting sqref="K1:K6 K8:K65536">
    <cfRule type="cellIs" dxfId="776" priority="25" stopIfTrue="1" operator="lessThan">
      <formula>0</formula>
    </cfRule>
  </conditionalFormatting>
  <conditionalFormatting sqref="L1:L6 L8:L65536">
    <cfRule type="cellIs" dxfId="775" priority="24" stopIfTrue="1" operator="lessThan">
      <formula>0</formula>
    </cfRule>
  </conditionalFormatting>
  <conditionalFormatting sqref="L1:L6 L8:L65536">
    <cfRule type="cellIs" dxfId="774" priority="23" stopIfTrue="1" operator="lessThan">
      <formula>0</formula>
    </cfRule>
  </conditionalFormatting>
  <conditionalFormatting sqref="L1:L6 L8:L65536">
    <cfRule type="cellIs" dxfId="773" priority="22" stopIfTrue="1" operator="lessThan">
      <formula>0</formula>
    </cfRule>
  </conditionalFormatting>
  <conditionalFormatting sqref="L1:L6 L8:L65536">
    <cfRule type="cellIs" dxfId="772" priority="21" stopIfTrue="1" operator="lessThan">
      <formula>0</formula>
    </cfRule>
  </conditionalFormatting>
  <conditionalFormatting sqref="L1:L6 L8:L65536">
    <cfRule type="cellIs" dxfId="771" priority="20" stopIfTrue="1" operator="lessThan">
      <formula>0</formula>
    </cfRule>
  </conditionalFormatting>
  <conditionalFormatting sqref="L1:L6 L8:L65536">
    <cfRule type="cellIs" dxfId="770" priority="19" stopIfTrue="1" operator="lessThan">
      <formula>0</formula>
    </cfRule>
  </conditionalFormatting>
  <conditionalFormatting sqref="M1:M6 M8:M65536">
    <cfRule type="cellIs" dxfId="769" priority="18" stopIfTrue="1" operator="lessThan">
      <formula>0</formula>
    </cfRule>
  </conditionalFormatting>
  <conditionalFormatting sqref="M1:M6 M8:M65536">
    <cfRule type="cellIs" dxfId="768" priority="17" stopIfTrue="1" operator="lessThan">
      <formula>0</formula>
    </cfRule>
  </conditionalFormatting>
  <conditionalFormatting sqref="M1:M6 M8:M65536">
    <cfRule type="cellIs" dxfId="767" priority="16" stopIfTrue="1" operator="lessThan">
      <formula>0</formula>
    </cfRule>
  </conditionalFormatting>
  <conditionalFormatting sqref="M1:M6 M8:M65536">
    <cfRule type="cellIs" dxfId="766" priority="15" stopIfTrue="1" operator="lessThan">
      <formula>0</formula>
    </cfRule>
  </conditionalFormatting>
  <conditionalFormatting sqref="M1:M6 M8:M65536">
    <cfRule type="cellIs" dxfId="765" priority="14" stopIfTrue="1" operator="lessThan">
      <formula>0</formula>
    </cfRule>
  </conditionalFormatting>
  <conditionalFormatting sqref="M1:M6 M8:M65536">
    <cfRule type="cellIs" dxfId="764" priority="13" stopIfTrue="1" operator="lessThan">
      <formula>0</formula>
    </cfRule>
  </conditionalFormatting>
  <conditionalFormatting sqref="N1:N6 N8:N65536">
    <cfRule type="cellIs" dxfId="763" priority="12" stopIfTrue="1" operator="lessThan">
      <formula>0</formula>
    </cfRule>
  </conditionalFormatting>
  <conditionalFormatting sqref="N1:N6 N8:N65536">
    <cfRule type="cellIs" dxfId="762" priority="11" stopIfTrue="1" operator="lessThan">
      <formula>0</formula>
    </cfRule>
  </conditionalFormatting>
  <conditionalFormatting sqref="N1:N6 N8:N65536">
    <cfRule type="cellIs" dxfId="761" priority="10" stopIfTrue="1" operator="lessThan">
      <formula>0</formula>
    </cfRule>
  </conditionalFormatting>
  <conditionalFormatting sqref="N1:N6 N8:N65536">
    <cfRule type="cellIs" dxfId="760" priority="9" stopIfTrue="1" operator="lessThan">
      <formula>0</formula>
    </cfRule>
  </conditionalFormatting>
  <conditionalFormatting sqref="N1:N6 N8:N65536">
    <cfRule type="cellIs" dxfId="759" priority="8" stopIfTrue="1" operator="lessThan">
      <formula>0</formula>
    </cfRule>
  </conditionalFormatting>
  <conditionalFormatting sqref="N1:N6 N8:N65536">
    <cfRule type="cellIs" dxfId="758" priority="7" stopIfTrue="1" operator="lessThan">
      <formula>0</formula>
    </cfRule>
  </conditionalFormatting>
  <conditionalFormatting sqref="O1:O6 O8:O65536">
    <cfRule type="cellIs" dxfId="757" priority="6" stopIfTrue="1" operator="lessThan">
      <formula>0</formula>
    </cfRule>
  </conditionalFormatting>
  <conditionalFormatting sqref="O1:O6 O8:O65536">
    <cfRule type="cellIs" dxfId="756" priority="5" stopIfTrue="1" operator="lessThan">
      <formula>0</formula>
    </cfRule>
  </conditionalFormatting>
  <conditionalFormatting sqref="O1:O6 O8:O65536">
    <cfRule type="cellIs" dxfId="755" priority="4" stopIfTrue="1" operator="lessThan">
      <formula>0</formula>
    </cfRule>
  </conditionalFormatting>
  <conditionalFormatting sqref="O1:O6 O8:O65536">
    <cfRule type="cellIs" dxfId="754" priority="3" stopIfTrue="1" operator="lessThan">
      <formula>0</formula>
    </cfRule>
  </conditionalFormatting>
  <conditionalFormatting sqref="O1:O6 O8:O65536">
    <cfRule type="cellIs" dxfId="753" priority="2" stopIfTrue="1" operator="lessThan">
      <formula>0</formula>
    </cfRule>
  </conditionalFormatting>
  <conditionalFormatting sqref="O1:O6 O8:O65536">
    <cfRule type="cellIs" dxfId="752" priority="1" stopIfTrue="1" operator="lessThan">
      <formula>0</formula>
    </cfRule>
  </conditionalFormatting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0"/>
  <sheetViews>
    <sheetView workbookViewId="0"/>
  </sheetViews>
  <sheetFormatPr defaultRowHeight="12.75" x14ac:dyDescent="0.2"/>
  <cols>
    <col min="1" max="1" width="4.140625" customWidth="1"/>
    <col min="2" max="2" width="28.7109375" style="1" customWidth="1"/>
    <col min="3" max="3" width="10.42578125" customWidth="1"/>
    <col min="4" max="11" width="9.7109375" customWidth="1"/>
    <col min="12" max="12" width="10.7109375" customWidth="1"/>
    <col min="13" max="13" width="9.7109375" customWidth="1"/>
    <col min="14" max="14" width="11.140625" customWidth="1"/>
    <col min="15" max="15" width="11" customWidth="1"/>
  </cols>
  <sheetData>
    <row r="1" spans="2:15" x14ac:dyDescent="0.2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5" x14ac:dyDescent="0.2">
      <c r="B2" s="51" t="s">
        <v>72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x14ac:dyDescent="0.2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15" ht="15.75" x14ac:dyDescent="0.25">
      <c r="B4" s="3" t="s">
        <v>55</v>
      </c>
      <c r="C4" s="4"/>
      <c r="D4" s="4"/>
      <c r="E4" s="4"/>
      <c r="F4" s="2"/>
      <c r="G4" s="4"/>
      <c r="H4" s="2"/>
      <c r="I4" s="4"/>
      <c r="J4" s="2"/>
      <c r="K4" s="4"/>
      <c r="L4" s="4"/>
      <c r="M4" s="2"/>
      <c r="N4" s="2"/>
      <c r="O4" s="2"/>
    </row>
    <row r="5" spans="2:15" ht="15.75" thickBot="1" x14ac:dyDescent="0.3">
      <c r="B5" s="5" t="s">
        <v>75</v>
      </c>
    </row>
    <row r="6" spans="2:15" ht="13.5" thickBot="1" x14ac:dyDescent="0.25">
      <c r="B6" s="6" t="s">
        <v>210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  <c r="K6" s="7" t="s">
        <v>14</v>
      </c>
      <c r="L6" s="7" t="s">
        <v>15</v>
      </c>
      <c r="M6" s="7" t="s">
        <v>16</v>
      </c>
      <c r="N6" s="7" t="s">
        <v>17</v>
      </c>
      <c r="O6" s="7" t="s">
        <v>18</v>
      </c>
    </row>
    <row r="7" spans="2:15" x14ac:dyDescent="0.2">
      <c r="B7" s="9"/>
      <c r="C7" s="16" t="s">
        <v>56</v>
      </c>
      <c r="D7" s="16" t="s">
        <v>57</v>
      </c>
      <c r="E7" s="16" t="s">
        <v>58</v>
      </c>
      <c r="F7" s="16" t="s">
        <v>59</v>
      </c>
      <c r="G7" s="16" t="s">
        <v>60</v>
      </c>
      <c r="H7" s="16" t="s">
        <v>61</v>
      </c>
      <c r="I7" s="16" t="s">
        <v>62</v>
      </c>
      <c r="J7" s="16" t="s">
        <v>63</v>
      </c>
      <c r="K7" s="16" t="s">
        <v>64</v>
      </c>
      <c r="L7" s="16" t="s">
        <v>65</v>
      </c>
      <c r="M7" s="16" t="s">
        <v>66</v>
      </c>
      <c r="N7" s="16" t="s">
        <v>67</v>
      </c>
      <c r="O7" s="16" t="s">
        <v>68</v>
      </c>
    </row>
    <row r="8" spans="2:15" x14ac:dyDescent="0.2">
      <c r="B8" s="9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2:15" s="21" customFormat="1" x14ac:dyDescent="0.2">
      <c r="B9" s="18" t="s">
        <v>23</v>
      </c>
      <c r="C9" s="19">
        <f>[11]Tammijoulu!C8</f>
        <v>20241057</v>
      </c>
      <c r="D9" s="19">
        <f>[11]Tammi!C8</f>
        <v>1367952</v>
      </c>
      <c r="E9" s="19">
        <f>[11]Helmi!C8</f>
        <v>1447754</v>
      </c>
      <c r="F9" s="19">
        <f>[11]Maalis!C8</f>
        <v>1736776</v>
      </c>
      <c r="G9" s="19">
        <f>[11]Huhti!C8</f>
        <v>1343482</v>
      </c>
      <c r="H9" s="19">
        <f>[11]Touko!C8</f>
        <v>1356094</v>
      </c>
      <c r="I9" s="19">
        <f>[11]Kesä!C8</f>
        <v>2154159</v>
      </c>
      <c r="J9" s="19">
        <f>[11]Heinä!C8</f>
        <v>3047535</v>
      </c>
      <c r="K9" s="19">
        <f>[11]Elo!C8</f>
        <v>2176985</v>
      </c>
      <c r="L9" s="19">
        <f>[11]Syys!C8</f>
        <v>1544967</v>
      </c>
      <c r="M9" s="19">
        <f>[11]Loka!C8</f>
        <v>1370380</v>
      </c>
      <c r="N9" s="19">
        <f>[11]Marras!C8</f>
        <v>1348570</v>
      </c>
      <c r="O9" s="19">
        <f>[11]Joulu!C8</f>
        <v>1346403</v>
      </c>
    </row>
    <row r="10" spans="2:15" x14ac:dyDescent="0.2">
      <c r="B10" s="11" t="s">
        <v>24</v>
      </c>
      <c r="C10" s="12">
        <f>[11]Tammijoulu!E8</f>
        <v>5860447</v>
      </c>
      <c r="D10" s="12">
        <f>[11]Tammi!E8</f>
        <v>610467</v>
      </c>
      <c r="E10" s="12">
        <f>[11]Helmi!E8</f>
        <v>421975</v>
      </c>
      <c r="F10" s="12">
        <f>[11]Maalis!E8</f>
        <v>467549</v>
      </c>
      <c r="G10" s="12">
        <f>[11]Huhti!E8</f>
        <v>295265</v>
      </c>
      <c r="H10" s="12">
        <f>[11]Touko!E8</f>
        <v>416112</v>
      </c>
      <c r="I10" s="12">
        <f>[11]Kesä!E8</f>
        <v>542826</v>
      </c>
      <c r="J10" s="12">
        <f>[11]Heinä!E8</f>
        <v>745204</v>
      </c>
      <c r="K10" s="12">
        <f>[11]Elo!E8</f>
        <v>695778</v>
      </c>
      <c r="L10" s="12">
        <f>[11]Syys!E8</f>
        <v>415594</v>
      </c>
      <c r="M10" s="12">
        <f>[11]Loka!E8</f>
        <v>314442</v>
      </c>
      <c r="N10" s="12">
        <f>[11]Marras!E8</f>
        <v>382268</v>
      </c>
      <c r="O10" s="12">
        <f>[11]Joulu!E8</f>
        <v>552967</v>
      </c>
    </row>
    <row r="11" spans="2:15" s="21" customFormat="1" x14ac:dyDescent="0.2">
      <c r="B11" s="22" t="s">
        <v>25</v>
      </c>
      <c r="C11" s="23">
        <f>[11]Tammijoulu!D8</f>
        <v>14380610</v>
      </c>
      <c r="D11" s="23">
        <f>[11]Tammi!D8</f>
        <v>757485</v>
      </c>
      <c r="E11" s="23">
        <f>[11]Helmi!D8</f>
        <v>1025779</v>
      </c>
      <c r="F11" s="23">
        <f>[11]Maalis!D8</f>
        <v>1269227</v>
      </c>
      <c r="G11" s="23">
        <f>[11]Huhti!D8</f>
        <v>1048217</v>
      </c>
      <c r="H11" s="23">
        <f>[11]Touko!D8</f>
        <v>939982</v>
      </c>
      <c r="I11" s="23">
        <f>[11]Kesä!D8</f>
        <v>1611333</v>
      </c>
      <c r="J11" s="23">
        <f>[11]Heinä!D8</f>
        <v>2302331</v>
      </c>
      <c r="K11" s="23">
        <f>[11]Elo!D8</f>
        <v>1481207</v>
      </c>
      <c r="L11" s="23">
        <f>[11]Syys!D8</f>
        <v>1129373</v>
      </c>
      <c r="M11" s="23">
        <f>[11]Loka!D8</f>
        <v>1055938</v>
      </c>
      <c r="N11" s="23">
        <f>[11]Marras!D8</f>
        <v>966302</v>
      </c>
      <c r="O11" s="23">
        <f>[11]Joulu!D8</f>
        <v>793436</v>
      </c>
    </row>
    <row r="12" spans="2:15" x14ac:dyDescent="0.2">
      <c r="B12" s="1" t="s">
        <v>26</v>
      </c>
      <c r="C12" s="12">
        <f>[11]Tammijoulu!P8</f>
        <v>454604</v>
      </c>
      <c r="D12" s="12">
        <f>[11]Tammi!P8</f>
        <v>44952</v>
      </c>
      <c r="E12" s="12">
        <f>[11]Helmi!P8</f>
        <v>49783</v>
      </c>
      <c r="F12" s="12">
        <f>[11]Maalis!P8</f>
        <v>35021</v>
      </c>
      <c r="G12" s="12">
        <f>[11]Huhti!P8</f>
        <v>21508</v>
      </c>
      <c r="H12" s="12">
        <f>[11]Touko!P8</f>
        <v>22200</v>
      </c>
      <c r="I12" s="12">
        <f>[11]Kesä!P8</f>
        <v>27695</v>
      </c>
      <c r="J12" s="12">
        <f>[11]Heinä!P8</f>
        <v>27121</v>
      </c>
      <c r="K12" s="12">
        <f>[11]Elo!P8</f>
        <v>30861</v>
      </c>
      <c r="L12" s="12">
        <f>[11]Syys!P8</f>
        <v>24408</v>
      </c>
      <c r="M12" s="12">
        <f>[11]Loka!P8</f>
        <v>19059</v>
      </c>
      <c r="N12" s="12">
        <f>[11]Marras!P8</f>
        <v>23197</v>
      </c>
      <c r="O12" s="12">
        <f>[11]Joulu!P8</f>
        <v>128799</v>
      </c>
    </row>
    <row r="13" spans="2:15" s="21" customFormat="1" x14ac:dyDescent="0.2">
      <c r="B13" s="24" t="s">
        <v>29</v>
      </c>
      <c r="C13" s="23">
        <f>[11]Tammijoulu!J8</f>
        <v>501650</v>
      </c>
      <c r="D13" s="23">
        <f>[11]Tammi!J8</f>
        <v>31717</v>
      </c>
      <c r="E13" s="23">
        <f>[11]Helmi!J8</f>
        <v>39988</v>
      </c>
      <c r="F13" s="23">
        <f>[11]Maalis!J8</f>
        <v>42837</v>
      </c>
      <c r="G13" s="23">
        <f>[11]Huhti!J8</f>
        <v>23838</v>
      </c>
      <c r="H13" s="23">
        <f>[11]Touko!J8</f>
        <v>35958</v>
      </c>
      <c r="I13" s="23">
        <f>[11]Kesä!J8</f>
        <v>65857</v>
      </c>
      <c r="J13" s="23">
        <f>[11]Heinä!J8</f>
        <v>83479</v>
      </c>
      <c r="K13" s="23">
        <f>[11]Elo!J8</f>
        <v>71497</v>
      </c>
      <c r="L13" s="23">
        <f>[11]Syys!J8</f>
        <v>31146</v>
      </c>
      <c r="M13" s="23">
        <f>[11]Loka!J8</f>
        <v>23061</v>
      </c>
      <c r="N13" s="23">
        <f>[11]Marras!J8</f>
        <v>24902</v>
      </c>
      <c r="O13" s="23">
        <f>[11]Joulu!J8</f>
        <v>27370</v>
      </c>
    </row>
    <row r="14" spans="2:15" x14ac:dyDescent="0.2">
      <c r="B14" s="1" t="s">
        <v>28</v>
      </c>
      <c r="C14" s="12">
        <f>[11]Tammijoulu!F8</f>
        <v>531375</v>
      </c>
      <c r="D14" s="12">
        <f>[11]Tammi!F8</f>
        <v>22891</v>
      </c>
      <c r="E14" s="12">
        <f>[11]Helmi!F8</f>
        <v>24017</v>
      </c>
      <c r="F14" s="12">
        <f>[11]Maalis!F8</f>
        <v>29161</v>
      </c>
      <c r="G14" s="12">
        <f>[11]Huhti!F8</f>
        <v>31314</v>
      </c>
      <c r="H14" s="12">
        <f>[11]Touko!F8</f>
        <v>44847</v>
      </c>
      <c r="I14" s="12">
        <f>[11]Kesä!F8</f>
        <v>57351</v>
      </c>
      <c r="J14" s="12">
        <f>[11]Heinä!F8</f>
        <v>121134</v>
      </c>
      <c r="K14" s="12">
        <f>[11]Elo!F8</f>
        <v>71221</v>
      </c>
      <c r="L14" s="12">
        <f>[11]Syys!F8</f>
        <v>44404</v>
      </c>
      <c r="M14" s="12">
        <f>[11]Loka!F8</f>
        <v>31446</v>
      </c>
      <c r="N14" s="12">
        <f>[11]Marras!F8</f>
        <v>31455</v>
      </c>
      <c r="O14" s="12">
        <f>[11]Joulu!F8</f>
        <v>22134</v>
      </c>
    </row>
    <row r="15" spans="2:15" s="21" customFormat="1" x14ac:dyDescent="0.2">
      <c r="B15" s="24" t="s">
        <v>27</v>
      </c>
      <c r="C15" s="23">
        <f>[11]Tammijoulu!AK8</f>
        <v>1620419</v>
      </c>
      <c r="D15" s="23">
        <f>[11]Tammi!AK8</f>
        <v>314222</v>
      </c>
      <c r="E15" s="23">
        <f>[11]Helmi!AK8</f>
        <v>81866</v>
      </c>
      <c r="F15" s="23">
        <f>[11]Maalis!AK8</f>
        <v>126625</v>
      </c>
      <c r="G15" s="23">
        <f>[11]Huhti!AK8</f>
        <v>72815</v>
      </c>
      <c r="H15" s="23">
        <f>[11]Touko!AK8</f>
        <v>123100</v>
      </c>
      <c r="I15" s="23">
        <f>[11]Kesä!AK8</f>
        <v>106902</v>
      </c>
      <c r="J15" s="23">
        <f>[11]Heinä!AK8</f>
        <v>169977</v>
      </c>
      <c r="K15" s="23">
        <f>[11]Elo!AK8</f>
        <v>180305</v>
      </c>
      <c r="L15" s="23">
        <f>[11]Syys!AK8</f>
        <v>83768</v>
      </c>
      <c r="M15" s="23">
        <f>[11]Loka!AK8</f>
        <v>74715</v>
      </c>
      <c r="N15" s="23">
        <f>[11]Marras!AK8</f>
        <v>128545</v>
      </c>
      <c r="O15" s="23">
        <f>[11]Joulu!AK8</f>
        <v>157579</v>
      </c>
    </row>
    <row r="16" spans="2:15" x14ac:dyDescent="0.2">
      <c r="B16" s="42" t="s">
        <v>1</v>
      </c>
      <c r="C16" s="43">
        <f>[11]Tammijoulu!AP8</f>
        <v>187245</v>
      </c>
      <c r="D16" s="43">
        <f>[11]Tammi!AP8</f>
        <v>8386</v>
      </c>
      <c r="E16" s="43">
        <f>[11]Helmi!AP8</f>
        <v>9111</v>
      </c>
      <c r="F16" s="43">
        <f>[11]Maalis!AP8</f>
        <v>11368</v>
      </c>
      <c r="G16" s="43">
        <f>[11]Huhti!AP8</f>
        <v>10749</v>
      </c>
      <c r="H16" s="43">
        <f>[11]Touko!AP8</f>
        <v>18136</v>
      </c>
      <c r="I16" s="43">
        <f>[11]Kesä!AP8</f>
        <v>27571</v>
      </c>
      <c r="J16" s="43">
        <f>[11]Heinä!AP8</f>
        <v>26141</v>
      </c>
      <c r="K16" s="43">
        <f>[11]Elo!AP8</f>
        <v>26179</v>
      </c>
      <c r="L16" s="43">
        <f>[11]Syys!AP8</f>
        <v>17609</v>
      </c>
      <c r="M16" s="43">
        <f>[11]Loka!AP8</f>
        <v>11545</v>
      </c>
      <c r="N16" s="43">
        <f>[11]Marras!AP8</f>
        <v>11362</v>
      </c>
      <c r="O16" s="43">
        <f>[11]Joulu!AP8</f>
        <v>9088</v>
      </c>
    </row>
    <row r="17" spans="2:15" s="21" customFormat="1" x14ac:dyDescent="0.2">
      <c r="B17" s="24" t="s">
        <v>30</v>
      </c>
      <c r="C17" s="23">
        <f>[11]Tammijoulu!AV8</f>
        <v>205988</v>
      </c>
      <c r="D17" s="23">
        <f>[11]Tammi!AV8</f>
        <v>17040</v>
      </c>
      <c r="E17" s="23">
        <f>[11]Helmi!AV8</f>
        <v>24086</v>
      </c>
      <c r="F17" s="23">
        <f>[11]Maalis!AV8</f>
        <v>20740</v>
      </c>
      <c r="G17" s="23">
        <f>[11]Huhti!AV8</f>
        <v>5203</v>
      </c>
      <c r="H17" s="23">
        <f>[11]Touko!AV8</f>
        <v>8690</v>
      </c>
      <c r="I17" s="23">
        <f>[11]Kesä!AV8</f>
        <v>13305</v>
      </c>
      <c r="J17" s="23">
        <f>[11]Heinä!AV8</f>
        <v>23494</v>
      </c>
      <c r="K17" s="23">
        <f>[11]Elo!AV8</f>
        <v>27890</v>
      </c>
      <c r="L17" s="23">
        <f>[11]Syys!AV8</f>
        <v>19209</v>
      </c>
      <c r="M17" s="23">
        <f>[11]Loka!AV8</f>
        <v>13979</v>
      </c>
      <c r="N17" s="23">
        <f>[11]Marras!AV8</f>
        <v>13510</v>
      </c>
      <c r="O17" s="23">
        <f>[11]Joulu!AV8</f>
        <v>18842</v>
      </c>
    </row>
    <row r="18" spans="2:15" x14ac:dyDescent="0.2">
      <c r="B18" s="1" t="s">
        <v>31</v>
      </c>
      <c r="C18" s="12">
        <f>[11]Tammijoulu!S8</f>
        <v>115681</v>
      </c>
      <c r="D18" s="12">
        <f>[11]Tammi!S8</f>
        <v>7272</v>
      </c>
      <c r="E18" s="12">
        <f>[11]Helmi!S8</f>
        <v>6828</v>
      </c>
      <c r="F18" s="12">
        <f>[11]Maalis!S8</f>
        <v>8625</v>
      </c>
      <c r="G18" s="12">
        <f>[11]Huhti!S8</f>
        <v>5653</v>
      </c>
      <c r="H18" s="12">
        <f>[11]Touko!S8</f>
        <v>7070</v>
      </c>
      <c r="I18" s="12">
        <f>[11]Kesä!S8</f>
        <v>9801</v>
      </c>
      <c r="J18" s="12">
        <f>[11]Heinä!S8</f>
        <v>12885</v>
      </c>
      <c r="K18" s="12">
        <f>[11]Elo!S8</f>
        <v>25370</v>
      </c>
      <c r="L18" s="12">
        <f>[11]Syys!S8</f>
        <v>7225</v>
      </c>
      <c r="M18" s="12">
        <f>[11]Loka!S8</f>
        <v>6360</v>
      </c>
      <c r="N18" s="12">
        <f>[11]Marras!S8</f>
        <v>7865</v>
      </c>
      <c r="O18" s="12">
        <f>[11]Joulu!S8</f>
        <v>10727</v>
      </c>
    </row>
    <row r="19" spans="2:15" s="21" customFormat="1" x14ac:dyDescent="0.2">
      <c r="B19" s="24" t="s">
        <v>34</v>
      </c>
      <c r="C19" s="23">
        <f>[11]Tammijoulu!G8</f>
        <v>174147</v>
      </c>
      <c r="D19" s="23">
        <f>[11]Tammi!G8</f>
        <v>6859</v>
      </c>
      <c r="E19" s="23">
        <f>[11]Helmi!G8</f>
        <v>12208</v>
      </c>
      <c r="F19" s="23">
        <f>[11]Maalis!G8</f>
        <v>14252</v>
      </c>
      <c r="G19" s="23">
        <f>[11]Huhti!G8</f>
        <v>13976</v>
      </c>
      <c r="H19" s="23">
        <f>[11]Touko!G8</f>
        <v>11447</v>
      </c>
      <c r="I19" s="23">
        <f>[11]Kesä!G8</f>
        <v>15434</v>
      </c>
      <c r="J19" s="23">
        <f>[11]Heinä!G8</f>
        <v>38776</v>
      </c>
      <c r="K19" s="23">
        <f>[11]Elo!G8</f>
        <v>19442</v>
      </c>
      <c r="L19" s="23">
        <f>[11]Syys!G8</f>
        <v>11832</v>
      </c>
      <c r="M19" s="23">
        <f>[11]Loka!G8</f>
        <v>9905</v>
      </c>
      <c r="N19" s="23">
        <f>[11]Marras!G8</f>
        <v>13168</v>
      </c>
      <c r="O19" s="23">
        <f>[11]Joulu!G8</f>
        <v>6848</v>
      </c>
    </row>
    <row r="20" spans="2:15" x14ac:dyDescent="0.2">
      <c r="B20" s="1" t="s">
        <v>33</v>
      </c>
      <c r="C20" s="12">
        <f>[11]Tammijoulu!M8</f>
        <v>158668</v>
      </c>
      <c r="D20" s="12">
        <f>[11]Tammi!M8</f>
        <v>18500</v>
      </c>
      <c r="E20" s="12">
        <f>[11]Helmi!M8</f>
        <v>24609</v>
      </c>
      <c r="F20" s="12">
        <f>[11]Maalis!M8</f>
        <v>19473</v>
      </c>
      <c r="G20" s="12">
        <f>[11]Huhti!M8</f>
        <v>7537</v>
      </c>
      <c r="H20" s="12">
        <f>[11]Touko!M8</f>
        <v>7969</v>
      </c>
      <c r="I20" s="12">
        <f>[11]Kesä!M8</f>
        <v>15681</v>
      </c>
      <c r="J20" s="12">
        <f>[11]Heinä!M8</f>
        <v>17787</v>
      </c>
      <c r="K20" s="12">
        <f>[11]Elo!M8</f>
        <v>14164</v>
      </c>
      <c r="L20" s="12">
        <f>[11]Syys!M8</f>
        <v>8130</v>
      </c>
      <c r="M20" s="12">
        <f>[11]Loka!M8</f>
        <v>7361</v>
      </c>
      <c r="N20" s="12">
        <f>[11]Marras!M8</f>
        <v>6285</v>
      </c>
      <c r="O20" s="12">
        <f>[11]Joulu!M8</f>
        <v>11172</v>
      </c>
    </row>
    <row r="21" spans="2:15" s="21" customFormat="1" x14ac:dyDescent="0.2">
      <c r="B21" s="24" t="s">
        <v>40</v>
      </c>
      <c r="C21" s="23">
        <f>[11]Tammijoulu!BK8</f>
        <v>142802</v>
      </c>
      <c r="D21" s="23">
        <f>[11]Tammi!BK8</f>
        <v>4536</v>
      </c>
      <c r="E21" s="23">
        <f>[11]Helmi!BK8</f>
        <v>6856</v>
      </c>
      <c r="F21" s="23">
        <f>[11]Maalis!BK8</f>
        <v>8035</v>
      </c>
      <c r="G21" s="23">
        <f>[11]Huhti!BK8</f>
        <v>5567</v>
      </c>
      <c r="H21" s="23">
        <f>[11]Touko!BK8</f>
        <v>9604</v>
      </c>
      <c r="I21" s="23">
        <f>[11]Kesä!BK8</f>
        <v>21540</v>
      </c>
      <c r="J21" s="23">
        <f>[11]Heinä!BK8</f>
        <v>18820</v>
      </c>
      <c r="K21" s="23">
        <f>[11]Elo!BK8</f>
        <v>21370</v>
      </c>
      <c r="L21" s="23">
        <f>[11]Syys!BK8</f>
        <v>15204</v>
      </c>
      <c r="M21" s="23">
        <f>[11]Loka!BK8</f>
        <v>11283</v>
      </c>
      <c r="N21" s="23">
        <f>[11]Marras!BK8</f>
        <v>7652</v>
      </c>
      <c r="O21" s="23">
        <f>[11]Joulu!BK8</f>
        <v>12335</v>
      </c>
    </row>
    <row r="22" spans="2:15" x14ac:dyDescent="0.2">
      <c r="B22" s="42" t="s">
        <v>36</v>
      </c>
      <c r="C22" s="43">
        <f>[11]Tammijoulu!T8</f>
        <v>96876</v>
      </c>
      <c r="D22" s="43">
        <f>[11]Tammi!T8</f>
        <v>6169</v>
      </c>
      <c r="E22" s="43">
        <f>[11]Helmi!T8</f>
        <v>8140</v>
      </c>
      <c r="F22" s="43">
        <f>[11]Maalis!T8</f>
        <v>8660</v>
      </c>
      <c r="G22" s="43">
        <f>[11]Huhti!T8</f>
        <v>5100</v>
      </c>
      <c r="H22" s="43">
        <f>[11]Touko!T8</f>
        <v>5465</v>
      </c>
      <c r="I22" s="43">
        <f>[11]Kesä!T8</f>
        <v>8263</v>
      </c>
      <c r="J22" s="43">
        <f>[11]Heinä!T8</f>
        <v>10689</v>
      </c>
      <c r="K22" s="43">
        <f>[11]Elo!T8</f>
        <v>16423</v>
      </c>
      <c r="L22" s="43">
        <f>[11]Syys!T8</f>
        <v>6800</v>
      </c>
      <c r="M22" s="43">
        <f>[11]Loka!T8</f>
        <v>4820</v>
      </c>
      <c r="N22" s="43">
        <f>[11]Marras!T8</f>
        <v>4609</v>
      </c>
      <c r="O22" s="43">
        <f>[11]Joulu!T8</f>
        <v>11738</v>
      </c>
    </row>
    <row r="23" spans="2:15" s="21" customFormat="1" x14ac:dyDescent="0.2">
      <c r="B23" s="24" t="s">
        <v>32</v>
      </c>
      <c r="C23" s="23">
        <f>[11]Tammijoulu!R8</f>
        <v>214248</v>
      </c>
      <c r="D23" s="23">
        <f>[11]Tammi!R8</f>
        <v>29744</v>
      </c>
      <c r="E23" s="23">
        <f>[11]Helmi!R8</f>
        <v>32875</v>
      </c>
      <c r="F23" s="23">
        <f>[11]Maalis!R8</f>
        <v>32005</v>
      </c>
      <c r="G23" s="23">
        <f>[11]Huhti!R8</f>
        <v>8568</v>
      </c>
      <c r="H23" s="23">
        <f>[11]Touko!R8</f>
        <v>9383</v>
      </c>
      <c r="I23" s="23">
        <f>[11]Kesä!R8</f>
        <v>15261</v>
      </c>
      <c r="J23" s="23">
        <f>[11]Heinä!R8</f>
        <v>18359</v>
      </c>
      <c r="K23" s="23">
        <f>[11]Elo!R8</f>
        <v>20229</v>
      </c>
      <c r="L23" s="23">
        <f>[11]Syys!R8</f>
        <v>8842</v>
      </c>
      <c r="M23" s="23">
        <f>[11]Loka!R8</f>
        <v>7074</v>
      </c>
      <c r="N23" s="23">
        <f>[11]Marras!R8</f>
        <v>8480</v>
      </c>
      <c r="O23" s="23">
        <f>[11]Joulu!R8</f>
        <v>23428</v>
      </c>
    </row>
    <row r="24" spans="2:15" x14ac:dyDescent="0.2">
      <c r="B24" s="1" t="s">
        <v>35</v>
      </c>
      <c r="C24" s="12">
        <f>[11]Tammijoulu!H8</f>
        <v>83141</v>
      </c>
      <c r="D24" s="12">
        <f>[11]Tammi!H8</f>
        <v>5173</v>
      </c>
      <c r="E24" s="12">
        <f>[11]Helmi!H8</f>
        <v>5130</v>
      </c>
      <c r="F24" s="12">
        <f>[11]Maalis!H8</f>
        <v>5414</v>
      </c>
      <c r="G24" s="12">
        <f>[11]Huhti!H8</f>
        <v>5521</v>
      </c>
      <c r="H24" s="12">
        <f>[11]Touko!H8</f>
        <v>7328</v>
      </c>
      <c r="I24" s="12">
        <f>[11]Kesä!H8</f>
        <v>10700</v>
      </c>
      <c r="J24" s="12">
        <f>[11]Heinä!H8</f>
        <v>10160</v>
      </c>
      <c r="K24" s="12">
        <f>[11]Elo!H8</f>
        <v>9389</v>
      </c>
      <c r="L24" s="12">
        <f>[11]Syys!H8</f>
        <v>7439</v>
      </c>
      <c r="M24" s="12">
        <f>[11]Loka!H8</f>
        <v>6901</v>
      </c>
      <c r="N24" s="12">
        <f>[11]Marras!H8</f>
        <v>5970</v>
      </c>
      <c r="O24" s="12">
        <f>[11]Joulu!H8</f>
        <v>4016</v>
      </c>
    </row>
    <row r="25" spans="2:15" s="21" customFormat="1" x14ac:dyDescent="0.2">
      <c r="B25" s="24" t="s">
        <v>38</v>
      </c>
      <c r="C25" s="23">
        <f>[11]Tammijoulu!L8</f>
        <v>128771</v>
      </c>
      <c r="D25" s="23">
        <f>[11]Tammi!L8</f>
        <v>12285</v>
      </c>
      <c r="E25" s="23">
        <f>[11]Helmi!L8</f>
        <v>14980</v>
      </c>
      <c r="F25" s="23">
        <f>[11]Maalis!L8</f>
        <v>11118</v>
      </c>
      <c r="G25" s="23">
        <f>[11]Huhti!L8</f>
        <v>4599</v>
      </c>
      <c r="H25" s="23">
        <f>[11]Touko!L8</f>
        <v>6519</v>
      </c>
      <c r="I25" s="23">
        <f>[11]Kesä!L8</f>
        <v>13896</v>
      </c>
      <c r="J25" s="23">
        <f>[11]Heinä!L8</f>
        <v>25627</v>
      </c>
      <c r="K25" s="23">
        <f>[11]Elo!L8</f>
        <v>14655</v>
      </c>
      <c r="L25" s="23">
        <f>[11]Syys!L8</f>
        <v>6380</v>
      </c>
      <c r="M25" s="23">
        <f>[11]Loka!L8</f>
        <v>4558</v>
      </c>
      <c r="N25" s="23">
        <f>[11]Marras!L8</f>
        <v>5319</v>
      </c>
      <c r="O25" s="23">
        <f>[11]Joulu!L8</f>
        <v>8835</v>
      </c>
    </row>
    <row r="26" spans="2:15" x14ac:dyDescent="0.2">
      <c r="B26" s="1" t="s">
        <v>37</v>
      </c>
      <c r="C26" s="12">
        <f>[11]Tammijoulu!AH8</f>
        <v>187295</v>
      </c>
      <c r="D26" s="12">
        <f>[11]Tammi!AH8</f>
        <v>14998</v>
      </c>
      <c r="E26" s="12">
        <f>[11]Helmi!AH8</f>
        <v>14822</v>
      </c>
      <c r="F26" s="12">
        <f>[11]Maalis!AH8</f>
        <v>17179</v>
      </c>
      <c r="G26" s="12">
        <f>[11]Huhti!AH8</f>
        <v>11681</v>
      </c>
      <c r="H26" s="12">
        <f>[11]Touko!AH8</f>
        <v>12206</v>
      </c>
      <c r="I26" s="12">
        <f>[11]Kesä!AH8</f>
        <v>15161</v>
      </c>
      <c r="J26" s="12">
        <f>[11]Heinä!AH8</f>
        <v>20841</v>
      </c>
      <c r="K26" s="12">
        <f>[11]Elo!AH8</f>
        <v>19967</v>
      </c>
      <c r="L26" s="12">
        <f>[11]Syys!AH8</f>
        <v>14505</v>
      </c>
      <c r="M26" s="12">
        <f>[11]Loka!AH8</f>
        <v>13430</v>
      </c>
      <c r="N26" s="12">
        <f>[11]Marras!AH8</f>
        <v>16586</v>
      </c>
      <c r="O26" s="12">
        <f>[11]Joulu!AH8</f>
        <v>15919</v>
      </c>
    </row>
    <row r="27" spans="2:15" s="21" customFormat="1" x14ac:dyDescent="0.2">
      <c r="B27" s="24" t="s">
        <v>39</v>
      </c>
      <c r="C27" s="23">
        <f>[11]Tammijoulu!N8</f>
        <v>49334</v>
      </c>
      <c r="D27" s="23">
        <f>[11]Tammi!N8</f>
        <v>3950</v>
      </c>
      <c r="E27" s="23">
        <f>[11]Helmi!N8</f>
        <v>6195</v>
      </c>
      <c r="F27" s="23">
        <f>[11]Maalis!N8</f>
        <v>4866</v>
      </c>
      <c r="G27" s="23">
        <f>[11]Huhti!N8</f>
        <v>3654</v>
      </c>
      <c r="H27" s="23">
        <f>[11]Touko!N8</f>
        <v>3653</v>
      </c>
      <c r="I27" s="23">
        <f>[11]Kesä!N8</f>
        <v>4573</v>
      </c>
      <c r="J27" s="23">
        <f>[11]Heinä!N8</f>
        <v>5753</v>
      </c>
      <c r="K27" s="23">
        <f>[11]Elo!N8</f>
        <v>4313</v>
      </c>
      <c r="L27" s="23">
        <f>[11]Syys!N8</f>
        <v>3139</v>
      </c>
      <c r="M27" s="23">
        <f>[11]Loka!N8</f>
        <v>2899</v>
      </c>
      <c r="N27" s="23">
        <f>[11]Marras!N8</f>
        <v>2559</v>
      </c>
      <c r="O27" s="23">
        <f>[11]Joulu!N8</f>
        <v>3780</v>
      </c>
    </row>
    <row r="28" spans="2:15" x14ac:dyDescent="0.2">
      <c r="B28" s="42" t="s">
        <v>42</v>
      </c>
      <c r="C28" s="43">
        <f>[11]Tammijoulu!AQ8</f>
        <v>33604</v>
      </c>
      <c r="D28" s="43">
        <f>[11]Tammi!AQ8</f>
        <v>1493</v>
      </c>
      <c r="E28" s="43">
        <f>[11]Helmi!AQ8</f>
        <v>1511</v>
      </c>
      <c r="F28" s="43">
        <f>[11]Maalis!AQ8</f>
        <v>2380</v>
      </c>
      <c r="G28" s="43">
        <f>[11]Huhti!AQ8</f>
        <v>2201</v>
      </c>
      <c r="H28" s="43">
        <f>[11]Touko!AQ8</f>
        <v>2990</v>
      </c>
      <c r="I28" s="43">
        <f>[11]Kesä!AQ8</f>
        <v>5112</v>
      </c>
      <c r="J28" s="43">
        <f>[11]Heinä!AQ8</f>
        <v>4489</v>
      </c>
      <c r="K28" s="43">
        <f>[11]Elo!AQ8</f>
        <v>3965</v>
      </c>
      <c r="L28" s="43">
        <f>[11]Syys!AQ8</f>
        <v>3407</v>
      </c>
      <c r="M28" s="43">
        <f>[11]Loka!AQ8</f>
        <v>2047</v>
      </c>
      <c r="N28" s="43">
        <f>[11]Marras!AQ8</f>
        <v>1951</v>
      </c>
      <c r="O28" s="43">
        <f>[11]Joulu!AQ8</f>
        <v>2058</v>
      </c>
    </row>
    <row r="29" spans="2:15" s="21" customFormat="1" x14ac:dyDescent="0.2">
      <c r="B29" s="24" t="s">
        <v>43</v>
      </c>
      <c r="C29" s="23">
        <f>[11]Tammijoulu!K8</f>
        <v>52725</v>
      </c>
      <c r="D29" s="23">
        <f>[11]Tammi!K8</f>
        <v>2093</v>
      </c>
      <c r="E29" s="23">
        <f>[11]Helmi!K8</f>
        <v>3152</v>
      </c>
      <c r="F29" s="23">
        <f>[11]Maalis!K8</f>
        <v>3944</v>
      </c>
      <c r="G29" s="23">
        <f>[11]Huhti!K8</f>
        <v>3042</v>
      </c>
      <c r="H29" s="23">
        <f>[11]Touko!K8</f>
        <v>5418</v>
      </c>
      <c r="I29" s="23">
        <f>[11]Kesä!K8</f>
        <v>7919</v>
      </c>
      <c r="J29" s="23">
        <f>[11]Heinä!K8</f>
        <v>9351</v>
      </c>
      <c r="K29" s="23">
        <f>[11]Elo!K8</f>
        <v>5975</v>
      </c>
      <c r="L29" s="23">
        <f>[11]Syys!K8</f>
        <v>3192</v>
      </c>
      <c r="M29" s="23">
        <f>[11]Loka!K8</f>
        <v>2630</v>
      </c>
      <c r="N29" s="23">
        <f>[11]Marras!K8</f>
        <v>3794</v>
      </c>
      <c r="O29" s="23">
        <f>[11]Joulu!K8</f>
        <v>2215</v>
      </c>
    </row>
    <row r="30" spans="2:15" x14ac:dyDescent="0.2">
      <c r="B30" s="1" t="s">
        <v>44</v>
      </c>
      <c r="C30" s="12">
        <f>[11]Tammijoulu!V8</f>
        <v>66158</v>
      </c>
      <c r="D30" s="12">
        <f>[11]Tammi!V8</f>
        <v>4300</v>
      </c>
      <c r="E30" s="12">
        <f>[11]Helmi!V8</f>
        <v>3931</v>
      </c>
      <c r="F30" s="12">
        <f>[11]Maalis!V8</f>
        <v>4851</v>
      </c>
      <c r="G30" s="12">
        <f>[11]Huhti!V8</f>
        <v>3397</v>
      </c>
      <c r="H30" s="12">
        <f>[11]Touko!V8</f>
        <v>6029</v>
      </c>
      <c r="I30" s="12">
        <f>[11]Kesä!V8</f>
        <v>8147</v>
      </c>
      <c r="J30" s="12">
        <f>[11]Heinä!V8</f>
        <v>6644</v>
      </c>
      <c r="K30" s="12">
        <f>[11]Elo!V8</f>
        <v>7743</v>
      </c>
      <c r="L30" s="12">
        <f>[11]Syys!V8</f>
        <v>6253</v>
      </c>
      <c r="M30" s="12">
        <f>[11]Loka!V8</f>
        <v>5268</v>
      </c>
      <c r="N30" s="12">
        <f>[11]Marras!V8</f>
        <v>5768</v>
      </c>
      <c r="O30" s="12">
        <f>[11]Joulu!V8</f>
        <v>3827</v>
      </c>
    </row>
    <row r="31" spans="2:15" s="21" customFormat="1" x14ac:dyDescent="0.2">
      <c r="B31" s="24" t="s">
        <v>2</v>
      </c>
      <c r="C31" s="23">
        <f>[11]Tammijoulu!BG8</f>
        <v>51652</v>
      </c>
      <c r="D31" s="23">
        <f>[11]Tammi!BG8</f>
        <v>2917</v>
      </c>
      <c r="E31" s="23">
        <f>[11]Helmi!BG8</f>
        <v>2326</v>
      </c>
      <c r="F31" s="23">
        <f>[11]Maalis!BG8</f>
        <v>2623</v>
      </c>
      <c r="G31" s="23">
        <f>[11]Huhti!BG8</f>
        <v>2083</v>
      </c>
      <c r="H31" s="23">
        <f>[11]Touko!BG8</f>
        <v>4062</v>
      </c>
      <c r="I31" s="23">
        <f>[11]Kesä!BG8</f>
        <v>7236</v>
      </c>
      <c r="J31" s="23">
        <f>[11]Heinä!BG8</f>
        <v>7828</v>
      </c>
      <c r="K31" s="23">
        <f>[11]Elo!BG8</f>
        <v>6449</v>
      </c>
      <c r="L31" s="23">
        <f>[11]Syys!BG8</f>
        <v>5265</v>
      </c>
      <c r="M31" s="23">
        <f>[11]Loka!BG8</f>
        <v>2585</v>
      </c>
      <c r="N31" s="23">
        <f>[11]Marras!BG8</f>
        <v>2484</v>
      </c>
      <c r="O31" s="23">
        <f>[11]Joulu!BG8</f>
        <v>5794</v>
      </c>
    </row>
    <row r="32" spans="2:15" x14ac:dyDescent="0.2">
      <c r="B32" s="1" t="s">
        <v>48</v>
      </c>
      <c r="C32" s="12">
        <f>[11]Tammijoulu!BA8</f>
        <v>29296</v>
      </c>
      <c r="D32" s="12">
        <f>[11]Tammi!BA8</f>
        <v>1519</v>
      </c>
      <c r="E32" s="12">
        <f>[11]Helmi!BA8</f>
        <v>1110</v>
      </c>
      <c r="F32" s="12">
        <f>[11]Maalis!BA8</f>
        <v>1328</v>
      </c>
      <c r="G32" s="12">
        <f>[11]Huhti!BA8</f>
        <v>1415</v>
      </c>
      <c r="H32" s="12">
        <f>[11]Touko!BA8</f>
        <v>2780</v>
      </c>
      <c r="I32" s="12">
        <f>[11]Kesä!BA8</f>
        <v>3655</v>
      </c>
      <c r="J32" s="12">
        <f>[11]Heinä!BA8</f>
        <v>3224</v>
      </c>
      <c r="K32" s="12">
        <f>[11]Elo!BA8</f>
        <v>3918</v>
      </c>
      <c r="L32" s="12">
        <f>[11]Syys!BA8</f>
        <v>3959</v>
      </c>
      <c r="M32" s="12">
        <f>[11]Loka!BA8</f>
        <v>2283</v>
      </c>
      <c r="N32" s="12">
        <f>[11]Marras!BA8</f>
        <v>2358</v>
      </c>
      <c r="O32" s="12">
        <f>[11]Joulu!BA8</f>
        <v>1747</v>
      </c>
    </row>
    <row r="33" spans="2:15" s="21" customFormat="1" x14ac:dyDescent="0.2">
      <c r="B33" s="24" t="s">
        <v>41</v>
      </c>
      <c r="C33" s="23">
        <f>[11]Tammijoulu!AF8</f>
        <v>12004</v>
      </c>
      <c r="D33" s="23">
        <f>[11]Tammi!AF8</f>
        <v>806</v>
      </c>
      <c r="E33" s="23">
        <f>[11]Helmi!AF8</f>
        <v>663</v>
      </c>
      <c r="F33" s="23">
        <f>[11]Maalis!AF8</f>
        <v>742</v>
      </c>
      <c r="G33" s="23">
        <f>[11]Huhti!AF8</f>
        <v>705</v>
      </c>
      <c r="H33" s="23">
        <f>[11]Touko!AF8</f>
        <v>634</v>
      </c>
      <c r="I33" s="23">
        <f>[11]Kesä!AF8</f>
        <v>1156</v>
      </c>
      <c r="J33" s="23">
        <f>[11]Heinä!AF8</f>
        <v>1206</v>
      </c>
      <c r="K33" s="23">
        <f>[11]Elo!AF8</f>
        <v>1507</v>
      </c>
      <c r="L33" s="23">
        <f>[11]Syys!AF8</f>
        <v>747</v>
      </c>
      <c r="M33" s="23">
        <f>[11]Loka!AF8</f>
        <v>694</v>
      </c>
      <c r="N33" s="23">
        <f>[11]Marras!AF8</f>
        <v>633</v>
      </c>
      <c r="O33" s="23">
        <f>[11]Joulu!AF8</f>
        <v>2511</v>
      </c>
    </row>
    <row r="34" spans="2:15" x14ac:dyDescent="0.2">
      <c r="B34" s="1" t="s">
        <v>47</v>
      </c>
      <c r="C34" s="12">
        <f>[11]Tammijoulu!Q8</f>
        <v>18676</v>
      </c>
      <c r="D34" s="12">
        <f>[11]Tammi!Q8</f>
        <v>1100</v>
      </c>
      <c r="E34" s="12">
        <f>[11]Helmi!Q8</f>
        <v>1215</v>
      </c>
      <c r="F34" s="12">
        <f>[11]Maalis!Q8</f>
        <v>1557</v>
      </c>
      <c r="G34" s="12">
        <f>[11]Huhti!Q8</f>
        <v>1361</v>
      </c>
      <c r="H34" s="12">
        <f>[11]Touko!Q8</f>
        <v>1101</v>
      </c>
      <c r="I34" s="12">
        <f>[11]Kesä!Q8</f>
        <v>2152</v>
      </c>
      <c r="J34" s="12">
        <f>[11]Heinä!Q8</f>
        <v>2386</v>
      </c>
      <c r="K34" s="12">
        <f>[11]Elo!Q8</f>
        <v>1517</v>
      </c>
      <c r="L34" s="12">
        <f>[11]Syys!Q8</f>
        <v>1617</v>
      </c>
      <c r="M34" s="12">
        <f>[11]Loka!Q8</f>
        <v>1419</v>
      </c>
      <c r="N34" s="12">
        <f>[11]Marras!Q8</f>
        <v>1185</v>
      </c>
      <c r="O34" s="12">
        <f>[11]Joulu!Q8</f>
        <v>2066</v>
      </c>
    </row>
    <row r="35" spans="2:15" s="21" customFormat="1" x14ac:dyDescent="0.2">
      <c r="B35" s="24" t="s">
        <v>49</v>
      </c>
      <c r="C35" s="23">
        <f>[11]Tammijoulu!W8</f>
        <v>31215</v>
      </c>
      <c r="D35" s="23">
        <f>[11]Tammi!W8</f>
        <v>1628</v>
      </c>
      <c r="E35" s="23">
        <f>[11]Helmi!W8</f>
        <v>2192</v>
      </c>
      <c r="F35" s="23">
        <f>[11]Maalis!W8</f>
        <v>2290</v>
      </c>
      <c r="G35" s="23">
        <f>[11]Huhti!W8</f>
        <v>1930</v>
      </c>
      <c r="H35" s="23">
        <f>[11]Touko!W8</f>
        <v>2171</v>
      </c>
      <c r="I35" s="23">
        <f>[11]Kesä!W8</f>
        <v>2591</v>
      </c>
      <c r="J35" s="23">
        <f>[11]Heinä!W8</f>
        <v>4236</v>
      </c>
      <c r="K35" s="23">
        <f>[11]Elo!W8</f>
        <v>3822</v>
      </c>
      <c r="L35" s="23">
        <f>[11]Syys!W8</f>
        <v>2744</v>
      </c>
      <c r="M35" s="23">
        <f>[11]Loka!W8</f>
        <v>2307</v>
      </c>
      <c r="N35" s="23">
        <f>[11]Marras!W8</f>
        <v>3417</v>
      </c>
      <c r="O35" s="23">
        <f>[11]Joulu!W8</f>
        <v>1887</v>
      </c>
    </row>
    <row r="36" spans="2:15" x14ac:dyDescent="0.2">
      <c r="B36" s="42" t="s">
        <v>45</v>
      </c>
      <c r="C36" s="43">
        <f>[11]Tammijoulu!Y8</f>
        <v>19307</v>
      </c>
      <c r="D36" s="43">
        <f>[11]Tammi!Y8</f>
        <v>947</v>
      </c>
      <c r="E36" s="43">
        <f>[11]Helmi!Y8</f>
        <v>1363</v>
      </c>
      <c r="F36" s="43">
        <f>[11]Maalis!Y8</f>
        <v>1242</v>
      </c>
      <c r="G36" s="43">
        <f>[11]Huhti!Y8</f>
        <v>1181</v>
      </c>
      <c r="H36" s="43">
        <f>[11]Touko!Y8</f>
        <v>1355</v>
      </c>
      <c r="I36" s="43">
        <f>[11]Kesä!Y8</f>
        <v>2049</v>
      </c>
      <c r="J36" s="43">
        <f>[11]Heinä!Y8</f>
        <v>2560</v>
      </c>
      <c r="K36" s="43">
        <f>[11]Elo!Y8</f>
        <v>2972</v>
      </c>
      <c r="L36" s="43">
        <f>[11]Syys!Y8</f>
        <v>1627</v>
      </c>
      <c r="M36" s="43">
        <f>[11]Loka!Y8</f>
        <v>1338</v>
      </c>
      <c r="N36" s="43">
        <f>[11]Marras!Y8</f>
        <v>1476</v>
      </c>
      <c r="O36" s="43">
        <f>[11]Joulu!Y8</f>
        <v>1197</v>
      </c>
    </row>
    <row r="37" spans="2:15" s="21" customFormat="1" x14ac:dyDescent="0.2">
      <c r="B37" s="24" t="s">
        <v>51</v>
      </c>
      <c r="C37" s="23">
        <f>[11]Tammijoulu!AW8</f>
        <v>44330</v>
      </c>
      <c r="D37" s="23">
        <f>[11]Tammi!AW8</f>
        <v>2782</v>
      </c>
      <c r="E37" s="23">
        <f>[11]Helmi!AW8</f>
        <v>2513</v>
      </c>
      <c r="F37" s="23">
        <f>[11]Maalis!AW8</f>
        <v>3154</v>
      </c>
      <c r="G37" s="23">
        <f>[11]Huhti!AW8</f>
        <v>3353</v>
      </c>
      <c r="H37" s="23">
        <f>[11]Touko!AW8</f>
        <v>4427</v>
      </c>
      <c r="I37" s="23">
        <f>[11]Kesä!AW8</f>
        <v>5871</v>
      </c>
      <c r="J37" s="23">
        <f>[11]Heinä!AW8</f>
        <v>3335</v>
      </c>
      <c r="K37" s="23">
        <f>[11]Elo!AW8</f>
        <v>4548</v>
      </c>
      <c r="L37" s="23">
        <f>[11]Syys!AW8</f>
        <v>5043</v>
      </c>
      <c r="M37" s="23">
        <f>[11]Loka!AW8</f>
        <v>3189</v>
      </c>
      <c r="N37" s="23">
        <f>[11]Marras!AW8</f>
        <v>3570</v>
      </c>
      <c r="O37" s="23">
        <f>[11]Joulu!AW8</f>
        <v>2545</v>
      </c>
    </row>
    <row r="38" spans="2:15" x14ac:dyDescent="0.2">
      <c r="B38" s="1" t="s">
        <v>3</v>
      </c>
      <c r="C38" s="12">
        <f>[11]Tammijoulu!AI8</f>
        <v>42858</v>
      </c>
      <c r="D38" s="12">
        <f>[11]Tammi!AI8</f>
        <v>2438</v>
      </c>
      <c r="E38" s="12">
        <f>[11]Helmi!AI8</f>
        <v>2567</v>
      </c>
      <c r="F38" s="12">
        <f>[11]Maalis!AI8</f>
        <v>4874</v>
      </c>
      <c r="G38" s="12">
        <f>[11]Huhti!AI8</f>
        <v>2732</v>
      </c>
      <c r="H38" s="12">
        <f>[11]Touko!AI8</f>
        <v>6533</v>
      </c>
      <c r="I38" s="12">
        <f>[11]Kesä!AI8</f>
        <v>3448</v>
      </c>
      <c r="J38" s="12">
        <f>[11]Heinä!AI8</f>
        <v>3529</v>
      </c>
      <c r="K38" s="12">
        <f>[11]Elo!AI8</f>
        <v>3651</v>
      </c>
      <c r="L38" s="12">
        <f>[11]Syys!AI8</f>
        <v>3652</v>
      </c>
      <c r="M38" s="12">
        <f>[11]Loka!AI8</f>
        <v>2999</v>
      </c>
      <c r="N38" s="12">
        <f>[11]Marras!AI8</f>
        <v>2452</v>
      </c>
      <c r="O38" s="12">
        <f>[11]Joulu!AI8</f>
        <v>3983</v>
      </c>
    </row>
    <row r="39" spans="2:15" s="21" customFormat="1" x14ac:dyDescent="0.2">
      <c r="B39" s="24" t="s">
        <v>46</v>
      </c>
      <c r="C39" s="23">
        <f>[11]Tammijoulu!U8</f>
        <v>14674</v>
      </c>
      <c r="D39" s="23">
        <f>[11]Tammi!U8</f>
        <v>1025</v>
      </c>
      <c r="E39" s="23">
        <f>[11]Helmi!U8</f>
        <v>996</v>
      </c>
      <c r="F39" s="23">
        <f>[11]Maalis!U8</f>
        <v>1585</v>
      </c>
      <c r="G39" s="23">
        <f>[11]Huhti!U8</f>
        <v>1153</v>
      </c>
      <c r="H39" s="23">
        <f>[11]Touko!U8</f>
        <v>1526</v>
      </c>
      <c r="I39" s="23">
        <f>[11]Kesä!U8</f>
        <v>1490</v>
      </c>
      <c r="J39" s="23">
        <f>[11]Heinä!U8</f>
        <v>973</v>
      </c>
      <c r="K39" s="23">
        <f>[11]Elo!U8</f>
        <v>1624</v>
      </c>
      <c r="L39" s="23">
        <f>[11]Syys!U8</f>
        <v>1380</v>
      </c>
      <c r="M39" s="23">
        <f>[11]Loka!U8</f>
        <v>818</v>
      </c>
      <c r="N39" s="23">
        <f>[11]Marras!U8</f>
        <v>1047</v>
      </c>
      <c r="O39" s="23">
        <f>[11]Joulu!U8</f>
        <v>1057</v>
      </c>
    </row>
    <row r="40" spans="2:15" x14ac:dyDescent="0.2">
      <c r="B40" s="1" t="s">
        <v>50</v>
      </c>
      <c r="C40" s="12">
        <f>[11]Tammijoulu!AJ8</f>
        <v>26012</v>
      </c>
      <c r="D40" s="12">
        <f>[11]Tammi!AJ8</f>
        <v>1531</v>
      </c>
      <c r="E40" s="12">
        <f>[11]Helmi!AJ8</f>
        <v>1891</v>
      </c>
      <c r="F40" s="12">
        <f>[11]Maalis!AJ8</f>
        <v>2422</v>
      </c>
      <c r="G40" s="12">
        <f>[11]Huhti!AJ8</f>
        <v>1427</v>
      </c>
      <c r="H40" s="12">
        <f>[11]Touko!AJ8</f>
        <v>2503</v>
      </c>
      <c r="I40" s="12">
        <f>[11]Kesä!AJ8</f>
        <v>2986</v>
      </c>
      <c r="J40" s="12">
        <f>[11]Heinä!AJ8</f>
        <v>2157</v>
      </c>
      <c r="K40" s="12">
        <f>[11]Elo!AJ8</f>
        <v>2609</v>
      </c>
      <c r="L40" s="12">
        <f>[11]Syys!AJ8</f>
        <v>2553</v>
      </c>
      <c r="M40" s="12">
        <f>[11]Loka!AJ8</f>
        <v>1893</v>
      </c>
      <c r="N40" s="12">
        <f>[11]Marras!AJ8</f>
        <v>1938</v>
      </c>
      <c r="O40" s="12">
        <f>[11]Joulu!AJ8</f>
        <v>2102</v>
      </c>
    </row>
    <row r="41" spans="2:15" s="21" customFormat="1" x14ac:dyDescent="0.2">
      <c r="B41" s="24" t="s">
        <v>52</v>
      </c>
      <c r="C41" s="23">
        <f>[11]Tammijoulu!I8</f>
        <v>7784</v>
      </c>
      <c r="D41" s="23">
        <f>[11]Tammi!I8</f>
        <v>327</v>
      </c>
      <c r="E41" s="23">
        <f>[11]Helmi!I8</f>
        <v>215</v>
      </c>
      <c r="F41" s="23">
        <f>[11]Maalis!I8</f>
        <v>564</v>
      </c>
      <c r="G41" s="23">
        <f>[11]Huhti!I8</f>
        <v>623</v>
      </c>
      <c r="H41" s="23">
        <f>[11]Touko!I8</f>
        <v>1218</v>
      </c>
      <c r="I41" s="23">
        <f>[11]Kesä!I8</f>
        <v>731</v>
      </c>
      <c r="J41" s="23">
        <f>[11]Heinä!I8</f>
        <v>954</v>
      </c>
      <c r="K41" s="23">
        <f>[11]Elo!I8</f>
        <v>701</v>
      </c>
      <c r="L41" s="23">
        <f>[11]Syys!I8</f>
        <v>765</v>
      </c>
      <c r="M41" s="23">
        <f>[11]Loka!I8</f>
        <v>813</v>
      </c>
      <c r="N41" s="23">
        <f>[11]Marras!I8</f>
        <v>580</v>
      </c>
      <c r="O41" s="23">
        <f>[11]Joulu!I8</f>
        <v>293</v>
      </c>
    </row>
    <row r="42" spans="2:15" x14ac:dyDescent="0.2">
      <c r="B42" s="42" t="s">
        <v>71</v>
      </c>
      <c r="C42" s="43">
        <f>[11]Tammijoulu!AG8</f>
        <v>18335</v>
      </c>
      <c r="D42" s="43">
        <f>[11]Tammi!AG8</f>
        <v>1647</v>
      </c>
      <c r="E42" s="43">
        <f>[11]Helmi!AG8</f>
        <v>1220</v>
      </c>
      <c r="F42" s="43">
        <f>[11]Maalis!AG8</f>
        <v>1340</v>
      </c>
      <c r="G42" s="43">
        <f>[11]Huhti!AG8</f>
        <v>1562</v>
      </c>
      <c r="H42" s="43">
        <f>[11]Touko!AG8</f>
        <v>1305</v>
      </c>
      <c r="I42" s="43">
        <f>[11]Kesä!AG8</f>
        <v>1853</v>
      </c>
      <c r="J42" s="43">
        <f>[11]Heinä!AG8</f>
        <v>1778</v>
      </c>
      <c r="K42" s="43">
        <f>[11]Elo!AG8</f>
        <v>2107</v>
      </c>
      <c r="L42" s="43">
        <f>[11]Syys!AG8</f>
        <v>1752</v>
      </c>
      <c r="M42" s="43">
        <f>[11]Loka!AG8</f>
        <v>1599</v>
      </c>
      <c r="N42" s="43">
        <f>[11]Marras!AG8</f>
        <v>1446</v>
      </c>
      <c r="O42" s="43">
        <f>[11]Joulu!AG8</f>
        <v>726</v>
      </c>
    </row>
    <row r="43" spans="2:15" s="21" customFormat="1" x14ac:dyDescent="0.2">
      <c r="B43" s="24" t="s">
        <v>4</v>
      </c>
      <c r="C43" s="23">
        <f>[11]Tammijoulu!AN8</f>
        <v>25712</v>
      </c>
      <c r="D43" s="23">
        <f>[11]Tammi!AN8</f>
        <v>453</v>
      </c>
      <c r="E43" s="23">
        <f>[11]Helmi!AN8</f>
        <v>6182</v>
      </c>
      <c r="F43" s="23">
        <f>[11]Maalis!AN8</f>
        <v>7432</v>
      </c>
      <c r="G43" s="23">
        <f>[11]Huhti!AN8</f>
        <v>465</v>
      </c>
      <c r="H43" s="23">
        <f>[11]Touko!AN8</f>
        <v>484</v>
      </c>
      <c r="I43" s="23">
        <f>[11]Kesä!AN8</f>
        <v>942</v>
      </c>
      <c r="J43" s="23">
        <f>[11]Heinä!AN8</f>
        <v>2818</v>
      </c>
      <c r="K43" s="23">
        <f>[11]Elo!AN8</f>
        <v>4017</v>
      </c>
      <c r="L43" s="23">
        <f>[11]Syys!AN8</f>
        <v>1114</v>
      </c>
      <c r="M43" s="23">
        <f>[11]Loka!AN8</f>
        <v>641</v>
      </c>
      <c r="N43" s="23">
        <f>[11]Marras!AN8</f>
        <v>655</v>
      </c>
      <c r="O43" s="23">
        <f>[11]Joulu!AN8</f>
        <v>509</v>
      </c>
    </row>
    <row r="44" spans="2:15" x14ac:dyDescent="0.2">
      <c r="B44" s="1" t="s">
        <v>253</v>
      </c>
      <c r="C44" s="12">
        <f>[11]Tammijoulu!AL8</f>
        <v>27405</v>
      </c>
      <c r="D44" s="12">
        <f>[11]Tammi!AL8</f>
        <v>8350</v>
      </c>
      <c r="E44" s="12">
        <f>[11]Helmi!AL8</f>
        <v>1266</v>
      </c>
      <c r="F44" s="12">
        <f>[11]Maalis!AL8</f>
        <v>1131</v>
      </c>
      <c r="G44" s="12">
        <f>[11]Huhti!AL8</f>
        <v>941</v>
      </c>
      <c r="H44" s="12">
        <f>[11]Touko!AL8</f>
        <v>724</v>
      </c>
      <c r="I44" s="12">
        <f>[11]Kesä!AL8</f>
        <v>1682</v>
      </c>
      <c r="J44" s="12">
        <f>[11]Heinä!AL8</f>
        <v>2653</v>
      </c>
      <c r="K44" s="12">
        <f>[11]Elo!AL8</f>
        <v>1529</v>
      </c>
      <c r="L44" s="12">
        <f>[11]Syys!AL8</f>
        <v>1479</v>
      </c>
      <c r="M44" s="12">
        <f>[11]Loka!AL8</f>
        <v>1396</v>
      </c>
      <c r="N44" s="12">
        <f>[11]Marras!AL8</f>
        <v>1868</v>
      </c>
      <c r="O44" s="12">
        <f>[11]Joulu!AL8</f>
        <v>4386</v>
      </c>
    </row>
    <row r="45" spans="2:15" s="21" customFormat="1" x14ac:dyDescent="0.2">
      <c r="B45" s="24" t="s">
        <v>53</v>
      </c>
      <c r="C45" s="23">
        <f>[11]Tammijoulu!BH8</f>
        <v>3965</v>
      </c>
      <c r="D45" s="23">
        <f>[11]Tammi!BH8</f>
        <v>176</v>
      </c>
      <c r="E45" s="23">
        <f>[11]Helmi!BH8</f>
        <v>233</v>
      </c>
      <c r="F45" s="23">
        <f>[11]Maalis!BH8</f>
        <v>135</v>
      </c>
      <c r="G45" s="23">
        <f>[11]Huhti!BH8</f>
        <v>157</v>
      </c>
      <c r="H45" s="23">
        <f>[11]Touko!BH8</f>
        <v>199</v>
      </c>
      <c r="I45" s="23">
        <f>[11]Kesä!BH8</f>
        <v>723</v>
      </c>
      <c r="J45" s="23">
        <f>[11]Heinä!BH8</f>
        <v>605</v>
      </c>
      <c r="K45" s="23">
        <f>[11]Elo!BH8</f>
        <v>596</v>
      </c>
      <c r="L45" s="23">
        <f>[11]Syys!BH8</f>
        <v>426</v>
      </c>
      <c r="M45" s="23">
        <f>[11]Loka!BH8</f>
        <v>232</v>
      </c>
      <c r="N45" s="23">
        <f>[11]Marras!BH8</f>
        <v>150</v>
      </c>
      <c r="O45" s="23">
        <f>[11]Joulu!BH8</f>
        <v>333</v>
      </c>
    </row>
    <row r="46" spans="2:15" x14ac:dyDescent="0.2">
      <c r="B46" s="42" t="s">
        <v>5</v>
      </c>
      <c r="C46" s="43">
        <f>[11]Tammijoulu!BC8</f>
        <v>12173</v>
      </c>
      <c r="D46" s="43">
        <f>[11]Tammi!BC8</f>
        <v>479</v>
      </c>
      <c r="E46" s="43">
        <f>[11]Helmi!BC8</f>
        <v>820</v>
      </c>
      <c r="F46" s="43">
        <f>[11]Maalis!BC8</f>
        <v>548</v>
      </c>
      <c r="G46" s="43">
        <f>[11]Huhti!BC8</f>
        <v>275</v>
      </c>
      <c r="H46" s="43">
        <f>[11]Touko!BC8</f>
        <v>816</v>
      </c>
      <c r="I46" s="43">
        <f>[11]Kesä!BC8</f>
        <v>2461</v>
      </c>
      <c r="J46" s="43">
        <f>[11]Heinä!BC8</f>
        <v>2976</v>
      </c>
      <c r="K46" s="43">
        <f>[11]Elo!BC8</f>
        <v>1336</v>
      </c>
      <c r="L46" s="43">
        <f>[11]Syys!BC8</f>
        <v>650</v>
      </c>
      <c r="M46" s="43">
        <f>[11]Loka!BC8</f>
        <v>614</v>
      </c>
      <c r="N46" s="43">
        <f>[11]Marras!BC8</f>
        <v>460</v>
      </c>
      <c r="O46" s="43">
        <f>[11]Joulu!BC8</f>
        <v>738</v>
      </c>
    </row>
    <row r="47" spans="2:15" s="21" customFormat="1" x14ac:dyDescent="0.2">
      <c r="B47" s="25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2:15" x14ac:dyDescent="0.2">
      <c r="B48" s="1" t="s">
        <v>54</v>
      </c>
      <c r="C48" s="8">
        <f t="shared" ref="C48" si="0">C10-SUM(C12:C46)</f>
        <v>470318</v>
      </c>
      <c r="D48" s="8">
        <f>D10-SUM(D12:D46)</f>
        <v>25762</v>
      </c>
      <c r="E48" s="8">
        <f>E10-SUM(E12:E46)</f>
        <v>25115</v>
      </c>
      <c r="F48" s="8">
        <f t="shared" ref="F48:O48" si="1">F10-SUM(F12:F46)</f>
        <v>28028</v>
      </c>
      <c r="G48" s="8">
        <f t="shared" si="1"/>
        <v>27979</v>
      </c>
      <c r="H48" s="8">
        <f t="shared" si="1"/>
        <v>36262</v>
      </c>
      <c r="I48" s="8">
        <f t="shared" si="1"/>
        <v>51631</v>
      </c>
      <c r="J48" s="8">
        <f t="shared" si="1"/>
        <v>50459</v>
      </c>
      <c r="K48" s="8">
        <f t="shared" si="1"/>
        <v>61917</v>
      </c>
      <c r="L48" s="8">
        <f t="shared" si="1"/>
        <v>57929</v>
      </c>
      <c r="M48" s="8">
        <f t="shared" si="1"/>
        <v>31281</v>
      </c>
      <c r="N48" s="8">
        <f t="shared" si="1"/>
        <v>33572</v>
      </c>
      <c r="O48" s="8">
        <f t="shared" si="1"/>
        <v>40383</v>
      </c>
    </row>
    <row r="49" spans="2:15" x14ac:dyDescent="0.2"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2:15" x14ac:dyDescent="0.2"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2:15" x14ac:dyDescent="0.2"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2:15" x14ac:dyDescent="0.2"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</row>
    <row r="53" spans="2:15" x14ac:dyDescent="0.2"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</row>
    <row r="54" spans="2:15" x14ac:dyDescent="0.2"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2:15" x14ac:dyDescent="0.2"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</row>
    <row r="56" spans="2:15" x14ac:dyDescent="0.2"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2:15" x14ac:dyDescent="0.2">
      <c r="B57" s="13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2:15" x14ac:dyDescent="0.2"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2:15" x14ac:dyDescent="0.2"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2:15" x14ac:dyDescent="0.2"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</row>
  </sheetData>
  <phoneticPr fontId="0" type="noConversion"/>
  <conditionalFormatting sqref="P1:IV1048576 C8:C65536 C1:C6 A1:B43 G1:G6 G8:G65536 A45:B1048576 A44">
    <cfRule type="cellIs" dxfId="291" priority="85" stopIfTrue="1" operator="lessThan">
      <formula>0</formula>
    </cfRule>
  </conditionalFormatting>
  <conditionalFormatting sqref="D1:D6 D8:D65536">
    <cfRule type="cellIs" dxfId="290" priority="84" stopIfTrue="1" operator="lessThan">
      <formula>0</formula>
    </cfRule>
  </conditionalFormatting>
  <conditionalFormatting sqref="E1:E6 E8:E65536">
    <cfRule type="cellIs" dxfId="289" priority="83" stopIfTrue="1" operator="lessThan">
      <formula>0</formula>
    </cfRule>
  </conditionalFormatting>
  <conditionalFormatting sqref="E8:E65536 E1:E6">
    <cfRule type="cellIs" dxfId="288" priority="82" stopIfTrue="1" operator="lessThan">
      <formula>0</formula>
    </cfRule>
  </conditionalFormatting>
  <conditionalFormatting sqref="E8:E65536 E1:E6">
    <cfRule type="cellIs" dxfId="287" priority="81" stopIfTrue="1" operator="lessThan">
      <formula>0</formula>
    </cfRule>
  </conditionalFormatting>
  <conditionalFormatting sqref="E8:E65536 E1:E6">
    <cfRule type="cellIs" dxfId="286" priority="80" stopIfTrue="1" operator="lessThan">
      <formula>0</formula>
    </cfRule>
  </conditionalFormatting>
  <conditionalFormatting sqref="E8:E65536 E1:E6">
    <cfRule type="cellIs" dxfId="285" priority="79" stopIfTrue="1" operator="lessThan">
      <formula>0</formula>
    </cfRule>
  </conditionalFormatting>
  <conditionalFormatting sqref="F1:F6 F8:F65536">
    <cfRule type="cellIs" dxfId="284" priority="78" stopIfTrue="1" operator="lessThan">
      <formula>0</formula>
    </cfRule>
  </conditionalFormatting>
  <conditionalFormatting sqref="F8:F65536 F1:F6">
    <cfRule type="cellIs" dxfId="283" priority="77" stopIfTrue="1" operator="lessThan">
      <formula>0</formula>
    </cfRule>
  </conditionalFormatting>
  <conditionalFormatting sqref="F8:F65536 F1:F6">
    <cfRule type="cellIs" dxfId="282" priority="76" stopIfTrue="1" operator="lessThan">
      <formula>0</formula>
    </cfRule>
  </conditionalFormatting>
  <conditionalFormatting sqref="F8:F65536 F1:F6">
    <cfRule type="cellIs" dxfId="281" priority="75" stopIfTrue="1" operator="lessThan">
      <formula>0</formula>
    </cfRule>
  </conditionalFormatting>
  <conditionalFormatting sqref="F8:F65536 F1:F6">
    <cfRule type="cellIs" dxfId="280" priority="74" stopIfTrue="1" operator="lessThan">
      <formula>0</formula>
    </cfRule>
  </conditionalFormatting>
  <conditionalFormatting sqref="G1:G6 G8:G65536">
    <cfRule type="cellIs" dxfId="279" priority="73" stopIfTrue="1" operator="lessThan">
      <formula>0</formula>
    </cfRule>
  </conditionalFormatting>
  <conditionalFormatting sqref="G8:G65536 G1:G6">
    <cfRule type="cellIs" dxfId="278" priority="72" stopIfTrue="1" operator="lessThan">
      <formula>0</formula>
    </cfRule>
  </conditionalFormatting>
  <conditionalFormatting sqref="G8:G65536 G1:G6">
    <cfRule type="cellIs" dxfId="277" priority="71" stopIfTrue="1" operator="lessThan">
      <formula>0</formula>
    </cfRule>
  </conditionalFormatting>
  <conditionalFormatting sqref="G8:G65536 G1:G6">
    <cfRule type="cellIs" dxfId="276" priority="70" stopIfTrue="1" operator="lessThan">
      <formula>0</formula>
    </cfRule>
  </conditionalFormatting>
  <conditionalFormatting sqref="G8:G65536 G1:G6">
    <cfRule type="cellIs" dxfId="275" priority="69" stopIfTrue="1" operator="lessThan">
      <formula>0</formula>
    </cfRule>
  </conditionalFormatting>
  <conditionalFormatting sqref="H1:H6 H8:H65536">
    <cfRule type="cellIs" dxfId="274" priority="68" stopIfTrue="1" operator="lessThan">
      <formula>0</formula>
    </cfRule>
  </conditionalFormatting>
  <conditionalFormatting sqref="H8:H65536 H1:H6">
    <cfRule type="cellIs" dxfId="273" priority="67" stopIfTrue="1" operator="lessThan">
      <formula>0</formula>
    </cfRule>
  </conditionalFormatting>
  <conditionalFormatting sqref="H8:H65536 H1:H6">
    <cfRule type="cellIs" dxfId="272" priority="66" stopIfTrue="1" operator="lessThan">
      <formula>0</formula>
    </cfRule>
  </conditionalFormatting>
  <conditionalFormatting sqref="H8:H65536 H1:H6">
    <cfRule type="cellIs" dxfId="271" priority="65" stopIfTrue="1" operator="lessThan">
      <formula>0</formula>
    </cfRule>
  </conditionalFormatting>
  <conditionalFormatting sqref="H8:H65536 H1:H6">
    <cfRule type="cellIs" dxfId="270" priority="64" stopIfTrue="1" operator="lessThan">
      <formula>0</formula>
    </cfRule>
  </conditionalFormatting>
  <conditionalFormatting sqref="H8:H65536 H1:H6">
    <cfRule type="cellIs" dxfId="269" priority="63" stopIfTrue="1" operator="lessThan">
      <formula>0</formula>
    </cfRule>
  </conditionalFormatting>
  <conditionalFormatting sqref="H8:H65536 H1:H6">
    <cfRule type="cellIs" dxfId="268" priority="62" stopIfTrue="1" operator="lessThan">
      <formula>0</formula>
    </cfRule>
  </conditionalFormatting>
  <conditionalFormatting sqref="H8:H65536 H1:H6">
    <cfRule type="cellIs" dxfId="267" priority="61" stopIfTrue="1" operator="lessThan">
      <formula>0</formula>
    </cfRule>
  </conditionalFormatting>
  <conditionalFormatting sqref="H8:H65536 H1:H6">
    <cfRule type="cellIs" dxfId="266" priority="60" stopIfTrue="1" operator="lessThan">
      <formula>0</formula>
    </cfRule>
  </conditionalFormatting>
  <conditionalFormatting sqref="I1:I6 I8:I65536">
    <cfRule type="cellIs" dxfId="265" priority="59" stopIfTrue="1" operator="lessThan">
      <formula>0</formula>
    </cfRule>
  </conditionalFormatting>
  <conditionalFormatting sqref="I8:I65536 I1:I6">
    <cfRule type="cellIs" dxfId="264" priority="58" stopIfTrue="1" operator="lessThan">
      <formula>0</formula>
    </cfRule>
  </conditionalFormatting>
  <conditionalFormatting sqref="I8:I65536 I1:I6">
    <cfRule type="cellIs" dxfId="263" priority="57" stopIfTrue="1" operator="lessThan">
      <formula>0</formula>
    </cfRule>
  </conditionalFormatting>
  <conditionalFormatting sqref="I8:I65536 I1:I6">
    <cfRule type="cellIs" dxfId="262" priority="56" stopIfTrue="1" operator="lessThan">
      <formula>0</formula>
    </cfRule>
  </conditionalFormatting>
  <conditionalFormatting sqref="I8:I65536 I1:I6">
    <cfRule type="cellIs" dxfId="261" priority="55" stopIfTrue="1" operator="lessThan">
      <formula>0</formula>
    </cfRule>
  </conditionalFormatting>
  <conditionalFormatting sqref="I8:I65536 I1:I6">
    <cfRule type="cellIs" dxfId="260" priority="54" stopIfTrue="1" operator="lessThan">
      <formula>0</formula>
    </cfRule>
  </conditionalFormatting>
  <conditionalFormatting sqref="I8:I65536 I1:I6">
    <cfRule type="cellIs" dxfId="259" priority="53" stopIfTrue="1" operator="lessThan">
      <formula>0</formula>
    </cfRule>
  </conditionalFormatting>
  <conditionalFormatting sqref="I8:I65536 I1:I6">
    <cfRule type="cellIs" dxfId="258" priority="52" stopIfTrue="1" operator="lessThan">
      <formula>0</formula>
    </cfRule>
  </conditionalFormatting>
  <conditionalFormatting sqref="I8:I65536 I1:I6">
    <cfRule type="cellIs" dxfId="257" priority="51" stopIfTrue="1" operator="lessThan">
      <formula>0</formula>
    </cfRule>
  </conditionalFormatting>
  <conditionalFormatting sqref="J1:J6 J8:J65536">
    <cfRule type="cellIs" dxfId="256" priority="50" stopIfTrue="1" operator="lessThan">
      <formula>0</formula>
    </cfRule>
  </conditionalFormatting>
  <conditionalFormatting sqref="J8:J65536 J1:J6">
    <cfRule type="cellIs" dxfId="255" priority="49" stopIfTrue="1" operator="lessThan">
      <formula>0</formula>
    </cfRule>
  </conditionalFormatting>
  <conditionalFormatting sqref="J8:J65536 J1:J6">
    <cfRule type="cellIs" dxfId="254" priority="48" stopIfTrue="1" operator="lessThan">
      <formula>0</formula>
    </cfRule>
  </conditionalFormatting>
  <conditionalFormatting sqref="J8:J65536 J1:J6">
    <cfRule type="cellIs" dxfId="253" priority="47" stopIfTrue="1" operator="lessThan">
      <formula>0</formula>
    </cfRule>
  </conditionalFormatting>
  <conditionalFormatting sqref="J8:J65536 J1:J6">
    <cfRule type="cellIs" dxfId="252" priority="46" stopIfTrue="1" operator="lessThan">
      <formula>0</formula>
    </cfRule>
  </conditionalFormatting>
  <conditionalFormatting sqref="J8:J65536 J1:J6">
    <cfRule type="cellIs" dxfId="251" priority="45" stopIfTrue="1" operator="lessThan">
      <formula>0</formula>
    </cfRule>
  </conditionalFormatting>
  <conditionalFormatting sqref="J8:J65536 J1:J6">
    <cfRule type="cellIs" dxfId="250" priority="44" stopIfTrue="1" operator="lessThan">
      <formula>0</formula>
    </cfRule>
  </conditionalFormatting>
  <conditionalFormatting sqref="J8:J65536 J1:J6">
    <cfRule type="cellIs" dxfId="249" priority="43" stopIfTrue="1" operator="lessThan">
      <formula>0</formula>
    </cfRule>
  </conditionalFormatting>
  <conditionalFormatting sqref="J8:J65536 J1:J6">
    <cfRule type="cellIs" dxfId="248" priority="42" stopIfTrue="1" operator="lessThan">
      <formula>0</formula>
    </cfRule>
  </conditionalFormatting>
  <conditionalFormatting sqref="K8:K65536 K1:K6">
    <cfRule type="cellIs" dxfId="247" priority="41" stopIfTrue="1" operator="lessThan">
      <formula>0</formula>
    </cfRule>
  </conditionalFormatting>
  <conditionalFormatting sqref="K8:K65536 K1:K6">
    <cfRule type="cellIs" dxfId="246" priority="40" stopIfTrue="1" operator="lessThan">
      <formula>0</formula>
    </cfRule>
  </conditionalFormatting>
  <conditionalFormatting sqref="K8:K65536 K1:K6">
    <cfRule type="cellIs" dxfId="245" priority="39" stopIfTrue="1" operator="lessThan">
      <formula>0</formula>
    </cfRule>
  </conditionalFormatting>
  <conditionalFormatting sqref="K8:K65536 K1:K6">
    <cfRule type="cellIs" dxfId="244" priority="38" stopIfTrue="1" operator="lessThan">
      <formula>0</formula>
    </cfRule>
  </conditionalFormatting>
  <conditionalFormatting sqref="K8:K65536 K1:K6">
    <cfRule type="cellIs" dxfId="243" priority="37" stopIfTrue="1" operator="lessThan">
      <formula>0</formula>
    </cfRule>
  </conditionalFormatting>
  <conditionalFormatting sqref="K8:K65536 K1:K6">
    <cfRule type="cellIs" dxfId="242" priority="36" stopIfTrue="1" operator="lessThan">
      <formula>0</formula>
    </cfRule>
  </conditionalFormatting>
  <conditionalFormatting sqref="K8:K65536 K1:K6">
    <cfRule type="cellIs" dxfId="241" priority="35" stopIfTrue="1" operator="lessThan">
      <formula>0</formula>
    </cfRule>
  </conditionalFormatting>
  <conditionalFormatting sqref="K8:K65536 K1:K6">
    <cfRule type="cellIs" dxfId="240" priority="34" stopIfTrue="1" operator="lessThan">
      <formula>0</formula>
    </cfRule>
  </conditionalFormatting>
  <conditionalFormatting sqref="L8:L65536 L1:L6">
    <cfRule type="cellIs" dxfId="239" priority="33" stopIfTrue="1" operator="lessThan">
      <formula>0</formula>
    </cfRule>
  </conditionalFormatting>
  <conditionalFormatting sqref="L8:L65536 L1:L6">
    <cfRule type="cellIs" dxfId="238" priority="32" stopIfTrue="1" operator="lessThan">
      <formula>0</formula>
    </cfRule>
  </conditionalFormatting>
  <conditionalFormatting sqref="L8:L65536 L1:L6">
    <cfRule type="cellIs" dxfId="237" priority="31" stopIfTrue="1" operator="lessThan">
      <formula>0</formula>
    </cfRule>
  </conditionalFormatting>
  <conditionalFormatting sqref="L8:L65536 L1:L6">
    <cfRule type="cellIs" dxfId="236" priority="30" stopIfTrue="1" operator="lessThan">
      <formula>0</formula>
    </cfRule>
  </conditionalFormatting>
  <conditionalFormatting sqref="L8:L65536 L1:L6">
    <cfRule type="cellIs" dxfId="235" priority="29" stopIfTrue="1" operator="lessThan">
      <formula>0</formula>
    </cfRule>
  </conditionalFormatting>
  <conditionalFormatting sqref="L8:L65536 L1:L6">
    <cfRule type="cellIs" dxfId="234" priority="28" stopIfTrue="1" operator="lessThan">
      <formula>0</formula>
    </cfRule>
  </conditionalFormatting>
  <conditionalFormatting sqref="L8:L65536 L1:L6">
    <cfRule type="cellIs" dxfId="233" priority="27" stopIfTrue="1" operator="lessThan">
      <formula>0</formula>
    </cfRule>
  </conditionalFormatting>
  <conditionalFormatting sqref="L8:L65536 L1:L6">
    <cfRule type="cellIs" dxfId="232" priority="26" stopIfTrue="1" operator="lessThan">
      <formula>0</formula>
    </cfRule>
  </conditionalFormatting>
  <conditionalFormatting sqref="M8:M65536 M1:M6">
    <cfRule type="cellIs" dxfId="231" priority="25" stopIfTrue="1" operator="lessThan">
      <formula>0</formula>
    </cfRule>
  </conditionalFormatting>
  <conditionalFormatting sqref="M8:M65536 M1:M6">
    <cfRule type="cellIs" dxfId="230" priority="24" stopIfTrue="1" operator="lessThan">
      <formula>0</formula>
    </cfRule>
  </conditionalFormatting>
  <conditionalFormatting sqref="M8:M65536 M1:M6">
    <cfRule type="cellIs" dxfId="229" priority="23" stopIfTrue="1" operator="lessThan">
      <formula>0</formula>
    </cfRule>
  </conditionalFormatting>
  <conditionalFormatting sqref="M8:M65536 M1:M6">
    <cfRule type="cellIs" dxfId="228" priority="22" stopIfTrue="1" operator="lessThan">
      <formula>0</formula>
    </cfRule>
  </conditionalFormatting>
  <conditionalFormatting sqref="M8:M65536 M1:M6">
    <cfRule type="cellIs" dxfId="227" priority="21" stopIfTrue="1" operator="lessThan">
      <formula>0</formula>
    </cfRule>
  </conditionalFormatting>
  <conditionalFormatting sqref="M8:M65536 M1:M6">
    <cfRule type="cellIs" dxfId="226" priority="20" stopIfTrue="1" operator="lessThan">
      <formula>0</formula>
    </cfRule>
  </conditionalFormatting>
  <conditionalFormatting sqref="M8:M65536 M1:M6">
    <cfRule type="cellIs" dxfId="225" priority="19" stopIfTrue="1" operator="lessThan">
      <formula>0</formula>
    </cfRule>
  </conditionalFormatting>
  <conditionalFormatting sqref="M8:M65536 M1:M6">
    <cfRule type="cellIs" dxfId="224" priority="18" stopIfTrue="1" operator="lessThan">
      <formula>0</formula>
    </cfRule>
  </conditionalFormatting>
  <conditionalFormatting sqref="N8:N65536 N1:N6">
    <cfRule type="cellIs" dxfId="223" priority="17" stopIfTrue="1" operator="lessThan">
      <formula>0</formula>
    </cfRule>
  </conditionalFormatting>
  <conditionalFormatting sqref="N8:N65536 N1:N6">
    <cfRule type="cellIs" dxfId="222" priority="16" stopIfTrue="1" operator="lessThan">
      <formula>0</formula>
    </cfRule>
  </conditionalFormatting>
  <conditionalFormatting sqref="N8:N65536 N1:N6">
    <cfRule type="cellIs" dxfId="221" priority="15" stopIfTrue="1" operator="lessThan">
      <formula>0</formula>
    </cfRule>
  </conditionalFormatting>
  <conditionalFormatting sqref="N8:N65536 N1:N6">
    <cfRule type="cellIs" dxfId="220" priority="14" stopIfTrue="1" operator="lessThan">
      <formula>0</formula>
    </cfRule>
  </conditionalFormatting>
  <conditionalFormatting sqref="N8:N65536 N1:N6">
    <cfRule type="cellIs" dxfId="219" priority="13" stopIfTrue="1" operator="lessThan">
      <formula>0</formula>
    </cfRule>
  </conditionalFormatting>
  <conditionalFormatting sqref="N8:N65536 N1:N6">
    <cfRule type="cellIs" dxfId="218" priority="12" stopIfTrue="1" operator="lessThan">
      <formula>0</formula>
    </cfRule>
  </conditionalFormatting>
  <conditionalFormatting sqref="N8:N65536 N1:N6">
    <cfRule type="cellIs" dxfId="217" priority="11" stopIfTrue="1" operator="lessThan">
      <formula>0</formula>
    </cfRule>
  </conditionalFormatting>
  <conditionalFormatting sqref="N8:N65536 N1:N6">
    <cfRule type="cellIs" dxfId="216" priority="10" stopIfTrue="1" operator="lessThan">
      <formula>0</formula>
    </cfRule>
  </conditionalFormatting>
  <conditionalFormatting sqref="O8:O65536 O1:O6">
    <cfRule type="cellIs" dxfId="215" priority="9" stopIfTrue="1" operator="lessThan">
      <formula>0</formula>
    </cfRule>
  </conditionalFormatting>
  <conditionalFormatting sqref="O8:O65536 O1:O6">
    <cfRule type="cellIs" dxfId="214" priority="8" stopIfTrue="1" operator="lessThan">
      <formula>0</formula>
    </cfRule>
  </conditionalFormatting>
  <conditionalFormatting sqref="O8:O65536 O1:O6">
    <cfRule type="cellIs" dxfId="213" priority="7" stopIfTrue="1" operator="lessThan">
      <formula>0</formula>
    </cfRule>
  </conditionalFormatting>
  <conditionalFormatting sqref="O8:O65536 O1:O6">
    <cfRule type="cellIs" dxfId="212" priority="6" stopIfTrue="1" operator="lessThan">
      <formula>0</formula>
    </cfRule>
  </conditionalFormatting>
  <conditionalFormatting sqref="O8:O65536 O1:O6">
    <cfRule type="cellIs" dxfId="211" priority="5" stopIfTrue="1" operator="lessThan">
      <formula>0</formula>
    </cfRule>
  </conditionalFormatting>
  <conditionalFormatting sqref="O8:O65536 O1:O6">
    <cfRule type="cellIs" dxfId="210" priority="4" stopIfTrue="1" operator="lessThan">
      <formula>0</formula>
    </cfRule>
  </conditionalFormatting>
  <conditionalFormatting sqref="O8:O65536 O1:O6">
    <cfRule type="cellIs" dxfId="209" priority="3" stopIfTrue="1" operator="lessThan">
      <formula>0</formula>
    </cfRule>
  </conditionalFormatting>
  <conditionalFormatting sqref="O8:O65536 O1:O6">
    <cfRule type="cellIs" dxfId="208" priority="2" stopIfTrue="1" operator="lessThan">
      <formula>0</formula>
    </cfRule>
  </conditionalFormatting>
  <conditionalFormatting sqref="B44">
    <cfRule type="cellIs" dxfId="207" priority="1" stopIfTrue="1" operator="lessThan">
      <formula>0</formula>
    </cfRule>
  </conditionalFormatting>
  <pageMargins left="0.75" right="0.75" top="0.61" bottom="0.69" header="0.4921259845" footer="0.28999999999999998"/>
  <pageSetup paperSize="9" scale="75" orientation="landscape" r:id="rId1"/>
  <headerFooter alignWithMargins="0">
    <oddFooter>&amp;LStatistics Finland&amp;C&amp;D&amp;RHelsinki Tourist Office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0"/>
  <sheetViews>
    <sheetView workbookViewId="0"/>
  </sheetViews>
  <sheetFormatPr defaultRowHeight="12.75" x14ac:dyDescent="0.2"/>
  <cols>
    <col min="1" max="1" width="4.140625" customWidth="1"/>
    <col min="2" max="2" width="28.7109375" style="1" customWidth="1"/>
    <col min="3" max="3" width="10.42578125" customWidth="1"/>
    <col min="4" max="11" width="9.7109375" customWidth="1"/>
    <col min="12" max="12" width="10.7109375" customWidth="1"/>
    <col min="13" max="13" width="9.7109375" customWidth="1"/>
    <col min="14" max="14" width="11.140625" customWidth="1"/>
    <col min="15" max="15" width="11" customWidth="1"/>
    <col min="16" max="16" width="10.140625" bestFit="1" customWidth="1"/>
  </cols>
  <sheetData>
    <row r="1" spans="2:16" x14ac:dyDescent="0.2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6" x14ac:dyDescent="0.2">
      <c r="B2" s="51" t="s">
        <v>72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6" x14ac:dyDescent="0.2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16" ht="15.75" x14ac:dyDescent="0.25">
      <c r="B4" s="3" t="s">
        <v>55</v>
      </c>
      <c r="C4" s="4"/>
      <c r="D4" s="4"/>
      <c r="E4" s="4"/>
      <c r="F4" s="2"/>
      <c r="G4" s="4"/>
      <c r="H4" s="2"/>
      <c r="I4" s="4"/>
      <c r="J4" s="2"/>
      <c r="K4" s="4"/>
      <c r="L4" s="4"/>
      <c r="M4" s="2"/>
      <c r="N4" s="2"/>
      <c r="O4" s="2"/>
    </row>
    <row r="5" spans="2:16" ht="15.75" thickBot="1" x14ac:dyDescent="0.3">
      <c r="B5" s="5" t="s">
        <v>75</v>
      </c>
    </row>
    <row r="6" spans="2:16" ht="13.5" thickBot="1" x14ac:dyDescent="0.25">
      <c r="B6" s="6" t="s">
        <v>195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  <c r="K6" s="7" t="s">
        <v>14</v>
      </c>
      <c r="L6" s="7" t="s">
        <v>15</v>
      </c>
      <c r="M6" s="7" t="s">
        <v>16</v>
      </c>
      <c r="N6" s="7" t="s">
        <v>17</v>
      </c>
      <c r="O6" s="7" t="s">
        <v>18</v>
      </c>
    </row>
    <row r="7" spans="2:16" x14ac:dyDescent="0.2">
      <c r="B7" s="9"/>
      <c r="C7" s="16" t="s">
        <v>56</v>
      </c>
      <c r="D7" s="16" t="s">
        <v>57</v>
      </c>
      <c r="E7" s="16" t="s">
        <v>58</v>
      </c>
      <c r="F7" s="16" t="s">
        <v>59</v>
      </c>
      <c r="G7" s="16" t="s">
        <v>60</v>
      </c>
      <c r="H7" s="16" t="s">
        <v>61</v>
      </c>
      <c r="I7" s="16" t="s">
        <v>62</v>
      </c>
      <c r="J7" s="16" t="s">
        <v>63</v>
      </c>
      <c r="K7" s="16" t="s">
        <v>64</v>
      </c>
      <c r="L7" s="16" t="s">
        <v>65</v>
      </c>
      <c r="M7" s="16" t="s">
        <v>66</v>
      </c>
      <c r="N7" s="16" t="s">
        <v>67</v>
      </c>
      <c r="O7" s="16" t="s">
        <v>68</v>
      </c>
    </row>
    <row r="8" spans="2:16" x14ac:dyDescent="0.2">
      <c r="B8" s="9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2:16" s="21" customFormat="1" x14ac:dyDescent="0.2">
      <c r="B9" s="18" t="s">
        <v>23</v>
      </c>
      <c r="C9" s="19">
        <f>[12]Tammijoulu!C8</f>
        <v>20317582</v>
      </c>
      <c r="D9" s="19">
        <f>[12]Tammi!C8</f>
        <v>1402973</v>
      </c>
      <c r="E9" s="19">
        <f>[12]Helmi!C8</f>
        <v>1458910</v>
      </c>
      <c r="F9" s="19">
        <f>[12]Maalis!C8</f>
        <v>1739908</v>
      </c>
      <c r="G9" s="19">
        <f>[12]Huhti!C8</f>
        <v>1395179</v>
      </c>
      <c r="H9" s="19">
        <f>[12]Touko!C8</f>
        <v>1340614</v>
      </c>
      <c r="I9" s="19">
        <f>[12]Kesä!C8</f>
        <v>2130643</v>
      </c>
      <c r="J9" s="19">
        <f>[12]Heinä!C8</f>
        <v>3025917</v>
      </c>
      <c r="K9" s="19">
        <f>[12]Elo!C8</f>
        <v>2216909</v>
      </c>
      <c r="L9" s="19">
        <f>[12]Syys!C8</f>
        <v>1555328</v>
      </c>
      <c r="M9" s="19">
        <f>[12]Loka!C8</f>
        <v>1396108</v>
      </c>
      <c r="N9" s="19">
        <f>[12]Marras!C8</f>
        <v>1311753</v>
      </c>
      <c r="O9" s="19">
        <f>[12]Joulu!C8</f>
        <v>1343340</v>
      </c>
      <c r="P9" s="62"/>
    </row>
    <row r="10" spans="2:16" x14ac:dyDescent="0.2">
      <c r="B10" s="11" t="s">
        <v>24</v>
      </c>
      <c r="C10" s="12">
        <f>[12]Tammijoulu!E8</f>
        <v>5802959</v>
      </c>
      <c r="D10" s="12">
        <f>[12]Tammi!E8</f>
        <v>616492</v>
      </c>
      <c r="E10" s="12">
        <f>[12]Helmi!E8</f>
        <v>430078</v>
      </c>
      <c r="F10" s="12">
        <f>[12]Maalis!E8</f>
        <v>450440</v>
      </c>
      <c r="G10" s="12">
        <f>[12]Huhti!E8</f>
        <v>318563</v>
      </c>
      <c r="H10" s="12">
        <f>[12]Touko!E8</f>
        <v>388081</v>
      </c>
      <c r="I10" s="12">
        <f>[12]Kesä!E8</f>
        <v>554745</v>
      </c>
      <c r="J10" s="12">
        <f>[12]Heinä!E8</f>
        <v>732438</v>
      </c>
      <c r="K10" s="12">
        <f>[12]Elo!E8</f>
        <v>703355</v>
      </c>
      <c r="L10" s="12">
        <f>[12]Syys!E8</f>
        <v>402495</v>
      </c>
      <c r="M10" s="12">
        <f>[12]Loka!E8</f>
        <v>324806</v>
      </c>
      <c r="N10" s="12">
        <f>[12]Marras!E8</f>
        <v>356061</v>
      </c>
      <c r="O10" s="12">
        <f>[12]Joulu!E8</f>
        <v>525405</v>
      </c>
    </row>
    <row r="11" spans="2:16" s="21" customFormat="1" x14ac:dyDescent="0.2">
      <c r="B11" s="22" t="s">
        <v>25</v>
      </c>
      <c r="C11" s="23">
        <f>[12]Tammijoulu!D8</f>
        <v>14514623</v>
      </c>
      <c r="D11" s="23">
        <f>[12]Tammi!D8</f>
        <v>786481</v>
      </c>
      <c r="E11" s="23">
        <f>[12]Helmi!D8</f>
        <v>1028832</v>
      </c>
      <c r="F11" s="23">
        <f>[12]Maalis!D8</f>
        <v>1289468</v>
      </c>
      <c r="G11" s="23">
        <f>[12]Huhti!D8</f>
        <v>1076616</v>
      </c>
      <c r="H11" s="23">
        <f>[12]Touko!D8</f>
        <v>952533</v>
      </c>
      <c r="I11" s="23">
        <f>[12]Kesä!D8</f>
        <v>1575898</v>
      </c>
      <c r="J11" s="23">
        <f>[12]Heinä!D8</f>
        <v>2293479</v>
      </c>
      <c r="K11" s="23">
        <f>[12]Elo!D8</f>
        <v>1513554</v>
      </c>
      <c r="L11" s="23">
        <f>[12]Syys!D8</f>
        <v>1152833</v>
      </c>
      <c r="M11" s="23">
        <f>[12]Loka!D8</f>
        <v>1071302</v>
      </c>
      <c r="N11" s="23">
        <f>[12]Marras!D8</f>
        <v>955692</v>
      </c>
      <c r="O11" s="23">
        <f>[12]Joulu!D8</f>
        <v>817935</v>
      </c>
    </row>
    <row r="12" spans="2:16" x14ac:dyDescent="0.2">
      <c r="B12" s="1" t="s">
        <v>26</v>
      </c>
      <c r="C12" s="12">
        <f>[12]Tammijoulu!P8</f>
        <v>405541</v>
      </c>
      <c r="D12" s="12">
        <f>[12]Tammi!P8</f>
        <v>38923</v>
      </c>
      <c r="E12" s="12">
        <f>[12]Helmi!P8</f>
        <v>44407</v>
      </c>
      <c r="F12" s="12">
        <f>[12]Maalis!P8</f>
        <v>31656</v>
      </c>
      <c r="G12" s="12">
        <f>[12]Huhti!P8</f>
        <v>20920</v>
      </c>
      <c r="H12" s="12">
        <f>[12]Touko!P8</f>
        <v>19811</v>
      </c>
      <c r="I12" s="12">
        <f>[12]Kesä!P8</f>
        <v>24787</v>
      </c>
      <c r="J12" s="12">
        <f>[12]Heinä!P8</f>
        <v>23753</v>
      </c>
      <c r="K12" s="12">
        <f>[12]Elo!P8</f>
        <v>27736</v>
      </c>
      <c r="L12" s="12">
        <f>[12]Syys!P8</f>
        <v>20801</v>
      </c>
      <c r="M12" s="12">
        <f>[12]Loka!P8</f>
        <v>17752</v>
      </c>
      <c r="N12" s="12">
        <f>[12]Marras!P8</f>
        <v>20388</v>
      </c>
      <c r="O12" s="12">
        <f>[12]Joulu!P8</f>
        <v>114607</v>
      </c>
    </row>
    <row r="13" spans="2:16" s="21" customFormat="1" x14ac:dyDescent="0.2">
      <c r="B13" s="24" t="s">
        <v>29</v>
      </c>
      <c r="C13" s="23">
        <f>[12]Tammijoulu!J8</f>
        <v>534239</v>
      </c>
      <c r="D13" s="23">
        <f>[12]Tammi!J8</f>
        <v>31191</v>
      </c>
      <c r="E13" s="23">
        <f>[12]Helmi!J8</f>
        <v>43212</v>
      </c>
      <c r="F13" s="23">
        <f>[12]Maalis!J8</f>
        <v>43400</v>
      </c>
      <c r="G13" s="23">
        <f>[12]Huhti!J8</f>
        <v>28459</v>
      </c>
      <c r="H13" s="23">
        <f>[12]Touko!J8</f>
        <v>31297</v>
      </c>
      <c r="I13" s="23">
        <f>[12]Kesä!J8</f>
        <v>76445</v>
      </c>
      <c r="J13" s="23">
        <f>[12]Heinä!J8</f>
        <v>93471</v>
      </c>
      <c r="K13" s="23">
        <f>[12]Elo!J8</f>
        <v>74935</v>
      </c>
      <c r="L13" s="23">
        <f>[12]Syys!J8</f>
        <v>35494</v>
      </c>
      <c r="M13" s="23">
        <f>[12]Loka!J8</f>
        <v>25376</v>
      </c>
      <c r="N13" s="23">
        <f>[12]Marras!J8</f>
        <v>24790</v>
      </c>
      <c r="O13" s="23">
        <f>[12]Joulu!J8</f>
        <v>26169</v>
      </c>
    </row>
    <row r="14" spans="2:16" x14ac:dyDescent="0.2">
      <c r="B14" s="1" t="s">
        <v>28</v>
      </c>
      <c r="C14" s="12">
        <f>[12]Tammijoulu!F8</f>
        <v>537002</v>
      </c>
      <c r="D14" s="12">
        <f>[12]Tammi!F8</f>
        <v>23389</v>
      </c>
      <c r="E14" s="12">
        <f>[12]Helmi!F8</f>
        <v>25982</v>
      </c>
      <c r="F14" s="12">
        <f>[12]Maalis!F8</f>
        <v>32352</v>
      </c>
      <c r="G14" s="12">
        <f>[12]Huhti!F8</f>
        <v>33534</v>
      </c>
      <c r="H14" s="12">
        <f>[12]Touko!F8</f>
        <v>46619</v>
      </c>
      <c r="I14" s="12">
        <f>[12]Kesä!F8</f>
        <v>57262</v>
      </c>
      <c r="J14" s="12">
        <f>[12]Heinä!F8</f>
        <v>114912</v>
      </c>
      <c r="K14" s="12">
        <f>[12]Elo!F8</f>
        <v>75189</v>
      </c>
      <c r="L14" s="12">
        <f>[12]Syys!F8</f>
        <v>43120</v>
      </c>
      <c r="M14" s="12">
        <f>[12]Loka!F8</f>
        <v>33671</v>
      </c>
      <c r="N14" s="12">
        <f>[12]Marras!F8</f>
        <v>30382</v>
      </c>
      <c r="O14" s="12">
        <f>[12]Joulu!F8</f>
        <v>20590</v>
      </c>
    </row>
    <row r="15" spans="2:16" s="21" customFormat="1" x14ac:dyDescent="0.2">
      <c r="B15" s="24" t="s">
        <v>27</v>
      </c>
      <c r="C15" s="23">
        <f>[12]Tammijoulu!AK8</f>
        <v>1506900</v>
      </c>
      <c r="D15" s="23">
        <f>[12]Tammi!AK8</f>
        <v>321505</v>
      </c>
      <c r="E15" s="23">
        <f>[12]Helmi!AK8</f>
        <v>80540</v>
      </c>
      <c r="F15" s="23">
        <f>[12]Maalis!AK8</f>
        <v>114380</v>
      </c>
      <c r="G15" s="23">
        <f>[12]Huhti!AK8</f>
        <v>76184</v>
      </c>
      <c r="H15" s="23">
        <f>[12]Touko!AK8</f>
        <v>80958</v>
      </c>
      <c r="I15" s="23">
        <f>[12]Kesä!AK8</f>
        <v>100748</v>
      </c>
      <c r="J15" s="23">
        <f>[12]Heinä!AK8</f>
        <v>156081</v>
      </c>
      <c r="K15" s="23">
        <f>[12]Elo!AK8</f>
        <v>159174</v>
      </c>
      <c r="L15" s="23">
        <f>[12]Syys!AK8</f>
        <v>73422</v>
      </c>
      <c r="M15" s="23">
        <f>[12]Loka!AK8</f>
        <v>71892</v>
      </c>
      <c r="N15" s="23">
        <f>[12]Marras!AK8</f>
        <v>111778</v>
      </c>
      <c r="O15" s="23">
        <f>[12]Joulu!AK8</f>
        <v>160238</v>
      </c>
    </row>
    <row r="16" spans="2:16" s="46" customFormat="1" x14ac:dyDescent="0.2">
      <c r="B16" s="42" t="s">
        <v>1</v>
      </c>
      <c r="C16" s="43">
        <f>[12]Tammijoulu!AP8</f>
        <v>198725</v>
      </c>
      <c r="D16" s="43">
        <f>[12]Tammi!AP8</f>
        <v>9531</v>
      </c>
      <c r="E16" s="43">
        <f>[12]Helmi!AP8</f>
        <v>10692</v>
      </c>
      <c r="F16" s="43">
        <f>[12]Maalis!AP8</f>
        <v>11386</v>
      </c>
      <c r="G16" s="43">
        <f>[12]Huhti!AP8</f>
        <v>11621</v>
      </c>
      <c r="H16" s="43">
        <f>[12]Touko!AP8</f>
        <v>19167</v>
      </c>
      <c r="I16" s="43">
        <f>[12]Kesä!AP8</f>
        <v>26479</v>
      </c>
      <c r="J16" s="43">
        <f>[12]Heinä!AP8</f>
        <v>27040</v>
      </c>
      <c r="K16" s="43">
        <f>[12]Elo!AP8</f>
        <v>30080</v>
      </c>
      <c r="L16" s="43">
        <f>[12]Syys!AP8</f>
        <v>20644</v>
      </c>
      <c r="M16" s="43">
        <f>[12]Loka!AP8</f>
        <v>13578</v>
      </c>
      <c r="N16" s="43">
        <f>[12]Marras!AP8</f>
        <v>10016</v>
      </c>
      <c r="O16" s="43">
        <f>[12]Joulu!AP8</f>
        <v>8491</v>
      </c>
    </row>
    <row r="17" spans="2:15" s="21" customFormat="1" x14ac:dyDescent="0.2">
      <c r="B17" s="24" t="s">
        <v>30</v>
      </c>
      <c r="C17" s="23">
        <f>[12]Tammijoulu!AV8</f>
        <v>176919</v>
      </c>
      <c r="D17" s="23">
        <f>[12]Tammi!AV8</f>
        <v>15741</v>
      </c>
      <c r="E17" s="23">
        <f>[12]Helmi!AV8</f>
        <v>20013</v>
      </c>
      <c r="F17" s="23">
        <f>[12]Maalis!AV8</f>
        <v>15498</v>
      </c>
      <c r="G17" s="23">
        <f>[12]Huhti!AV8</f>
        <v>5185</v>
      </c>
      <c r="H17" s="23">
        <f>[12]Touko!AV8</f>
        <v>8449</v>
      </c>
      <c r="I17" s="23">
        <f>[12]Kesä!AV8</f>
        <v>12440</v>
      </c>
      <c r="J17" s="23">
        <f>[12]Heinä!AV8</f>
        <v>16030</v>
      </c>
      <c r="K17" s="23">
        <f>[12]Elo!AV8</f>
        <v>22211</v>
      </c>
      <c r="L17" s="23">
        <f>[12]Syys!AV8</f>
        <v>17353</v>
      </c>
      <c r="M17" s="23">
        <f>[12]Loka!AV8</f>
        <v>13433</v>
      </c>
      <c r="N17" s="23">
        <f>[12]Marras!AV8</f>
        <v>12851</v>
      </c>
      <c r="O17" s="23">
        <f>[12]Joulu!AV8</f>
        <v>17715</v>
      </c>
    </row>
    <row r="18" spans="2:15" x14ac:dyDescent="0.2">
      <c r="B18" s="1" t="s">
        <v>31</v>
      </c>
      <c r="C18" s="12">
        <f>[12]Tammijoulu!S8</f>
        <v>130847</v>
      </c>
      <c r="D18" s="12">
        <f>[12]Tammi!S8</f>
        <v>8754</v>
      </c>
      <c r="E18" s="12">
        <f>[12]Helmi!S8</f>
        <v>7106</v>
      </c>
      <c r="F18" s="12">
        <f>[12]Maalis!S8</f>
        <v>8051</v>
      </c>
      <c r="G18" s="12">
        <f>[12]Huhti!S8</f>
        <v>6697</v>
      </c>
      <c r="H18" s="12">
        <f>[12]Touko!S8</f>
        <v>7491</v>
      </c>
      <c r="I18" s="12">
        <f>[12]Kesä!S8</f>
        <v>11476</v>
      </c>
      <c r="J18" s="12">
        <f>[12]Heinä!S8</f>
        <v>13286</v>
      </c>
      <c r="K18" s="12">
        <f>[12]Elo!S8</f>
        <v>30544</v>
      </c>
      <c r="L18" s="12">
        <f>[12]Syys!S8</f>
        <v>9101</v>
      </c>
      <c r="M18" s="12">
        <f>[12]Loka!S8</f>
        <v>6742</v>
      </c>
      <c r="N18" s="12">
        <f>[12]Marras!S8</f>
        <v>7890</v>
      </c>
      <c r="O18" s="12">
        <f>[12]Joulu!S8</f>
        <v>13709</v>
      </c>
    </row>
    <row r="19" spans="2:15" s="21" customFormat="1" x14ac:dyDescent="0.2">
      <c r="B19" s="24" t="s">
        <v>34</v>
      </c>
      <c r="C19" s="23">
        <f>[12]Tammijoulu!G8</f>
        <v>182639</v>
      </c>
      <c r="D19" s="23">
        <f>[12]Tammi!G8</f>
        <v>7025</v>
      </c>
      <c r="E19" s="23">
        <f>[12]Helmi!G8</f>
        <v>10388</v>
      </c>
      <c r="F19" s="23">
        <f>[12]Maalis!G8</f>
        <v>14861</v>
      </c>
      <c r="G19" s="23">
        <f>[12]Huhti!G8</f>
        <v>15258</v>
      </c>
      <c r="H19" s="23">
        <f>[12]Touko!G8</f>
        <v>10992</v>
      </c>
      <c r="I19" s="23">
        <f>[12]Kesä!G8</f>
        <v>15784</v>
      </c>
      <c r="J19" s="23">
        <f>[12]Heinä!G8</f>
        <v>41991</v>
      </c>
      <c r="K19" s="23">
        <f>[12]Elo!G8</f>
        <v>21274</v>
      </c>
      <c r="L19" s="23">
        <f>[12]Syys!G8</f>
        <v>13618</v>
      </c>
      <c r="M19" s="23">
        <f>[12]Loka!G8</f>
        <v>10856</v>
      </c>
      <c r="N19" s="23">
        <f>[12]Marras!G8</f>
        <v>13860</v>
      </c>
      <c r="O19" s="23">
        <f>[12]Joulu!G8</f>
        <v>6732</v>
      </c>
    </row>
    <row r="20" spans="2:15" x14ac:dyDescent="0.2">
      <c r="B20" s="1" t="s">
        <v>33</v>
      </c>
      <c r="C20" s="12">
        <f>[12]Tammijoulu!M8</f>
        <v>164918</v>
      </c>
      <c r="D20" s="12">
        <f>[12]Tammi!M8</f>
        <v>17644</v>
      </c>
      <c r="E20" s="12">
        <f>[12]Helmi!M8</f>
        <v>24236</v>
      </c>
      <c r="F20" s="12">
        <f>[12]Maalis!M8</f>
        <v>18759</v>
      </c>
      <c r="G20" s="12">
        <f>[12]Huhti!M8</f>
        <v>6995</v>
      </c>
      <c r="H20" s="12">
        <f>[12]Touko!M8</f>
        <v>9537</v>
      </c>
      <c r="I20" s="12">
        <f>[12]Kesä!M8</f>
        <v>17550</v>
      </c>
      <c r="J20" s="12">
        <f>[12]Heinä!M8</f>
        <v>22294</v>
      </c>
      <c r="K20" s="12">
        <f>[12]Elo!M8</f>
        <v>17123</v>
      </c>
      <c r="L20" s="12">
        <f>[12]Syys!M8</f>
        <v>8031</v>
      </c>
      <c r="M20" s="12">
        <f>[12]Loka!M8</f>
        <v>7514</v>
      </c>
      <c r="N20" s="12">
        <f>[12]Marras!M8</f>
        <v>6838</v>
      </c>
      <c r="O20" s="12">
        <f>[12]Joulu!M8</f>
        <v>8397</v>
      </c>
    </row>
    <row r="21" spans="2:15" s="21" customFormat="1" x14ac:dyDescent="0.2">
      <c r="B21" s="24" t="s">
        <v>40</v>
      </c>
      <c r="C21" s="23">
        <f>[12]Tammijoulu!BK8</f>
        <v>112591</v>
      </c>
      <c r="D21" s="23">
        <f>[12]Tammi!BK8</f>
        <v>6102</v>
      </c>
      <c r="E21" s="23">
        <f>[12]Helmi!BK8</f>
        <v>4566</v>
      </c>
      <c r="F21" s="23">
        <f>[12]Maalis!BK8</f>
        <v>6189</v>
      </c>
      <c r="G21" s="23">
        <f>[12]Huhti!BK8</f>
        <v>5562</v>
      </c>
      <c r="H21" s="23">
        <f>[12]Touko!BK8</f>
        <v>8385</v>
      </c>
      <c r="I21" s="23">
        <f>[12]Kesä!BK8</f>
        <v>15451</v>
      </c>
      <c r="J21" s="23">
        <f>[12]Heinä!BK8</f>
        <v>13101</v>
      </c>
      <c r="K21" s="23">
        <f>[12]Elo!BK8</f>
        <v>15695</v>
      </c>
      <c r="L21" s="23">
        <f>[12]Syys!BK8</f>
        <v>12553</v>
      </c>
      <c r="M21" s="23">
        <f>[12]Loka!BK8</f>
        <v>8748</v>
      </c>
      <c r="N21" s="23">
        <f>[12]Marras!BK8</f>
        <v>6262</v>
      </c>
      <c r="O21" s="23">
        <f>[12]Joulu!BK8</f>
        <v>9977</v>
      </c>
    </row>
    <row r="22" spans="2:15" s="46" customFormat="1" x14ac:dyDescent="0.2">
      <c r="B22" s="42" t="s">
        <v>36</v>
      </c>
      <c r="C22" s="43">
        <f>[12]Tammijoulu!T8</f>
        <v>96820</v>
      </c>
      <c r="D22" s="43">
        <f>[12]Tammi!T8</f>
        <v>5601</v>
      </c>
      <c r="E22" s="43">
        <f>[12]Helmi!T8</f>
        <v>6274</v>
      </c>
      <c r="F22" s="43">
        <f>[12]Maalis!T8</f>
        <v>7028</v>
      </c>
      <c r="G22" s="43">
        <f>[12]Huhti!T8</f>
        <v>7849</v>
      </c>
      <c r="H22" s="43">
        <f>[12]Touko!T8</f>
        <v>4692</v>
      </c>
      <c r="I22" s="43">
        <f>[12]Kesä!T8</f>
        <v>8802</v>
      </c>
      <c r="J22" s="43">
        <f>[12]Heinä!T8</f>
        <v>11881</v>
      </c>
      <c r="K22" s="43">
        <f>[12]Elo!T8</f>
        <v>17013</v>
      </c>
      <c r="L22" s="43">
        <f>[12]Syys!T8</f>
        <v>6067</v>
      </c>
      <c r="M22" s="43">
        <f>[12]Loka!T8</f>
        <v>4521</v>
      </c>
      <c r="N22" s="43">
        <f>[12]Marras!T8</f>
        <v>4498</v>
      </c>
      <c r="O22" s="43">
        <f>[12]Joulu!T8</f>
        <v>12594</v>
      </c>
    </row>
    <row r="23" spans="2:15" s="21" customFormat="1" x14ac:dyDescent="0.2">
      <c r="B23" s="24" t="s">
        <v>32</v>
      </c>
      <c r="C23" s="23">
        <f>[12]Tammijoulu!R8</f>
        <v>217886</v>
      </c>
      <c r="D23" s="23">
        <f>[12]Tammi!R8</f>
        <v>25515</v>
      </c>
      <c r="E23" s="23">
        <f>[12]Helmi!R8</f>
        <v>35748</v>
      </c>
      <c r="F23" s="23">
        <f>[12]Maalis!R8</f>
        <v>26912</v>
      </c>
      <c r="G23" s="23">
        <f>[12]Huhti!R8</f>
        <v>10355</v>
      </c>
      <c r="H23" s="23">
        <f>[12]Touko!R8</f>
        <v>10814</v>
      </c>
      <c r="I23" s="23">
        <f>[12]Kesä!R8</f>
        <v>17064</v>
      </c>
      <c r="J23" s="23">
        <f>[12]Heinä!R8</f>
        <v>18307</v>
      </c>
      <c r="K23" s="23">
        <f>[12]Elo!R8</f>
        <v>22802</v>
      </c>
      <c r="L23" s="23">
        <f>[12]Syys!R8</f>
        <v>9475</v>
      </c>
      <c r="M23" s="23">
        <f>[12]Loka!R8</f>
        <v>8629</v>
      </c>
      <c r="N23" s="23">
        <f>[12]Marras!R8</f>
        <v>9056</v>
      </c>
      <c r="O23" s="23">
        <f>[12]Joulu!R8</f>
        <v>23209</v>
      </c>
    </row>
    <row r="24" spans="2:15" x14ac:dyDescent="0.2">
      <c r="B24" s="1" t="s">
        <v>35</v>
      </c>
      <c r="C24" s="12">
        <f>[12]Tammijoulu!H8</f>
        <v>86676</v>
      </c>
      <c r="D24" s="12">
        <f>[12]Tammi!H8</f>
        <v>5671</v>
      </c>
      <c r="E24" s="12">
        <f>[12]Helmi!H8</f>
        <v>6336</v>
      </c>
      <c r="F24" s="12">
        <f>[12]Maalis!H8</f>
        <v>6690</v>
      </c>
      <c r="G24" s="12">
        <f>[12]Huhti!H8</f>
        <v>5641</v>
      </c>
      <c r="H24" s="12">
        <f>[12]Touko!H8</f>
        <v>7577</v>
      </c>
      <c r="I24" s="12">
        <f>[12]Kesä!H8</f>
        <v>10480</v>
      </c>
      <c r="J24" s="12">
        <f>[12]Heinä!H8</f>
        <v>9377</v>
      </c>
      <c r="K24" s="12">
        <f>[12]Elo!H8</f>
        <v>8683</v>
      </c>
      <c r="L24" s="12">
        <f>[12]Syys!H8</f>
        <v>8262</v>
      </c>
      <c r="M24" s="12">
        <f>[12]Loka!H8</f>
        <v>7894</v>
      </c>
      <c r="N24" s="12">
        <f>[12]Marras!H8</f>
        <v>6429</v>
      </c>
      <c r="O24" s="12">
        <f>[12]Joulu!H8</f>
        <v>3636</v>
      </c>
    </row>
    <row r="25" spans="2:15" s="21" customFormat="1" x14ac:dyDescent="0.2">
      <c r="B25" s="24" t="s">
        <v>38</v>
      </c>
      <c r="C25" s="23">
        <f>[12]Tammijoulu!L8</f>
        <v>132900</v>
      </c>
      <c r="D25" s="23">
        <f>[12]Tammi!L8</f>
        <v>11908</v>
      </c>
      <c r="E25" s="23">
        <f>[12]Helmi!L8</f>
        <v>15020</v>
      </c>
      <c r="F25" s="23">
        <f>[12]Maalis!L8</f>
        <v>9399</v>
      </c>
      <c r="G25" s="23">
        <f>[12]Huhti!L8</f>
        <v>5572</v>
      </c>
      <c r="H25" s="23">
        <f>[12]Touko!L8</f>
        <v>12330</v>
      </c>
      <c r="I25" s="23">
        <f>[12]Kesä!L8</f>
        <v>13627</v>
      </c>
      <c r="J25" s="23">
        <f>[12]Heinä!L8</f>
        <v>25297</v>
      </c>
      <c r="K25" s="23">
        <f>[12]Elo!L8</f>
        <v>14452</v>
      </c>
      <c r="L25" s="23">
        <f>[12]Syys!L8</f>
        <v>6898</v>
      </c>
      <c r="M25" s="23">
        <f>[12]Loka!L8</f>
        <v>4210</v>
      </c>
      <c r="N25" s="23">
        <f>[12]Marras!L8</f>
        <v>5233</v>
      </c>
      <c r="O25" s="23">
        <f>[12]Joulu!L8</f>
        <v>8954</v>
      </c>
    </row>
    <row r="26" spans="2:15" x14ac:dyDescent="0.2">
      <c r="B26" s="1" t="s">
        <v>37</v>
      </c>
      <c r="C26" s="12">
        <f>[12]Tammijoulu!AH8</f>
        <v>235482</v>
      </c>
      <c r="D26" s="12">
        <f>[12]Tammi!AH8</f>
        <v>19208</v>
      </c>
      <c r="E26" s="12">
        <f>[12]Helmi!AH8</f>
        <v>21394</v>
      </c>
      <c r="F26" s="12">
        <f>[12]Maalis!AH8</f>
        <v>24126</v>
      </c>
      <c r="G26" s="12">
        <f>[12]Huhti!AH8</f>
        <v>15506</v>
      </c>
      <c r="H26" s="12">
        <f>[12]Touko!AH8</f>
        <v>15656</v>
      </c>
      <c r="I26" s="12">
        <f>[12]Kesä!AH8</f>
        <v>21517</v>
      </c>
      <c r="J26" s="12">
        <f>[12]Heinä!AH8</f>
        <v>24339</v>
      </c>
      <c r="K26" s="12">
        <f>[12]Elo!AH8</f>
        <v>23492</v>
      </c>
      <c r="L26" s="12">
        <f>[12]Syys!AH8</f>
        <v>17415</v>
      </c>
      <c r="M26" s="12">
        <f>[12]Loka!AH8</f>
        <v>16406</v>
      </c>
      <c r="N26" s="12">
        <f>[12]Marras!AH8</f>
        <v>18646</v>
      </c>
      <c r="O26" s="12">
        <f>[12]Joulu!AH8</f>
        <v>17777</v>
      </c>
    </row>
    <row r="27" spans="2:15" s="21" customFormat="1" x14ac:dyDescent="0.2">
      <c r="B27" s="24" t="s">
        <v>39</v>
      </c>
      <c r="C27" s="23">
        <f>[12]Tammijoulu!N8</f>
        <v>53449</v>
      </c>
      <c r="D27" s="23">
        <f>[12]Tammi!N8</f>
        <v>3355</v>
      </c>
      <c r="E27" s="23">
        <f>[12]Helmi!N8</f>
        <v>6708</v>
      </c>
      <c r="F27" s="23">
        <f>[12]Maalis!N8</f>
        <v>6280</v>
      </c>
      <c r="G27" s="23">
        <f>[12]Huhti!N8</f>
        <v>3699</v>
      </c>
      <c r="H27" s="23">
        <f>[12]Touko!N8</f>
        <v>3226</v>
      </c>
      <c r="I27" s="23">
        <f>[12]Kesä!N8</f>
        <v>5126</v>
      </c>
      <c r="J27" s="23">
        <f>[12]Heinä!N8</f>
        <v>6850</v>
      </c>
      <c r="K27" s="23">
        <f>[12]Elo!N8</f>
        <v>5245</v>
      </c>
      <c r="L27" s="23">
        <f>[12]Syys!N8</f>
        <v>3417</v>
      </c>
      <c r="M27" s="23">
        <f>[12]Loka!N8</f>
        <v>3343</v>
      </c>
      <c r="N27" s="23">
        <f>[12]Marras!N8</f>
        <v>2911</v>
      </c>
      <c r="O27" s="23">
        <f>[12]Joulu!N8</f>
        <v>3289</v>
      </c>
    </row>
    <row r="28" spans="2:15" s="46" customFormat="1" x14ac:dyDescent="0.2">
      <c r="B28" s="42" t="s">
        <v>42</v>
      </c>
      <c r="C28" s="43">
        <f>[12]Tammijoulu!AQ8</f>
        <v>36792</v>
      </c>
      <c r="D28" s="43">
        <f>[12]Tammi!AQ8</f>
        <v>1622</v>
      </c>
      <c r="E28" s="43">
        <f>[12]Helmi!AQ8</f>
        <v>1824</v>
      </c>
      <c r="F28" s="43">
        <f>[12]Maalis!AQ8</f>
        <v>2451</v>
      </c>
      <c r="G28" s="43">
        <f>[12]Huhti!AQ8</f>
        <v>1813</v>
      </c>
      <c r="H28" s="43">
        <f>[12]Touko!AQ8</f>
        <v>5223</v>
      </c>
      <c r="I28" s="43">
        <f>[12]Kesä!AQ8</f>
        <v>3854</v>
      </c>
      <c r="J28" s="43">
        <f>[12]Heinä!AQ8</f>
        <v>5192</v>
      </c>
      <c r="K28" s="43">
        <f>[12]Elo!AQ8</f>
        <v>5375</v>
      </c>
      <c r="L28" s="43">
        <f>[12]Syys!AQ8</f>
        <v>3072</v>
      </c>
      <c r="M28" s="43">
        <f>[12]Loka!AQ8</f>
        <v>2235</v>
      </c>
      <c r="N28" s="43">
        <f>[12]Marras!AQ8</f>
        <v>1939</v>
      </c>
      <c r="O28" s="43">
        <f>[12]Joulu!AQ8</f>
        <v>2192</v>
      </c>
    </row>
    <row r="29" spans="2:15" s="21" customFormat="1" x14ac:dyDescent="0.2">
      <c r="B29" s="24" t="s">
        <v>43</v>
      </c>
      <c r="C29" s="23">
        <f>[12]Tammijoulu!K8</f>
        <v>57494</v>
      </c>
      <c r="D29" s="23">
        <f>[12]Tammi!K8</f>
        <v>2123</v>
      </c>
      <c r="E29" s="23">
        <f>[12]Helmi!K8</f>
        <v>3621</v>
      </c>
      <c r="F29" s="23">
        <f>[12]Maalis!K8</f>
        <v>4132</v>
      </c>
      <c r="G29" s="23">
        <f>[12]Huhti!K8</f>
        <v>3120</v>
      </c>
      <c r="H29" s="23">
        <f>[12]Touko!K8</f>
        <v>4368</v>
      </c>
      <c r="I29" s="23">
        <f>[12]Kesä!K8</f>
        <v>9088</v>
      </c>
      <c r="J29" s="23">
        <f>[12]Heinä!K8</f>
        <v>12451</v>
      </c>
      <c r="K29" s="23">
        <f>[12]Elo!K8</f>
        <v>6575</v>
      </c>
      <c r="L29" s="23">
        <f>[12]Syys!K8</f>
        <v>4013</v>
      </c>
      <c r="M29" s="23">
        <f>[12]Loka!K8</f>
        <v>2668</v>
      </c>
      <c r="N29" s="23">
        <f>[12]Marras!K8</f>
        <v>3408</v>
      </c>
      <c r="O29" s="23">
        <f>[12]Joulu!K8</f>
        <v>1927</v>
      </c>
    </row>
    <row r="30" spans="2:15" x14ac:dyDescent="0.2">
      <c r="B30" s="1" t="s">
        <v>44</v>
      </c>
      <c r="C30" s="12">
        <f>[12]Tammijoulu!V8</f>
        <v>76385</v>
      </c>
      <c r="D30" s="12">
        <f>[12]Tammi!V8</f>
        <v>5707</v>
      </c>
      <c r="E30" s="12">
        <f>[12]Helmi!V8</f>
        <v>6764</v>
      </c>
      <c r="F30" s="12">
        <f>[12]Maalis!V8</f>
        <v>7510</v>
      </c>
      <c r="G30" s="12">
        <f>[12]Huhti!V8</f>
        <v>4769</v>
      </c>
      <c r="H30" s="12">
        <f>[12]Touko!V8</f>
        <v>6061</v>
      </c>
      <c r="I30" s="12">
        <f>[12]Kesä!V8</f>
        <v>7491</v>
      </c>
      <c r="J30" s="12">
        <f>[12]Heinä!V8</f>
        <v>7571</v>
      </c>
      <c r="K30" s="12">
        <f>[12]Elo!V8</f>
        <v>8414</v>
      </c>
      <c r="L30" s="12">
        <f>[12]Syys!V8</f>
        <v>7977</v>
      </c>
      <c r="M30" s="12">
        <f>[12]Loka!V8</f>
        <v>5457</v>
      </c>
      <c r="N30" s="12">
        <f>[12]Marras!V8</f>
        <v>4762</v>
      </c>
      <c r="O30" s="12">
        <f>[12]Joulu!V8</f>
        <v>3902</v>
      </c>
    </row>
    <row r="31" spans="2:15" s="21" customFormat="1" x14ac:dyDescent="0.2">
      <c r="B31" s="24" t="s">
        <v>2</v>
      </c>
      <c r="C31" s="23">
        <f>[12]Tammijoulu!BG8</f>
        <v>48035</v>
      </c>
      <c r="D31" s="23">
        <f>[12]Tammi!BG8</f>
        <v>2703</v>
      </c>
      <c r="E31" s="23">
        <f>[12]Helmi!BG8</f>
        <v>1736</v>
      </c>
      <c r="F31" s="23">
        <f>[12]Maalis!BG8</f>
        <v>1965</v>
      </c>
      <c r="G31" s="23">
        <f>[12]Huhti!BG8</f>
        <v>2200</v>
      </c>
      <c r="H31" s="23">
        <f>[12]Touko!BG8</f>
        <v>3863</v>
      </c>
      <c r="I31" s="23">
        <f>[12]Kesä!BG8</f>
        <v>6759</v>
      </c>
      <c r="J31" s="23">
        <f>[12]Heinä!BG8</f>
        <v>8041</v>
      </c>
      <c r="K31" s="23">
        <f>[12]Elo!BG8</f>
        <v>6105</v>
      </c>
      <c r="L31" s="23">
        <f>[12]Syys!BG8</f>
        <v>4911</v>
      </c>
      <c r="M31" s="23">
        <f>[12]Loka!BG8</f>
        <v>2690</v>
      </c>
      <c r="N31" s="23">
        <f>[12]Marras!BG8</f>
        <v>2535</v>
      </c>
      <c r="O31" s="23">
        <f>[12]Joulu!BG8</f>
        <v>4527</v>
      </c>
    </row>
    <row r="32" spans="2:15" x14ac:dyDescent="0.2">
      <c r="B32" s="1" t="s">
        <v>48</v>
      </c>
      <c r="C32" s="12">
        <f>[12]Tammijoulu!BA8</f>
        <v>26013</v>
      </c>
      <c r="D32" s="12">
        <f>[12]Tammi!BA8</f>
        <v>1537</v>
      </c>
      <c r="E32" s="12">
        <f>[12]Helmi!BA8</f>
        <v>1174</v>
      </c>
      <c r="F32" s="12">
        <f>[12]Maalis!BA8</f>
        <v>1184</v>
      </c>
      <c r="G32" s="12">
        <f>[12]Huhti!BA8</f>
        <v>1305</v>
      </c>
      <c r="H32" s="12">
        <f>[12]Touko!BA8</f>
        <v>1706</v>
      </c>
      <c r="I32" s="12">
        <f>[12]Kesä!BA8</f>
        <v>2716</v>
      </c>
      <c r="J32" s="12">
        <f>[12]Heinä!BA8</f>
        <v>3119</v>
      </c>
      <c r="K32" s="12">
        <f>[12]Elo!BA8</f>
        <v>5517</v>
      </c>
      <c r="L32" s="12">
        <f>[12]Syys!BA8</f>
        <v>2327</v>
      </c>
      <c r="M32" s="12">
        <f>[12]Loka!BA8</f>
        <v>1915</v>
      </c>
      <c r="N32" s="12">
        <f>[12]Marras!BA8</f>
        <v>1988</v>
      </c>
      <c r="O32" s="12">
        <f>[12]Joulu!BA8</f>
        <v>1525</v>
      </c>
    </row>
    <row r="33" spans="2:15" s="21" customFormat="1" x14ac:dyDescent="0.2">
      <c r="B33" s="24" t="s">
        <v>41</v>
      </c>
      <c r="C33" s="23">
        <f>[12]Tammijoulu!AF8</f>
        <v>13879</v>
      </c>
      <c r="D33" s="23">
        <f>[12]Tammi!AF8</f>
        <v>1568</v>
      </c>
      <c r="E33" s="23">
        <f>[12]Helmi!AF8</f>
        <v>775</v>
      </c>
      <c r="F33" s="23">
        <f>[12]Maalis!AF8</f>
        <v>867</v>
      </c>
      <c r="G33" s="23">
        <f>[12]Huhti!AF8</f>
        <v>720</v>
      </c>
      <c r="H33" s="23">
        <f>[12]Touko!AF8</f>
        <v>842</v>
      </c>
      <c r="I33" s="23">
        <f>[12]Kesä!AF8</f>
        <v>1827</v>
      </c>
      <c r="J33" s="23">
        <f>[12]Heinä!AF8</f>
        <v>1455</v>
      </c>
      <c r="K33" s="23">
        <f>[12]Elo!AF8</f>
        <v>1324</v>
      </c>
      <c r="L33" s="23">
        <f>[12]Syys!AF8</f>
        <v>841</v>
      </c>
      <c r="M33" s="23">
        <f>[12]Loka!AF8</f>
        <v>799</v>
      </c>
      <c r="N33" s="23">
        <f>[12]Marras!AF8</f>
        <v>573</v>
      </c>
      <c r="O33" s="23">
        <f>[12]Joulu!AF8</f>
        <v>2288</v>
      </c>
    </row>
    <row r="34" spans="2:15" x14ac:dyDescent="0.2">
      <c r="B34" s="1" t="s">
        <v>47</v>
      </c>
      <c r="C34" s="12">
        <f>[12]Tammijoulu!Q8</f>
        <v>16939</v>
      </c>
      <c r="D34" s="12">
        <f>[12]Tammi!Q8</f>
        <v>668</v>
      </c>
      <c r="E34" s="12">
        <f>[12]Helmi!Q8</f>
        <v>903</v>
      </c>
      <c r="F34" s="12">
        <f>[12]Maalis!Q8</f>
        <v>1289</v>
      </c>
      <c r="G34" s="12">
        <f>[12]Huhti!Q8</f>
        <v>1546</v>
      </c>
      <c r="H34" s="12">
        <f>[12]Touko!Q8</f>
        <v>1432</v>
      </c>
      <c r="I34" s="12">
        <f>[12]Kesä!Q8</f>
        <v>2381</v>
      </c>
      <c r="J34" s="12">
        <f>[12]Heinä!Q8</f>
        <v>1822</v>
      </c>
      <c r="K34" s="12">
        <f>[12]Elo!Q8</f>
        <v>1699</v>
      </c>
      <c r="L34" s="12">
        <f>[12]Syys!Q8</f>
        <v>1292</v>
      </c>
      <c r="M34" s="12">
        <f>[12]Loka!Q8</f>
        <v>1251</v>
      </c>
      <c r="N34" s="12">
        <f>[12]Marras!Q8</f>
        <v>906</v>
      </c>
      <c r="O34" s="12">
        <f>[12]Joulu!Q8</f>
        <v>1750</v>
      </c>
    </row>
    <row r="35" spans="2:15" s="21" customFormat="1" x14ac:dyDescent="0.2">
      <c r="B35" s="24" t="s">
        <v>49</v>
      </c>
      <c r="C35" s="23">
        <f>[12]Tammijoulu!W8</f>
        <v>35273</v>
      </c>
      <c r="D35" s="23">
        <f>[12]Tammi!W8</f>
        <v>1760</v>
      </c>
      <c r="E35" s="23">
        <f>[12]Helmi!W8</f>
        <v>2774</v>
      </c>
      <c r="F35" s="23">
        <f>[12]Maalis!W8</f>
        <v>2800</v>
      </c>
      <c r="G35" s="23">
        <f>[12]Huhti!W8</f>
        <v>2148</v>
      </c>
      <c r="H35" s="23">
        <f>[12]Touko!W8</f>
        <v>3402</v>
      </c>
      <c r="I35" s="23">
        <f>[12]Kesä!W8</f>
        <v>3816</v>
      </c>
      <c r="J35" s="23">
        <f>[12]Heinä!W8</f>
        <v>4626</v>
      </c>
      <c r="K35" s="23">
        <f>[12]Elo!W8</f>
        <v>4464</v>
      </c>
      <c r="L35" s="23">
        <f>[12]Syys!W8</f>
        <v>2896</v>
      </c>
      <c r="M35" s="23">
        <f>[12]Loka!W8</f>
        <v>2076</v>
      </c>
      <c r="N35" s="23">
        <f>[12]Marras!W8</f>
        <v>2966</v>
      </c>
      <c r="O35" s="23">
        <f>[12]Joulu!W8</f>
        <v>1545</v>
      </c>
    </row>
    <row r="36" spans="2:15" s="46" customFormat="1" x14ac:dyDescent="0.2">
      <c r="B36" s="42" t="s">
        <v>45</v>
      </c>
      <c r="C36" s="43">
        <f>[12]Tammijoulu!Y8</f>
        <v>20157</v>
      </c>
      <c r="D36" s="43">
        <f>[12]Tammi!Y8</f>
        <v>1121</v>
      </c>
      <c r="E36" s="43">
        <f>[12]Helmi!Y8</f>
        <v>1150</v>
      </c>
      <c r="F36" s="43">
        <f>[12]Maalis!Y8</f>
        <v>1321</v>
      </c>
      <c r="G36" s="43">
        <f>[12]Huhti!Y8</f>
        <v>1299</v>
      </c>
      <c r="H36" s="43">
        <f>[12]Touko!Y8</f>
        <v>1584</v>
      </c>
      <c r="I36" s="43">
        <f>[12]Kesä!Y8</f>
        <v>2691</v>
      </c>
      <c r="J36" s="43">
        <f>[12]Heinä!Y8</f>
        <v>2143</v>
      </c>
      <c r="K36" s="43">
        <f>[12]Elo!Y8</f>
        <v>2629</v>
      </c>
      <c r="L36" s="43">
        <f>[12]Syys!Y8</f>
        <v>1853</v>
      </c>
      <c r="M36" s="43">
        <f>[12]Loka!Y8</f>
        <v>1956</v>
      </c>
      <c r="N36" s="43">
        <f>[12]Marras!Y8</f>
        <v>1354</v>
      </c>
      <c r="O36" s="43">
        <f>[12]Joulu!Y8</f>
        <v>1056</v>
      </c>
    </row>
    <row r="37" spans="2:15" s="21" customFormat="1" x14ac:dyDescent="0.2">
      <c r="B37" s="24" t="s">
        <v>51</v>
      </c>
      <c r="C37" s="23">
        <f>[12]Tammijoulu!AW8</f>
        <v>42756</v>
      </c>
      <c r="D37" s="23">
        <f>[12]Tammi!AW8</f>
        <v>2678</v>
      </c>
      <c r="E37" s="23">
        <f>[12]Helmi!AW8</f>
        <v>3271</v>
      </c>
      <c r="F37" s="23">
        <f>[12]Maalis!AW8</f>
        <v>3142</v>
      </c>
      <c r="G37" s="23">
        <f>[12]Huhti!AW8</f>
        <v>3497</v>
      </c>
      <c r="H37" s="23">
        <f>[12]Touko!AW8</f>
        <v>4446</v>
      </c>
      <c r="I37" s="23">
        <f>[12]Kesä!AW8</f>
        <v>5558</v>
      </c>
      <c r="J37" s="23">
        <f>[12]Heinä!AW8</f>
        <v>2520</v>
      </c>
      <c r="K37" s="23">
        <f>[12]Elo!AW8</f>
        <v>4190</v>
      </c>
      <c r="L37" s="23">
        <f>[12]Syys!AW8</f>
        <v>4037</v>
      </c>
      <c r="M37" s="23">
        <f>[12]Loka!AW8</f>
        <v>3493</v>
      </c>
      <c r="N37" s="23">
        <f>[12]Marras!AW8</f>
        <v>3200</v>
      </c>
      <c r="O37" s="23">
        <f>[12]Joulu!AW8</f>
        <v>2724</v>
      </c>
    </row>
    <row r="38" spans="2:15" x14ac:dyDescent="0.2">
      <c r="B38" s="1" t="s">
        <v>3</v>
      </c>
      <c r="C38" s="12">
        <f>[12]Tammijoulu!AI8</f>
        <v>42368</v>
      </c>
      <c r="D38" s="12">
        <f>[12]Tammi!AI8</f>
        <v>3071</v>
      </c>
      <c r="E38" s="12">
        <f>[12]Helmi!AI8</f>
        <v>2713</v>
      </c>
      <c r="F38" s="12">
        <f>[12]Maalis!AI8</f>
        <v>3708</v>
      </c>
      <c r="G38" s="12">
        <f>[12]Huhti!AI8</f>
        <v>2655</v>
      </c>
      <c r="H38" s="12">
        <f>[12]Touko!AI8</f>
        <v>5285</v>
      </c>
      <c r="I38" s="12">
        <f>[12]Kesä!AI8</f>
        <v>3193</v>
      </c>
      <c r="J38" s="12">
        <f>[12]Heinä!AI8</f>
        <v>3715</v>
      </c>
      <c r="K38" s="12">
        <f>[12]Elo!AI8</f>
        <v>4630</v>
      </c>
      <c r="L38" s="12">
        <f>[12]Syys!AI8</f>
        <v>3352</v>
      </c>
      <c r="M38" s="12">
        <f>[12]Loka!AI8</f>
        <v>4043</v>
      </c>
      <c r="N38" s="12">
        <f>[12]Marras!AI8</f>
        <v>2702</v>
      </c>
      <c r="O38" s="12">
        <f>[12]Joulu!AI8</f>
        <v>3301</v>
      </c>
    </row>
    <row r="39" spans="2:15" s="21" customFormat="1" x14ac:dyDescent="0.2">
      <c r="B39" s="24" t="s">
        <v>46</v>
      </c>
      <c r="C39" s="23">
        <f>[12]Tammijoulu!U8</f>
        <v>17411</v>
      </c>
      <c r="D39" s="23">
        <f>[12]Tammi!U8</f>
        <v>1573</v>
      </c>
      <c r="E39" s="23">
        <f>[12]Helmi!U8</f>
        <v>1667</v>
      </c>
      <c r="F39" s="23">
        <f>[12]Maalis!U8</f>
        <v>1397</v>
      </c>
      <c r="G39" s="23">
        <f>[12]Huhti!U8</f>
        <v>1059</v>
      </c>
      <c r="H39" s="23">
        <f>[12]Touko!U8</f>
        <v>1728</v>
      </c>
      <c r="I39" s="23">
        <f>[12]Kesä!U8</f>
        <v>2411</v>
      </c>
      <c r="J39" s="23">
        <f>[12]Heinä!U8</f>
        <v>1479</v>
      </c>
      <c r="K39" s="23">
        <f>[12]Elo!U8</f>
        <v>2513</v>
      </c>
      <c r="L39" s="23">
        <f>[12]Syys!U8</f>
        <v>1244</v>
      </c>
      <c r="M39" s="23">
        <f>[12]Loka!U8</f>
        <v>766</v>
      </c>
      <c r="N39" s="23">
        <f>[12]Marras!U8</f>
        <v>619</v>
      </c>
      <c r="O39" s="23">
        <f>[12]Joulu!U8</f>
        <v>955</v>
      </c>
    </row>
    <row r="40" spans="2:15" x14ac:dyDescent="0.2">
      <c r="B40" s="1" t="s">
        <v>50</v>
      </c>
      <c r="C40" s="12">
        <f>[12]Tammijoulu!AJ8</f>
        <v>31998</v>
      </c>
      <c r="D40" s="12">
        <f>[12]Tammi!AJ8</f>
        <v>1804</v>
      </c>
      <c r="E40" s="12">
        <f>[12]Helmi!AJ8</f>
        <v>2104</v>
      </c>
      <c r="F40" s="12">
        <f>[12]Maalis!AJ8</f>
        <v>2083</v>
      </c>
      <c r="G40" s="12">
        <f>[12]Huhti!AJ8</f>
        <v>1522</v>
      </c>
      <c r="H40" s="12">
        <f>[12]Touko!AJ8</f>
        <v>2522</v>
      </c>
      <c r="I40" s="12">
        <f>[12]Kesä!AJ8</f>
        <v>2591</v>
      </c>
      <c r="J40" s="12">
        <f>[12]Heinä!AJ8</f>
        <v>3868</v>
      </c>
      <c r="K40" s="12">
        <f>[12]Elo!AJ8</f>
        <v>4064</v>
      </c>
      <c r="L40" s="12">
        <f>[12]Syys!AJ8</f>
        <v>3146</v>
      </c>
      <c r="M40" s="12">
        <f>[12]Loka!AJ8</f>
        <v>2781</v>
      </c>
      <c r="N40" s="12">
        <f>[12]Marras!AJ8</f>
        <v>3180</v>
      </c>
      <c r="O40" s="12">
        <f>[12]Joulu!AJ8</f>
        <v>2333</v>
      </c>
    </row>
    <row r="41" spans="2:15" s="21" customFormat="1" x14ac:dyDescent="0.2">
      <c r="B41" s="24" t="s">
        <v>52</v>
      </c>
      <c r="C41" s="23">
        <f>[12]Tammijoulu!I8</f>
        <v>9485</v>
      </c>
      <c r="D41" s="23">
        <f>[12]Tammi!I8</f>
        <v>248</v>
      </c>
      <c r="E41" s="23">
        <f>[12]Helmi!I8</f>
        <v>481</v>
      </c>
      <c r="F41" s="23">
        <f>[12]Maalis!I8</f>
        <v>773</v>
      </c>
      <c r="G41" s="23">
        <f>[12]Huhti!I8</f>
        <v>743</v>
      </c>
      <c r="H41" s="23">
        <f>[12]Touko!I8</f>
        <v>737</v>
      </c>
      <c r="I41" s="23">
        <f>[12]Kesä!I8</f>
        <v>1268</v>
      </c>
      <c r="J41" s="23">
        <f>[12]Heinä!I8</f>
        <v>605</v>
      </c>
      <c r="K41" s="23">
        <f>[12]Elo!I8</f>
        <v>1450</v>
      </c>
      <c r="L41" s="23">
        <f>[12]Syys!I8</f>
        <v>1218</v>
      </c>
      <c r="M41" s="23">
        <f>[12]Loka!I8</f>
        <v>1039</v>
      </c>
      <c r="N41" s="23">
        <f>[12]Marras!I8</f>
        <v>607</v>
      </c>
      <c r="O41" s="23">
        <f>[12]Joulu!I8</f>
        <v>316</v>
      </c>
    </row>
    <row r="42" spans="2:15" s="46" customFormat="1" x14ac:dyDescent="0.2">
      <c r="B42" s="42" t="s">
        <v>71</v>
      </c>
      <c r="C42" s="43">
        <f>[12]Tammijoulu!AG8</f>
        <v>17992</v>
      </c>
      <c r="D42" s="43">
        <f>[12]Tammi!AG8</f>
        <v>1327</v>
      </c>
      <c r="E42" s="43">
        <f>[12]Helmi!AG8</f>
        <v>1615</v>
      </c>
      <c r="F42" s="43">
        <f>[12]Maalis!AG8</f>
        <v>1124</v>
      </c>
      <c r="G42" s="43">
        <f>[12]Huhti!AG8</f>
        <v>1206</v>
      </c>
      <c r="H42" s="43">
        <f>[12]Touko!AG8</f>
        <v>1655</v>
      </c>
      <c r="I42" s="43">
        <f>[12]Kesä!AG8</f>
        <v>2481</v>
      </c>
      <c r="J42" s="43">
        <f>[12]Heinä!AG8</f>
        <v>1793</v>
      </c>
      <c r="K42" s="43">
        <f>[12]Elo!AG8</f>
        <v>1770</v>
      </c>
      <c r="L42" s="43">
        <f>[12]Syys!AG8</f>
        <v>1576</v>
      </c>
      <c r="M42" s="43">
        <f>[12]Loka!AG8</f>
        <v>1516</v>
      </c>
      <c r="N42" s="43">
        <f>[12]Marras!AG8</f>
        <v>1157</v>
      </c>
      <c r="O42" s="43">
        <f>[12]Joulu!AG8</f>
        <v>772</v>
      </c>
    </row>
    <row r="43" spans="2:15" s="21" customFormat="1" x14ac:dyDescent="0.2">
      <c r="B43" s="24" t="s">
        <v>4</v>
      </c>
      <c r="C43" s="23">
        <f>[12]Tammijoulu!AN8</f>
        <v>18317</v>
      </c>
      <c r="D43" s="23">
        <f>[12]Tammi!AN8</f>
        <v>591</v>
      </c>
      <c r="E43" s="23">
        <f>[12]Helmi!AN8</f>
        <v>5294</v>
      </c>
      <c r="F43" s="23">
        <f>[12]Maalis!AN8</f>
        <v>2779</v>
      </c>
      <c r="G43" s="23">
        <f>[12]Huhti!AN8</f>
        <v>690</v>
      </c>
      <c r="H43" s="23">
        <f>[12]Touko!AN8</f>
        <v>690</v>
      </c>
      <c r="I43" s="23">
        <f>[12]Kesä!AN8</f>
        <v>1210</v>
      </c>
      <c r="J43" s="23">
        <f>[12]Heinä!AN8</f>
        <v>1483</v>
      </c>
      <c r="K43" s="23">
        <f>[12]Elo!AN8</f>
        <v>2891</v>
      </c>
      <c r="L43" s="23">
        <f>[12]Syys!AN8</f>
        <v>1077</v>
      </c>
      <c r="M43" s="23">
        <f>[12]Loka!AN8</f>
        <v>661</v>
      </c>
      <c r="N43" s="23">
        <f>[12]Marras!AN8</f>
        <v>486</v>
      </c>
      <c r="O43" s="23">
        <f>[12]Joulu!AN8</f>
        <v>465</v>
      </c>
    </row>
    <row r="44" spans="2:15" x14ac:dyDescent="0.2">
      <c r="B44" s="1" t="s">
        <v>103</v>
      </c>
      <c r="C44" s="12">
        <f>[12]Tammijoulu!AL8</f>
        <v>25920</v>
      </c>
      <c r="D44" s="12">
        <f>[12]Tammi!AL8</f>
        <v>5203</v>
      </c>
      <c r="E44" s="12">
        <f>[12]Helmi!AL8</f>
        <v>968</v>
      </c>
      <c r="F44" s="12">
        <f>[12]Maalis!AL8</f>
        <v>1492</v>
      </c>
      <c r="G44" s="12">
        <f>[12]Huhti!AL8</f>
        <v>798</v>
      </c>
      <c r="H44" s="12">
        <f>[12]Touko!AL8</f>
        <v>1076</v>
      </c>
      <c r="I44" s="12">
        <f>[12]Kesä!AL8</f>
        <v>1561</v>
      </c>
      <c r="J44" s="12">
        <f>[12]Heinä!AL8</f>
        <v>1916</v>
      </c>
      <c r="K44" s="12">
        <f>[12]Elo!AL8</f>
        <v>2406</v>
      </c>
      <c r="L44" s="12">
        <f>[12]Syys!AL8</f>
        <v>1658</v>
      </c>
      <c r="M44" s="12">
        <f>[12]Loka!AL8</f>
        <v>1792</v>
      </c>
      <c r="N44" s="12">
        <f>[12]Marras!AL8</f>
        <v>3152</v>
      </c>
      <c r="O44" s="12">
        <f>[12]Joulu!AL8</f>
        <v>3898</v>
      </c>
    </row>
    <row r="45" spans="2:15" s="21" customFormat="1" x14ac:dyDescent="0.2">
      <c r="B45" s="24" t="s">
        <v>53</v>
      </c>
      <c r="C45" s="23">
        <f>[12]Tammijoulu!BH8</f>
        <v>4282</v>
      </c>
      <c r="D45" s="23">
        <f>[12]Tammi!BH8</f>
        <v>125</v>
      </c>
      <c r="E45" s="23">
        <f>[12]Helmi!BH8</f>
        <v>93</v>
      </c>
      <c r="F45" s="23">
        <f>[12]Maalis!BH8</f>
        <v>137</v>
      </c>
      <c r="G45" s="23">
        <f>[12]Huhti!BH8</f>
        <v>323</v>
      </c>
      <c r="H45" s="23">
        <f>[12]Touko!BH8</f>
        <v>379</v>
      </c>
      <c r="I45" s="23">
        <f>[12]Kesä!BH8</f>
        <v>691</v>
      </c>
      <c r="J45" s="23">
        <f>[12]Heinä!BH8</f>
        <v>649</v>
      </c>
      <c r="K45" s="23">
        <f>[12]Elo!BH8</f>
        <v>660</v>
      </c>
      <c r="L45" s="23">
        <f>[12]Syys!BH8</f>
        <v>403</v>
      </c>
      <c r="M45" s="23">
        <f>[12]Loka!BH8</f>
        <v>297</v>
      </c>
      <c r="N45" s="23">
        <f>[12]Marras!BH8</f>
        <v>207</v>
      </c>
      <c r="O45" s="23">
        <f>[12]Joulu!BH8</f>
        <v>318</v>
      </c>
    </row>
    <row r="46" spans="2:15" s="46" customFormat="1" x14ac:dyDescent="0.2">
      <c r="B46" s="42" t="s">
        <v>5</v>
      </c>
      <c r="C46" s="43">
        <f>[12]Tammijoulu!BC8</f>
        <v>11281</v>
      </c>
      <c r="D46" s="43">
        <f>[12]Tammi!BC8</f>
        <v>461</v>
      </c>
      <c r="E46" s="43">
        <f>[12]Helmi!BC8</f>
        <v>528</v>
      </c>
      <c r="F46" s="43">
        <f>[12]Maalis!BC8</f>
        <v>544</v>
      </c>
      <c r="G46" s="43">
        <f>[12]Huhti!BC8</f>
        <v>376</v>
      </c>
      <c r="H46" s="43">
        <f>[12]Touko!BC8</f>
        <v>505</v>
      </c>
      <c r="I46" s="43">
        <f>[12]Kesä!BC8</f>
        <v>2504</v>
      </c>
      <c r="J46" s="43">
        <f>[12]Heinä!BC8</f>
        <v>2785</v>
      </c>
      <c r="K46" s="43">
        <f>[12]Elo!BC8</f>
        <v>1618</v>
      </c>
      <c r="L46" s="43">
        <f>[12]Syys!BC8</f>
        <v>697</v>
      </c>
      <c r="M46" s="43">
        <f>[12]Loka!BC8</f>
        <v>485</v>
      </c>
      <c r="N46" s="43">
        <f>[12]Marras!BC8</f>
        <v>317</v>
      </c>
      <c r="O46" s="43">
        <f>[12]Joulu!BC8</f>
        <v>461</v>
      </c>
    </row>
    <row r="47" spans="2:15" s="21" customFormat="1" x14ac:dyDescent="0.2">
      <c r="B47" s="25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2:15" x14ac:dyDescent="0.2">
      <c r="B48" s="1" t="s">
        <v>54</v>
      </c>
      <c r="C48" s="8">
        <f>C10-SUM(C12:C46)</f>
        <v>476648</v>
      </c>
      <c r="D48" s="8">
        <f>D10-SUM(D12:D46)</f>
        <v>29539</v>
      </c>
      <c r="E48" s="8">
        <f>E10-SUM(E12:E46)</f>
        <v>28001</v>
      </c>
      <c r="F48" s="8">
        <f t="shared" ref="F48:O48" si="0">F10-SUM(F12:F46)</f>
        <v>32775</v>
      </c>
      <c r="G48" s="8">
        <f t="shared" si="0"/>
        <v>27737</v>
      </c>
      <c r="H48" s="8">
        <f t="shared" si="0"/>
        <v>43576</v>
      </c>
      <c r="I48" s="8">
        <f t="shared" si="0"/>
        <v>55616</v>
      </c>
      <c r="J48" s="8">
        <f t="shared" si="0"/>
        <v>47195</v>
      </c>
      <c r="K48" s="8">
        <f t="shared" si="0"/>
        <v>69413</v>
      </c>
      <c r="L48" s="8">
        <f t="shared" si="0"/>
        <v>49234</v>
      </c>
      <c r="M48" s="8">
        <f t="shared" si="0"/>
        <v>32321</v>
      </c>
      <c r="N48" s="8">
        <f t="shared" si="0"/>
        <v>28175</v>
      </c>
      <c r="O48" s="8">
        <f t="shared" si="0"/>
        <v>33066</v>
      </c>
    </row>
    <row r="49" spans="2:15" x14ac:dyDescent="0.2"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2:15" x14ac:dyDescent="0.2"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2:15" x14ac:dyDescent="0.2"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2:15" x14ac:dyDescent="0.2"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</row>
    <row r="53" spans="2:15" x14ac:dyDescent="0.2"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</row>
    <row r="54" spans="2:15" x14ac:dyDescent="0.2"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2:15" x14ac:dyDescent="0.2"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</row>
    <row r="56" spans="2:15" x14ac:dyDescent="0.2"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2:15" x14ac:dyDescent="0.2">
      <c r="B57" s="13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2:15" x14ac:dyDescent="0.2"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2:15" x14ac:dyDescent="0.2"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2:15" x14ac:dyDescent="0.2"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</row>
  </sheetData>
  <phoneticPr fontId="0" type="noConversion"/>
  <conditionalFormatting sqref="C1:J6 C8:J8 A1:B8 P1:IV8 A9:J65536 P9:XFD65536">
    <cfRule type="cellIs" dxfId="206" priority="77" stopIfTrue="1" operator="lessThan">
      <formula>0</formula>
    </cfRule>
  </conditionalFormatting>
  <conditionalFormatting sqref="E8:E65536 E1:E6">
    <cfRule type="cellIs" dxfId="205" priority="76" stopIfTrue="1" operator="lessThan">
      <formula>0</formula>
    </cfRule>
  </conditionalFormatting>
  <conditionalFormatting sqref="E8:E65536 E1:E6">
    <cfRule type="cellIs" dxfId="204" priority="75" stopIfTrue="1" operator="lessThan">
      <formula>0</formula>
    </cfRule>
  </conditionalFormatting>
  <conditionalFormatting sqref="E8:E65536 E1:E6">
    <cfRule type="cellIs" dxfId="203" priority="74" stopIfTrue="1" operator="lessThan">
      <formula>0</formula>
    </cfRule>
  </conditionalFormatting>
  <conditionalFormatting sqref="E8:E65536 E1:E6">
    <cfRule type="cellIs" dxfId="202" priority="73" stopIfTrue="1" operator="lessThan">
      <formula>0</formula>
    </cfRule>
  </conditionalFormatting>
  <conditionalFormatting sqref="F8:F65536 F1:F6">
    <cfRule type="cellIs" dxfId="201" priority="72" stopIfTrue="1" operator="lessThan">
      <formula>0</formula>
    </cfRule>
  </conditionalFormatting>
  <conditionalFormatting sqref="F8:F65536 F1:F6">
    <cfRule type="cellIs" dxfId="200" priority="71" stopIfTrue="1" operator="lessThan">
      <formula>0</formula>
    </cfRule>
  </conditionalFormatting>
  <conditionalFormatting sqref="F8:F65536 F1:F6">
    <cfRule type="cellIs" dxfId="199" priority="70" stopIfTrue="1" operator="lessThan">
      <formula>0</formula>
    </cfRule>
  </conditionalFormatting>
  <conditionalFormatting sqref="F8:F65536 F1:F6">
    <cfRule type="cellIs" dxfId="198" priority="69" stopIfTrue="1" operator="lessThan">
      <formula>0</formula>
    </cfRule>
  </conditionalFormatting>
  <conditionalFormatting sqref="G8:G65536 G1:G6">
    <cfRule type="cellIs" dxfId="197" priority="68" stopIfTrue="1" operator="lessThan">
      <formula>0</formula>
    </cfRule>
  </conditionalFormatting>
  <conditionalFormatting sqref="G8:G65536 G1:G6">
    <cfRule type="cellIs" dxfId="196" priority="67" stopIfTrue="1" operator="lessThan">
      <formula>0</formula>
    </cfRule>
  </conditionalFormatting>
  <conditionalFormatting sqref="G8:G65536 G1:G6">
    <cfRule type="cellIs" dxfId="195" priority="66" stopIfTrue="1" operator="lessThan">
      <formula>0</formula>
    </cfRule>
  </conditionalFormatting>
  <conditionalFormatting sqref="G8:G65536 G1:G6">
    <cfRule type="cellIs" dxfId="194" priority="65" stopIfTrue="1" operator="lessThan">
      <formula>0</formula>
    </cfRule>
  </conditionalFormatting>
  <conditionalFormatting sqref="H8:H65536 H1:H6">
    <cfRule type="cellIs" dxfId="193" priority="64" stopIfTrue="1" operator="lessThan">
      <formula>0</formula>
    </cfRule>
  </conditionalFormatting>
  <conditionalFormatting sqref="H8:H65536 H1:H6">
    <cfRule type="cellIs" dxfId="192" priority="63" stopIfTrue="1" operator="lessThan">
      <formula>0</formula>
    </cfRule>
  </conditionalFormatting>
  <conditionalFormatting sqref="H8:H65536 H1:H6">
    <cfRule type="cellIs" dxfId="191" priority="62" stopIfTrue="1" operator="lessThan">
      <formula>0</formula>
    </cfRule>
  </conditionalFormatting>
  <conditionalFormatting sqref="H8:H65536 H1:H6">
    <cfRule type="cellIs" dxfId="190" priority="61" stopIfTrue="1" operator="lessThan">
      <formula>0</formula>
    </cfRule>
  </conditionalFormatting>
  <conditionalFormatting sqref="H8:H65536 H1:H6">
    <cfRule type="cellIs" dxfId="189" priority="60" stopIfTrue="1" operator="lessThan">
      <formula>0</formula>
    </cfRule>
  </conditionalFormatting>
  <conditionalFormatting sqref="H8:H65536 H1:H6">
    <cfRule type="cellIs" dxfId="188" priority="59" stopIfTrue="1" operator="lessThan">
      <formula>0</formula>
    </cfRule>
  </conditionalFormatting>
  <conditionalFormatting sqref="H8:H65536 H1:H6">
    <cfRule type="cellIs" dxfId="187" priority="58" stopIfTrue="1" operator="lessThan">
      <formula>0</formula>
    </cfRule>
  </conditionalFormatting>
  <conditionalFormatting sqref="H8:H65536 H1:H6">
    <cfRule type="cellIs" dxfId="186" priority="57" stopIfTrue="1" operator="lessThan">
      <formula>0</formula>
    </cfRule>
  </conditionalFormatting>
  <conditionalFormatting sqref="I8:I65536 I1:I6">
    <cfRule type="cellIs" dxfId="185" priority="56" stopIfTrue="1" operator="lessThan">
      <formula>0</formula>
    </cfRule>
  </conditionalFormatting>
  <conditionalFormatting sqref="I8:I65536 I1:I6">
    <cfRule type="cellIs" dxfId="184" priority="55" stopIfTrue="1" operator="lessThan">
      <formula>0</formula>
    </cfRule>
  </conditionalFormatting>
  <conditionalFormatting sqref="I8:I65536 I1:I6">
    <cfRule type="cellIs" dxfId="183" priority="54" stopIfTrue="1" operator="lessThan">
      <formula>0</formula>
    </cfRule>
  </conditionalFormatting>
  <conditionalFormatting sqref="I8:I65536 I1:I6">
    <cfRule type="cellIs" dxfId="182" priority="53" stopIfTrue="1" operator="lessThan">
      <formula>0</formula>
    </cfRule>
  </conditionalFormatting>
  <conditionalFormatting sqref="I8:I65536 I1:I6">
    <cfRule type="cellIs" dxfId="181" priority="52" stopIfTrue="1" operator="lessThan">
      <formula>0</formula>
    </cfRule>
  </conditionalFormatting>
  <conditionalFormatting sqref="I8:I65536 I1:I6">
    <cfRule type="cellIs" dxfId="180" priority="51" stopIfTrue="1" operator="lessThan">
      <formula>0</formula>
    </cfRule>
  </conditionalFormatting>
  <conditionalFormatting sqref="I8:I65536 I1:I6">
    <cfRule type="cellIs" dxfId="179" priority="50" stopIfTrue="1" operator="lessThan">
      <formula>0</formula>
    </cfRule>
  </conditionalFormatting>
  <conditionalFormatting sqref="I8:I65536 I1:I6">
    <cfRule type="cellIs" dxfId="178" priority="49" stopIfTrue="1" operator="lessThan">
      <formula>0</formula>
    </cfRule>
  </conditionalFormatting>
  <conditionalFormatting sqref="J8:J65536 J1:J6">
    <cfRule type="cellIs" dxfId="177" priority="48" stopIfTrue="1" operator="lessThan">
      <formula>0</formula>
    </cfRule>
  </conditionalFormatting>
  <conditionalFormatting sqref="J8:J65536 J1:J6">
    <cfRule type="cellIs" dxfId="176" priority="47" stopIfTrue="1" operator="lessThan">
      <formula>0</formula>
    </cfRule>
  </conditionalFormatting>
  <conditionalFormatting sqref="J8:J65536 J1:J6">
    <cfRule type="cellIs" dxfId="175" priority="46" stopIfTrue="1" operator="lessThan">
      <formula>0</formula>
    </cfRule>
  </conditionalFormatting>
  <conditionalFormatting sqref="J8:J65536 J1:J6">
    <cfRule type="cellIs" dxfId="174" priority="45" stopIfTrue="1" operator="lessThan">
      <formula>0</formula>
    </cfRule>
  </conditionalFormatting>
  <conditionalFormatting sqref="J8:J65536 J1:J6">
    <cfRule type="cellIs" dxfId="173" priority="44" stopIfTrue="1" operator="lessThan">
      <formula>0</formula>
    </cfRule>
  </conditionalFormatting>
  <conditionalFormatting sqref="J8:J65536 J1:J6">
    <cfRule type="cellIs" dxfId="172" priority="43" stopIfTrue="1" operator="lessThan">
      <formula>0</formula>
    </cfRule>
  </conditionalFormatting>
  <conditionalFormatting sqref="J8:J65536 J1:J6">
    <cfRule type="cellIs" dxfId="171" priority="42" stopIfTrue="1" operator="lessThan">
      <formula>0</formula>
    </cfRule>
  </conditionalFormatting>
  <conditionalFormatting sqref="J8:J65536 J1:J6">
    <cfRule type="cellIs" dxfId="170" priority="41" stopIfTrue="1" operator="lessThan">
      <formula>0</formula>
    </cfRule>
  </conditionalFormatting>
  <conditionalFormatting sqref="K8:K65536 K1:K6">
    <cfRule type="cellIs" dxfId="169" priority="40" stopIfTrue="1" operator="lessThan">
      <formula>0</formula>
    </cfRule>
  </conditionalFormatting>
  <conditionalFormatting sqref="K8:K65536 K1:K6">
    <cfRule type="cellIs" dxfId="168" priority="39" stopIfTrue="1" operator="lessThan">
      <formula>0</formula>
    </cfRule>
  </conditionalFormatting>
  <conditionalFormatting sqref="K8:K65536 K1:K6">
    <cfRule type="cellIs" dxfId="167" priority="38" stopIfTrue="1" operator="lessThan">
      <formula>0</formula>
    </cfRule>
  </conditionalFormatting>
  <conditionalFormatting sqref="K8:K65536 K1:K6">
    <cfRule type="cellIs" dxfId="166" priority="37" stopIfTrue="1" operator="lessThan">
      <formula>0</formula>
    </cfRule>
  </conditionalFormatting>
  <conditionalFormatting sqref="K8:K65536 K1:K6">
    <cfRule type="cellIs" dxfId="165" priority="36" stopIfTrue="1" operator="lessThan">
      <formula>0</formula>
    </cfRule>
  </conditionalFormatting>
  <conditionalFormatting sqref="K8:K65536 K1:K6">
    <cfRule type="cellIs" dxfId="164" priority="35" stopIfTrue="1" operator="lessThan">
      <formula>0</formula>
    </cfRule>
  </conditionalFormatting>
  <conditionalFormatting sqref="K8:K65536 K1:K6">
    <cfRule type="cellIs" dxfId="163" priority="34" stopIfTrue="1" operator="lessThan">
      <formula>0</formula>
    </cfRule>
  </conditionalFormatting>
  <conditionalFormatting sqref="K8:K65536 K1:K6">
    <cfRule type="cellIs" dxfId="162" priority="33" stopIfTrue="1" operator="lessThan">
      <formula>0</formula>
    </cfRule>
  </conditionalFormatting>
  <conditionalFormatting sqref="L8:L65536 L1:L6">
    <cfRule type="cellIs" dxfId="161" priority="32" stopIfTrue="1" operator="lessThan">
      <formula>0</formula>
    </cfRule>
  </conditionalFormatting>
  <conditionalFormatting sqref="L8:L65536 L1:L6">
    <cfRule type="cellIs" dxfId="160" priority="31" stopIfTrue="1" operator="lessThan">
      <formula>0</formula>
    </cfRule>
  </conditionalFormatting>
  <conditionalFormatting sqref="L8:L65536 L1:L6">
    <cfRule type="cellIs" dxfId="159" priority="30" stopIfTrue="1" operator="lessThan">
      <formula>0</formula>
    </cfRule>
  </conditionalFormatting>
  <conditionalFormatting sqref="L8:L65536 L1:L6">
    <cfRule type="cellIs" dxfId="158" priority="29" stopIfTrue="1" operator="lessThan">
      <formula>0</formula>
    </cfRule>
  </conditionalFormatting>
  <conditionalFormatting sqref="L8:L65536 L1:L6">
    <cfRule type="cellIs" dxfId="157" priority="28" stopIfTrue="1" operator="lessThan">
      <formula>0</formula>
    </cfRule>
  </conditionalFormatting>
  <conditionalFormatting sqref="L8:L65536 L1:L6">
    <cfRule type="cellIs" dxfId="156" priority="27" stopIfTrue="1" operator="lessThan">
      <formula>0</formula>
    </cfRule>
  </conditionalFormatting>
  <conditionalFormatting sqref="L8:L65536 L1:L6">
    <cfRule type="cellIs" dxfId="155" priority="26" stopIfTrue="1" operator="lessThan">
      <formula>0</formula>
    </cfRule>
  </conditionalFormatting>
  <conditionalFormatting sqref="L8:L65536 L1:L6">
    <cfRule type="cellIs" dxfId="154" priority="25" stopIfTrue="1" operator="lessThan">
      <formula>0</formula>
    </cfRule>
  </conditionalFormatting>
  <conditionalFormatting sqref="M8:M65536 M1:M6">
    <cfRule type="cellIs" dxfId="153" priority="24" stopIfTrue="1" operator="lessThan">
      <formula>0</formula>
    </cfRule>
  </conditionalFormatting>
  <conditionalFormatting sqref="M8:M65536 M1:M6">
    <cfRule type="cellIs" dxfId="152" priority="23" stopIfTrue="1" operator="lessThan">
      <formula>0</formula>
    </cfRule>
  </conditionalFormatting>
  <conditionalFormatting sqref="M8:M65536 M1:M6">
    <cfRule type="cellIs" dxfId="151" priority="22" stopIfTrue="1" operator="lessThan">
      <formula>0</formula>
    </cfRule>
  </conditionalFormatting>
  <conditionalFormatting sqref="M8:M65536 M1:M6">
    <cfRule type="cellIs" dxfId="150" priority="21" stopIfTrue="1" operator="lessThan">
      <formula>0</formula>
    </cfRule>
  </conditionalFormatting>
  <conditionalFormatting sqref="M8:M65536 M1:M6">
    <cfRule type="cellIs" dxfId="149" priority="20" stopIfTrue="1" operator="lessThan">
      <formula>0</formula>
    </cfRule>
  </conditionalFormatting>
  <conditionalFormatting sqref="M8:M65536 M1:M6">
    <cfRule type="cellIs" dxfId="148" priority="19" stopIfTrue="1" operator="lessThan">
      <formula>0</formula>
    </cfRule>
  </conditionalFormatting>
  <conditionalFormatting sqref="M8:M65536 M1:M6">
    <cfRule type="cellIs" dxfId="147" priority="18" stopIfTrue="1" operator="lessThan">
      <formula>0</formula>
    </cfRule>
  </conditionalFormatting>
  <conditionalFormatting sqref="M8:M65536 M1:M6">
    <cfRule type="cellIs" dxfId="146" priority="17" stopIfTrue="1" operator="lessThan">
      <formula>0</formula>
    </cfRule>
  </conditionalFormatting>
  <conditionalFormatting sqref="N8:N65536 N1:N6">
    <cfRule type="cellIs" dxfId="145" priority="16" stopIfTrue="1" operator="lessThan">
      <formula>0</formula>
    </cfRule>
  </conditionalFormatting>
  <conditionalFormatting sqref="N8:N65536 N1:N6">
    <cfRule type="cellIs" dxfId="144" priority="15" stopIfTrue="1" operator="lessThan">
      <formula>0</formula>
    </cfRule>
  </conditionalFormatting>
  <conditionalFormatting sqref="N8:N65536 N1:N6">
    <cfRule type="cellIs" dxfId="143" priority="14" stopIfTrue="1" operator="lessThan">
      <formula>0</formula>
    </cfRule>
  </conditionalFormatting>
  <conditionalFormatting sqref="N8:N65536 N1:N6">
    <cfRule type="cellIs" dxfId="142" priority="13" stopIfTrue="1" operator="lessThan">
      <formula>0</formula>
    </cfRule>
  </conditionalFormatting>
  <conditionalFormatting sqref="N8:N65536 N1:N6">
    <cfRule type="cellIs" dxfId="141" priority="12" stopIfTrue="1" operator="lessThan">
      <formula>0</formula>
    </cfRule>
  </conditionalFormatting>
  <conditionalFormatting sqref="N8:N65536 N1:N6">
    <cfRule type="cellIs" dxfId="140" priority="11" stopIfTrue="1" operator="lessThan">
      <formula>0</formula>
    </cfRule>
  </conditionalFormatting>
  <conditionalFormatting sqref="N8:N65536 N1:N6">
    <cfRule type="cellIs" dxfId="139" priority="10" stopIfTrue="1" operator="lessThan">
      <formula>0</formula>
    </cfRule>
  </conditionalFormatting>
  <conditionalFormatting sqref="N8:N65536 N1:N6">
    <cfRule type="cellIs" dxfId="138" priority="9" stopIfTrue="1" operator="lessThan">
      <formula>0</formula>
    </cfRule>
  </conditionalFormatting>
  <conditionalFormatting sqref="O8:O65536 O1:O6">
    <cfRule type="cellIs" dxfId="137" priority="8" stopIfTrue="1" operator="lessThan">
      <formula>0</formula>
    </cfRule>
  </conditionalFormatting>
  <conditionalFormatting sqref="O8:O65536 O1:O6">
    <cfRule type="cellIs" dxfId="136" priority="7" stopIfTrue="1" operator="lessThan">
      <formula>0</formula>
    </cfRule>
  </conditionalFormatting>
  <conditionalFormatting sqref="O8:O65536 O1:O6">
    <cfRule type="cellIs" dxfId="135" priority="6" stopIfTrue="1" operator="lessThan">
      <formula>0</formula>
    </cfRule>
  </conditionalFormatting>
  <conditionalFormatting sqref="O8:O65536 O1:O6">
    <cfRule type="cellIs" dxfId="134" priority="5" stopIfTrue="1" operator="lessThan">
      <formula>0</formula>
    </cfRule>
  </conditionalFormatting>
  <conditionalFormatting sqref="O8:O65536 O1:O6">
    <cfRule type="cellIs" dxfId="133" priority="4" stopIfTrue="1" operator="lessThan">
      <formula>0</formula>
    </cfRule>
  </conditionalFormatting>
  <conditionalFormatting sqref="O8:O65536 O1:O6">
    <cfRule type="cellIs" dxfId="132" priority="3" stopIfTrue="1" operator="lessThan">
      <formula>0</formula>
    </cfRule>
  </conditionalFormatting>
  <conditionalFormatting sqref="O8:O65536 O1:O6">
    <cfRule type="cellIs" dxfId="131" priority="2" stopIfTrue="1" operator="lessThan">
      <formula>0</formula>
    </cfRule>
  </conditionalFormatting>
  <conditionalFormatting sqref="O8:O65536 O1:O6">
    <cfRule type="cellIs" dxfId="130" priority="1" stopIfTrue="1" operator="lessThan">
      <formula>0</formula>
    </cfRule>
  </conditionalFormatting>
  <pageMargins left="0.51" right="0.65" top="0.49" bottom="0.82" header="0.36" footer="0.39"/>
  <pageSetup paperSize="9" scale="80" orientation="landscape" r:id="rId1"/>
  <headerFooter alignWithMargins="0">
    <oddFooter>&amp;LStatistics Finland&amp;C&amp;D&amp;RHelsinki City Tourist Office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0"/>
  <sheetViews>
    <sheetView workbookViewId="0"/>
  </sheetViews>
  <sheetFormatPr defaultRowHeight="12.75" x14ac:dyDescent="0.2"/>
  <cols>
    <col min="1" max="1" width="4.140625" customWidth="1"/>
    <col min="2" max="2" width="28.7109375" style="1" customWidth="1"/>
    <col min="3" max="3" width="10.42578125" customWidth="1"/>
    <col min="4" max="11" width="9.7109375" customWidth="1"/>
    <col min="12" max="12" width="10.7109375" customWidth="1"/>
    <col min="13" max="13" width="9.7109375" customWidth="1"/>
    <col min="14" max="14" width="11.140625" customWidth="1"/>
    <col min="15" max="15" width="11" customWidth="1"/>
  </cols>
  <sheetData>
    <row r="1" spans="2:15" x14ac:dyDescent="0.2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5" x14ac:dyDescent="0.2">
      <c r="B2" s="51" t="s">
        <v>72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x14ac:dyDescent="0.2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15" ht="15.75" x14ac:dyDescent="0.25">
      <c r="B4" s="3" t="s">
        <v>55</v>
      </c>
      <c r="C4" s="4"/>
      <c r="D4" s="4"/>
      <c r="E4" s="4"/>
      <c r="F4" s="2"/>
      <c r="G4" s="4"/>
      <c r="H4" s="2"/>
      <c r="I4" s="4"/>
      <c r="J4" s="2"/>
      <c r="K4" s="4"/>
      <c r="L4" s="4"/>
      <c r="M4" s="2"/>
      <c r="N4" s="2"/>
      <c r="O4" s="2"/>
    </row>
    <row r="5" spans="2:15" ht="15.75" thickBot="1" x14ac:dyDescent="0.3">
      <c r="B5" s="5" t="s">
        <v>75</v>
      </c>
    </row>
    <row r="6" spans="2:15" ht="13.5" thickBot="1" x14ac:dyDescent="0.25">
      <c r="B6" s="6" t="s">
        <v>177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  <c r="K6" s="7" t="s">
        <v>14</v>
      </c>
      <c r="L6" s="7" t="s">
        <v>15</v>
      </c>
      <c r="M6" s="7" t="s">
        <v>16</v>
      </c>
      <c r="N6" s="7" t="s">
        <v>17</v>
      </c>
      <c r="O6" s="7" t="s">
        <v>18</v>
      </c>
    </row>
    <row r="7" spans="2:15" x14ac:dyDescent="0.2">
      <c r="B7" s="9"/>
      <c r="C7" s="16" t="s">
        <v>56</v>
      </c>
      <c r="D7" s="16" t="s">
        <v>57</v>
      </c>
      <c r="E7" s="16" t="s">
        <v>58</v>
      </c>
      <c r="F7" s="16" t="s">
        <v>59</v>
      </c>
      <c r="G7" s="16" t="s">
        <v>60</v>
      </c>
      <c r="H7" s="16" t="s">
        <v>61</v>
      </c>
      <c r="I7" s="16" t="s">
        <v>62</v>
      </c>
      <c r="J7" s="16" t="s">
        <v>63</v>
      </c>
      <c r="K7" s="16" t="s">
        <v>64</v>
      </c>
      <c r="L7" s="16" t="s">
        <v>65</v>
      </c>
      <c r="M7" s="16" t="s">
        <v>66</v>
      </c>
      <c r="N7" s="16" t="s">
        <v>67</v>
      </c>
      <c r="O7" s="16" t="s">
        <v>68</v>
      </c>
    </row>
    <row r="8" spans="2:15" x14ac:dyDescent="0.2">
      <c r="B8" s="9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2:15" s="21" customFormat="1" x14ac:dyDescent="0.2">
      <c r="B9" s="18" t="s">
        <v>23</v>
      </c>
      <c r="C9" s="19">
        <f>[13]Tammijoulu!C8</f>
        <v>19987871</v>
      </c>
      <c r="D9" s="19">
        <f>[13]Tammi!C8</f>
        <v>1315529</v>
      </c>
      <c r="E9" s="19">
        <f>[13]Helmi!C8</f>
        <v>1342464</v>
      </c>
      <c r="F9" s="19">
        <f>[13]Maalis!C8</f>
        <v>1674005</v>
      </c>
      <c r="G9" s="19">
        <f>[13]Huhti!C8</f>
        <v>1397696</v>
      </c>
      <c r="H9" s="19">
        <f>[13]Touko!C8</f>
        <v>1329447</v>
      </c>
      <c r="I9" s="19">
        <f>[13]Kesä!C8</f>
        <v>2030221</v>
      </c>
      <c r="J9" s="19">
        <f>[13]Heinä!C8</f>
        <v>3136744</v>
      </c>
      <c r="K9" s="19">
        <f>[13]Elo!C8</f>
        <v>2201610</v>
      </c>
      <c r="L9" s="19">
        <f>[13]Syys!C8</f>
        <v>1570153</v>
      </c>
      <c r="M9" s="19">
        <f>[13]Loka!C8</f>
        <v>1398382</v>
      </c>
      <c r="N9" s="19">
        <f>[13]Marras!C8</f>
        <v>1284936</v>
      </c>
      <c r="O9" s="19">
        <f>[13]Joulu!C8</f>
        <v>1306684</v>
      </c>
    </row>
    <row r="10" spans="2:15" x14ac:dyDescent="0.2">
      <c r="B10" s="11" t="s">
        <v>24</v>
      </c>
      <c r="C10" s="12">
        <f>[13]Tammijoulu!E8</f>
        <v>5507468</v>
      </c>
      <c r="D10" s="12">
        <f>[13]Tammi!E8</f>
        <v>537714</v>
      </c>
      <c r="E10" s="12">
        <f>[13]Helmi!E8</f>
        <v>350586</v>
      </c>
      <c r="F10" s="12">
        <f>[13]Maalis!E8</f>
        <v>419251</v>
      </c>
      <c r="G10" s="12">
        <f>[13]Huhti!E8</f>
        <v>302955</v>
      </c>
      <c r="H10" s="12">
        <f>[13]Touko!E8</f>
        <v>363172</v>
      </c>
      <c r="I10" s="12">
        <f>[13]Kesä!E8</f>
        <v>524988</v>
      </c>
      <c r="J10" s="12">
        <f>[13]Heinä!E8</f>
        <v>742386</v>
      </c>
      <c r="K10" s="12">
        <f>[13]Elo!E8</f>
        <v>711930</v>
      </c>
      <c r="L10" s="12">
        <f>[13]Syys!E8</f>
        <v>399788</v>
      </c>
      <c r="M10" s="12">
        <f>[13]Loka!E8</f>
        <v>313710</v>
      </c>
      <c r="N10" s="12">
        <f>[13]Marras!E8</f>
        <v>338226</v>
      </c>
      <c r="O10" s="12">
        <f>[13]Joulu!E8</f>
        <v>502762</v>
      </c>
    </row>
    <row r="11" spans="2:15" s="21" customFormat="1" x14ac:dyDescent="0.2">
      <c r="B11" s="22" t="s">
        <v>25</v>
      </c>
      <c r="C11" s="23">
        <f>[13]Tammijoulu!D8</f>
        <v>14480403</v>
      </c>
      <c r="D11" s="23">
        <f>[13]Tammi!D8</f>
        <v>777815</v>
      </c>
      <c r="E11" s="23">
        <f>[13]Helmi!D8</f>
        <v>991878</v>
      </c>
      <c r="F11" s="23">
        <f>[13]Maalis!D8</f>
        <v>1254754</v>
      </c>
      <c r="G11" s="23">
        <f>[13]Huhti!D8</f>
        <v>1094741</v>
      </c>
      <c r="H11" s="23">
        <f>[13]Touko!D8</f>
        <v>966275</v>
      </c>
      <c r="I11" s="23">
        <f>[13]Kesä!D8</f>
        <v>1505233</v>
      </c>
      <c r="J11" s="23">
        <f>[13]Heinä!D8</f>
        <v>2394358</v>
      </c>
      <c r="K11" s="23">
        <f>[13]Elo!D8</f>
        <v>1489680</v>
      </c>
      <c r="L11" s="23">
        <f>[13]Syys!D8</f>
        <v>1170365</v>
      </c>
      <c r="M11" s="23">
        <f>[13]Loka!D8</f>
        <v>1084672</v>
      </c>
      <c r="N11" s="23">
        <f>[13]Marras!D8</f>
        <v>946710</v>
      </c>
      <c r="O11" s="23">
        <f>[13]Joulu!D8</f>
        <v>803922</v>
      </c>
    </row>
    <row r="12" spans="2:15" x14ac:dyDescent="0.2">
      <c r="B12" s="1" t="s">
        <v>26</v>
      </c>
      <c r="C12" s="12">
        <f>[13]Tammijoulu!P8</f>
        <v>389037</v>
      </c>
      <c r="D12" s="12">
        <f>[13]Tammi!P8</f>
        <v>34157</v>
      </c>
      <c r="E12" s="12">
        <f>[13]Helmi!P8</f>
        <v>35443</v>
      </c>
      <c r="F12" s="12">
        <f>[13]Maalis!P8</f>
        <v>32138</v>
      </c>
      <c r="G12" s="12">
        <f>[13]Huhti!P8</f>
        <v>21905</v>
      </c>
      <c r="H12" s="12">
        <f>[13]Touko!P8</f>
        <v>22483</v>
      </c>
      <c r="I12" s="12">
        <f>[13]Kesä!P8</f>
        <v>27603</v>
      </c>
      <c r="J12" s="12">
        <f>[13]Heinä!P8</f>
        <v>26469</v>
      </c>
      <c r="K12" s="12">
        <f>[13]Elo!P8</f>
        <v>29546</v>
      </c>
      <c r="L12" s="12">
        <f>[13]Syys!P8</f>
        <v>21215</v>
      </c>
      <c r="M12" s="12">
        <f>[13]Loka!P8</f>
        <v>16766</v>
      </c>
      <c r="N12" s="12">
        <f>[13]Marras!P8</f>
        <v>17906</v>
      </c>
      <c r="O12" s="12">
        <f>[13]Joulu!P8</f>
        <v>103406</v>
      </c>
    </row>
    <row r="13" spans="2:15" s="21" customFormat="1" x14ac:dyDescent="0.2">
      <c r="B13" s="24" t="s">
        <v>29</v>
      </c>
      <c r="C13" s="23">
        <f>[13]Tammijoulu!J8</f>
        <v>541031</v>
      </c>
      <c r="D13" s="23">
        <f>[13]Tammi!J8</f>
        <v>28534</v>
      </c>
      <c r="E13" s="23">
        <f>[13]Helmi!J8</f>
        <v>35573</v>
      </c>
      <c r="F13" s="23">
        <f>[13]Maalis!J8</f>
        <v>44927</v>
      </c>
      <c r="G13" s="23">
        <f>[13]Huhti!J8</f>
        <v>25693</v>
      </c>
      <c r="H13" s="23">
        <f>[13]Touko!J8</f>
        <v>33881</v>
      </c>
      <c r="I13" s="23">
        <f>[13]Kesä!J8</f>
        <v>73995</v>
      </c>
      <c r="J13" s="23">
        <f>[13]Heinä!J8</f>
        <v>92097</v>
      </c>
      <c r="K13" s="23">
        <f>[13]Elo!J8</f>
        <v>92601</v>
      </c>
      <c r="L13" s="23">
        <f>[13]Syys!J8</f>
        <v>36902</v>
      </c>
      <c r="M13" s="23">
        <f>[13]Loka!J8</f>
        <v>25529</v>
      </c>
      <c r="N13" s="23">
        <f>[13]Marras!J8</f>
        <v>26595</v>
      </c>
      <c r="O13" s="23">
        <f>[13]Joulu!J8</f>
        <v>24704</v>
      </c>
    </row>
    <row r="14" spans="2:15" x14ac:dyDescent="0.2">
      <c r="B14" s="1" t="s">
        <v>28</v>
      </c>
      <c r="C14" s="12">
        <f>[13]Tammijoulu!F8</f>
        <v>552129</v>
      </c>
      <c r="D14" s="12">
        <f>[13]Tammi!F8</f>
        <v>22427</v>
      </c>
      <c r="E14" s="12">
        <f>[13]Helmi!F8</f>
        <v>24477</v>
      </c>
      <c r="F14" s="12">
        <f>[13]Maalis!F8</f>
        <v>32781</v>
      </c>
      <c r="G14" s="12">
        <f>[13]Huhti!F8</f>
        <v>34141</v>
      </c>
      <c r="H14" s="12">
        <f>[13]Touko!F8</f>
        <v>45354</v>
      </c>
      <c r="I14" s="12">
        <f>[13]Kesä!F8</f>
        <v>63251</v>
      </c>
      <c r="J14" s="12">
        <f>[13]Heinä!F8</f>
        <v>119049</v>
      </c>
      <c r="K14" s="12">
        <f>[13]Elo!F8</f>
        <v>75973</v>
      </c>
      <c r="L14" s="12">
        <f>[13]Syys!F8</f>
        <v>45633</v>
      </c>
      <c r="M14" s="12">
        <f>[13]Loka!F8</f>
        <v>35888</v>
      </c>
      <c r="N14" s="12">
        <f>[13]Marras!F8</f>
        <v>32987</v>
      </c>
      <c r="O14" s="12">
        <f>[13]Joulu!F8</f>
        <v>20168</v>
      </c>
    </row>
    <row r="15" spans="2:15" s="21" customFormat="1" x14ac:dyDescent="0.2">
      <c r="B15" s="24" t="s">
        <v>27</v>
      </c>
      <c r="C15" s="23">
        <f>[13]Tammijoulu!AK8</f>
        <v>1286598</v>
      </c>
      <c r="D15" s="23">
        <f>[13]Tammi!AK8</f>
        <v>271538</v>
      </c>
      <c r="E15" s="23">
        <f>[13]Helmi!AK8</f>
        <v>59872</v>
      </c>
      <c r="F15" s="23">
        <f>[13]Maalis!AK8</f>
        <v>95242</v>
      </c>
      <c r="G15" s="23">
        <f>[13]Huhti!AK8</f>
        <v>66808</v>
      </c>
      <c r="H15" s="23">
        <f>[13]Touko!AK8</f>
        <v>67397</v>
      </c>
      <c r="I15" s="23">
        <f>[13]Kesä!AK8</f>
        <v>78187</v>
      </c>
      <c r="J15" s="23">
        <f>[13]Heinä!AK8</f>
        <v>142771</v>
      </c>
      <c r="K15" s="23">
        <f>[13]Elo!AK8</f>
        <v>137715</v>
      </c>
      <c r="L15" s="23">
        <f>[13]Syys!AK8</f>
        <v>64310</v>
      </c>
      <c r="M15" s="23">
        <f>[13]Loka!AK8</f>
        <v>65313</v>
      </c>
      <c r="N15" s="23">
        <f>[13]Marras!AK8</f>
        <v>96646</v>
      </c>
      <c r="O15" s="23">
        <f>[13]Joulu!AK8</f>
        <v>140799</v>
      </c>
    </row>
    <row r="16" spans="2:15" s="46" customFormat="1" x14ac:dyDescent="0.2">
      <c r="B16" s="42" t="s">
        <v>1</v>
      </c>
      <c r="C16" s="43">
        <f>[13]Tammijoulu!AP8</f>
        <v>201854</v>
      </c>
      <c r="D16" s="43">
        <f>[13]Tammi!AP8</f>
        <v>9490</v>
      </c>
      <c r="E16" s="43">
        <f>[13]Helmi!AP8</f>
        <v>9064</v>
      </c>
      <c r="F16" s="43">
        <f>[13]Maalis!AP8</f>
        <v>12888</v>
      </c>
      <c r="G16" s="43">
        <f>[13]Huhti!AP8</f>
        <v>12857</v>
      </c>
      <c r="H16" s="43">
        <f>[13]Touko!AP8</f>
        <v>19371</v>
      </c>
      <c r="I16" s="43">
        <f>[13]Kesä!AP8</f>
        <v>28384</v>
      </c>
      <c r="J16" s="43">
        <f>[13]Heinä!AP8</f>
        <v>26003</v>
      </c>
      <c r="K16" s="43">
        <f>[13]Elo!AP8</f>
        <v>28187</v>
      </c>
      <c r="L16" s="43">
        <f>[13]Syys!AP8</f>
        <v>20874</v>
      </c>
      <c r="M16" s="43">
        <f>[13]Loka!AP8</f>
        <v>14943</v>
      </c>
      <c r="N16" s="43">
        <f>[13]Marras!AP8</f>
        <v>10998</v>
      </c>
      <c r="O16" s="43">
        <f>[13]Joulu!AP8</f>
        <v>8795</v>
      </c>
    </row>
    <row r="17" spans="2:15" s="21" customFormat="1" x14ac:dyDescent="0.2">
      <c r="B17" s="24" t="s">
        <v>30</v>
      </c>
      <c r="C17" s="23">
        <f>[13]Tammijoulu!AV8</f>
        <v>146433</v>
      </c>
      <c r="D17" s="23">
        <f>[13]Tammi!AV8</f>
        <v>9471</v>
      </c>
      <c r="E17" s="23">
        <f>[13]Helmi!AV8</f>
        <v>13290</v>
      </c>
      <c r="F17" s="23">
        <f>[13]Maalis!AV8</f>
        <v>12652</v>
      </c>
      <c r="G17" s="23">
        <f>[13]Huhti!AV8</f>
        <v>5018</v>
      </c>
      <c r="H17" s="23">
        <f>[13]Touko!AV8</f>
        <v>8195</v>
      </c>
      <c r="I17" s="23">
        <f>[13]Kesä!AV8</f>
        <v>12698</v>
      </c>
      <c r="J17" s="23">
        <f>[13]Heinä!AV8</f>
        <v>13816</v>
      </c>
      <c r="K17" s="23">
        <f>[13]Elo!AV8</f>
        <v>20111</v>
      </c>
      <c r="L17" s="23">
        <f>[13]Syys!AV8</f>
        <v>14354</v>
      </c>
      <c r="M17" s="23">
        <f>[13]Loka!AV8</f>
        <v>8901</v>
      </c>
      <c r="N17" s="23">
        <f>[13]Marras!AV8</f>
        <v>10794</v>
      </c>
      <c r="O17" s="23">
        <f>[13]Joulu!AV8</f>
        <v>17133</v>
      </c>
    </row>
    <row r="18" spans="2:15" x14ac:dyDescent="0.2">
      <c r="B18" s="1" t="s">
        <v>31</v>
      </c>
      <c r="C18" s="12">
        <f>[13]Tammijoulu!S8</f>
        <v>156509</v>
      </c>
      <c r="D18" s="12">
        <f>[13]Tammi!S8</f>
        <v>9422</v>
      </c>
      <c r="E18" s="12">
        <f>[13]Helmi!S8</f>
        <v>7183</v>
      </c>
      <c r="F18" s="12">
        <f>[13]Maalis!S8</f>
        <v>7982</v>
      </c>
      <c r="G18" s="12">
        <f>[13]Huhti!S8</f>
        <v>7430</v>
      </c>
      <c r="H18" s="12">
        <f>[13]Touko!S8</f>
        <v>9781</v>
      </c>
      <c r="I18" s="12">
        <f>[13]Kesä!S8</f>
        <v>13798</v>
      </c>
      <c r="J18" s="12">
        <f>[13]Heinä!S8</f>
        <v>19212</v>
      </c>
      <c r="K18" s="12">
        <f>[13]Elo!S8</f>
        <v>40935</v>
      </c>
      <c r="L18" s="12">
        <f>[13]Syys!S8</f>
        <v>8982</v>
      </c>
      <c r="M18" s="12">
        <f>[13]Loka!S8</f>
        <v>7226</v>
      </c>
      <c r="N18" s="12">
        <f>[13]Marras!S8</f>
        <v>8315</v>
      </c>
      <c r="O18" s="12">
        <f>[13]Joulu!S8</f>
        <v>16243</v>
      </c>
    </row>
    <row r="19" spans="2:15" s="21" customFormat="1" x14ac:dyDescent="0.2">
      <c r="B19" s="24" t="s">
        <v>34</v>
      </c>
      <c r="C19" s="23">
        <f>[13]Tammijoulu!G8</f>
        <v>173254</v>
      </c>
      <c r="D19" s="23">
        <f>[13]Tammi!G8</f>
        <v>6567</v>
      </c>
      <c r="E19" s="23">
        <f>[13]Helmi!G8</f>
        <v>8317</v>
      </c>
      <c r="F19" s="23">
        <f>[13]Maalis!G8</f>
        <v>14627</v>
      </c>
      <c r="G19" s="23">
        <f>[13]Huhti!G8</f>
        <v>12314</v>
      </c>
      <c r="H19" s="23">
        <f>[13]Touko!G8</f>
        <v>9736</v>
      </c>
      <c r="I19" s="23">
        <f>[13]Kesä!G8</f>
        <v>15226</v>
      </c>
      <c r="J19" s="23">
        <f>[13]Heinä!G8</f>
        <v>45891</v>
      </c>
      <c r="K19" s="23">
        <f>[13]Elo!G8</f>
        <v>19774</v>
      </c>
      <c r="L19" s="23">
        <f>[13]Syys!G8</f>
        <v>11697</v>
      </c>
      <c r="M19" s="23">
        <f>[13]Loka!G8</f>
        <v>9534</v>
      </c>
      <c r="N19" s="23">
        <f>[13]Marras!G8</f>
        <v>11563</v>
      </c>
      <c r="O19" s="23">
        <f>[13]Joulu!G8</f>
        <v>8008</v>
      </c>
    </row>
    <row r="20" spans="2:15" x14ac:dyDescent="0.2">
      <c r="B20" s="1" t="s">
        <v>33</v>
      </c>
      <c r="C20" s="12">
        <f>[13]Tammijoulu!M8</f>
        <v>164593</v>
      </c>
      <c r="D20" s="12">
        <f>[13]Tammi!M8</f>
        <v>18132</v>
      </c>
      <c r="E20" s="12">
        <f>[13]Helmi!M8</f>
        <v>22715</v>
      </c>
      <c r="F20" s="12">
        <f>[13]Maalis!M8</f>
        <v>20147</v>
      </c>
      <c r="G20" s="12">
        <f>[13]Huhti!M8</f>
        <v>7131</v>
      </c>
      <c r="H20" s="12">
        <f>[13]Touko!M8</f>
        <v>10151</v>
      </c>
      <c r="I20" s="12">
        <f>[13]Kesä!M8</f>
        <v>17383</v>
      </c>
      <c r="J20" s="12">
        <f>[13]Heinä!M8</f>
        <v>21893</v>
      </c>
      <c r="K20" s="12">
        <f>[13]Elo!M8</f>
        <v>17186</v>
      </c>
      <c r="L20" s="12">
        <f>[13]Syys!M8</f>
        <v>8460</v>
      </c>
      <c r="M20" s="12">
        <f>[13]Loka!M8</f>
        <v>6553</v>
      </c>
      <c r="N20" s="12">
        <f>[13]Marras!M8</f>
        <v>6153</v>
      </c>
      <c r="O20" s="12">
        <f>[13]Joulu!M8</f>
        <v>8689</v>
      </c>
    </row>
    <row r="21" spans="2:15" s="21" customFormat="1" x14ac:dyDescent="0.2">
      <c r="B21" s="24" t="s">
        <v>40</v>
      </c>
      <c r="C21" s="23">
        <f>[13]Tammijoulu!BK8</f>
        <v>101891</v>
      </c>
      <c r="D21" s="23">
        <f>[13]Tammi!BK8</f>
        <v>3710</v>
      </c>
      <c r="E21" s="23">
        <f>[13]Helmi!BK8</f>
        <v>3849</v>
      </c>
      <c r="F21" s="23">
        <f>[13]Maalis!BK8</f>
        <v>5070</v>
      </c>
      <c r="G21" s="23">
        <f>[13]Huhti!BK8</f>
        <v>4880</v>
      </c>
      <c r="H21" s="23">
        <f>[13]Touko!BK8</f>
        <v>8961</v>
      </c>
      <c r="I21" s="23">
        <f>[13]Kesä!BK8</f>
        <v>13444</v>
      </c>
      <c r="J21" s="23">
        <f>[13]Heinä!BK8</f>
        <v>11907</v>
      </c>
      <c r="K21" s="23">
        <f>[13]Elo!BK8</f>
        <v>14453</v>
      </c>
      <c r="L21" s="23">
        <f>[13]Syys!BK8</f>
        <v>12137</v>
      </c>
      <c r="M21" s="23">
        <f>[13]Loka!BK8</f>
        <v>7960</v>
      </c>
      <c r="N21" s="23">
        <f>[13]Marras!BK8</f>
        <v>6724</v>
      </c>
      <c r="O21" s="23">
        <f>[13]Joulu!BK8</f>
        <v>8796</v>
      </c>
    </row>
    <row r="22" spans="2:15" s="46" customFormat="1" x14ac:dyDescent="0.2">
      <c r="B22" s="42" t="s">
        <v>36</v>
      </c>
      <c r="C22" s="43">
        <f>[13]Tammijoulu!T8</f>
        <v>130046</v>
      </c>
      <c r="D22" s="43">
        <f>[13]Tammi!T8</f>
        <v>6698</v>
      </c>
      <c r="E22" s="43">
        <f>[13]Helmi!T8</f>
        <v>7250</v>
      </c>
      <c r="F22" s="43">
        <f>[13]Maalis!T8</f>
        <v>9332</v>
      </c>
      <c r="G22" s="43">
        <f>[13]Huhti!T8</f>
        <v>8598</v>
      </c>
      <c r="H22" s="43">
        <f>[13]Touko!T8</f>
        <v>7632</v>
      </c>
      <c r="I22" s="43">
        <f>[13]Kesä!T8</f>
        <v>11585</v>
      </c>
      <c r="J22" s="43">
        <f>[13]Heinä!T8</f>
        <v>18298</v>
      </c>
      <c r="K22" s="43">
        <f>[13]Elo!T8</f>
        <v>26172</v>
      </c>
      <c r="L22" s="43">
        <f>[13]Syys!T8</f>
        <v>8707</v>
      </c>
      <c r="M22" s="43">
        <f>[13]Loka!T8</f>
        <v>6397</v>
      </c>
      <c r="N22" s="43">
        <f>[13]Marras!T8</f>
        <v>4820</v>
      </c>
      <c r="O22" s="43">
        <f>[13]Joulu!T8</f>
        <v>14557</v>
      </c>
    </row>
    <row r="23" spans="2:15" s="21" customFormat="1" x14ac:dyDescent="0.2">
      <c r="B23" s="24" t="s">
        <v>32</v>
      </c>
      <c r="C23" s="23">
        <f>[13]Tammijoulu!R8</f>
        <v>213588</v>
      </c>
      <c r="D23" s="23">
        <f>[13]Tammi!R8</f>
        <v>26126</v>
      </c>
      <c r="E23" s="23">
        <f>[13]Helmi!R8</f>
        <v>30716</v>
      </c>
      <c r="F23" s="23">
        <f>[13]Maalis!R8</f>
        <v>25720</v>
      </c>
      <c r="G23" s="23">
        <f>[13]Huhti!R8</f>
        <v>10304</v>
      </c>
      <c r="H23" s="23">
        <f>[13]Touko!R8</f>
        <v>11258</v>
      </c>
      <c r="I23" s="23">
        <f>[13]Kesä!R8</f>
        <v>14852</v>
      </c>
      <c r="J23" s="23">
        <f>[13]Heinä!R8</f>
        <v>20426</v>
      </c>
      <c r="K23" s="23">
        <f>[13]Elo!R8</f>
        <v>22325</v>
      </c>
      <c r="L23" s="23">
        <f>[13]Syys!R8</f>
        <v>8411</v>
      </c>
      <c r="M23" s="23">
        <f>[13]Loka!R8</f>
        <v>8622</v>
      </c>
      <c r="N23" s="23">
        <f>[13]Marras!R8</f>
        <v>8183</v>
      </c>
      <c r="O23" s="23">
        <f>[13]Joulu!R8</f>
        <v>26645</v>
      </c>
    </row>
    <row r="24" spans="2:15" x14ac:dyDescent="0.2">
      <c r="B24" s="1" t="s">
        <v>35</v>
      </c>
      <c r="C24" s="12">
        <f>[13]Tammijoulu!H8</f>
        <v>94823</v>
      </c>
      <c r="D24" s="12">
        <f>[13]Tammi!H8</f>
        <v>5304</v>
      </c>
      <c r="E24" s="12">
        <f>[13]Helmi!H8</f>
        <v>5620</v>
      </c>
      <c r="F24" s="12">
        <f>[13]Maalis!H8</f>
        <v>7056</v>
      </c>
      <c r="G24" s="12">
        <f>[13]Huhti!H8</f>
        <v>5900</v>
      </c>
      <c r="H24" s="12">
        <f>[13]Touko!H8</f>
        <v>8550</v>
      </c>
      <c r="I24" s="12">
        <f>[13]Kesä!H8</f>
        <v>12578</v>
      </c>
      <c r="J24" s="12">
        <f>[13]Heinä!H8</f>
        <v>12408</v>
      </c>
      <c r="K24" s="12">
        <f>[13]Elo!H8</f>
        <v>10979</v>
      </c>
      <c r="L24" s="12">
        <f>[13]Syys!H8</f>
        <v>8914</v>
      </c>
      <c r="M24" s="12">
        <f>[13]Loka!H8</f>
        <v>7267</v>
      </c>
      <c r="N24" s="12">
        <f>[13]Marras!H8</f>
        <v>6162</v>
      </c>
      <c r="O24" s="12">
        <f>[13]Joulu!H8</f>
        <v>4085</v>
      </c>
    </row>
    <row r="25" spans="2:15" s="21" customFormat="1" x14ac:dyDescent="0.2">
      <c r="B25" s="24" t="s">
        <v>38</v>
      </c>
      <c r="C25" s="23">
        <f>[13]Tammijoulu!L8</f>
        <v>118009</v>
      </c>
      <c r="D25" s="23">
        <f>[13]Tammi!L8</f>
        <v>10320</v>
      </c>
      <c r="E25" s="23">
        <f>[13]Helmi!L8</f>
        <v>11143</v>
      </c>
      <c r="F25" s="23">
        <f>[13]Maalis!L8</f>
        <v>7709</v>
      </c>
      <c r="G25" s="23">
        <f>[13]Huhti!L8</f>
        <v>5228</v>
      </c>
      <c r="H25" s="23">
        <f>[13]Touko!L8</f>
        <v>5340</v>
      </c>
      <c r="I25" s="23">
        <f>[13]Kesä!L8</f>
        <v>13862</v>
      </c>
      <c r="J25" s="23">
        <f>[13]Heinä!L8</f>
        <v>25053</v>
      </c>
      <c r="K25" s="23">
        <f>[13]Elo!L8</f>
        <v>17086</v>
      </c>
      <c r="L25" s="23">
        <f>[13]Syys!L8</f>
        <v>6098</v>
      </c>
      <c r="M25" s="23">
        <f>[13]Loka!L8</f>
        <v>4234</v>
      </c>
      <c r="N25" s="23">
        <f>[13]Marras!L8</f>
        <v>4423</v>
      </c>
      <c r="O25" s="23">
        <f>[13]Joulu!L8</f>
        <v>7513</v>
      </c>
    </row>
    <row r="26" spans="2:15" x14ac:dyDescent="0.2">
      <c r="B26" s="1" t="s">
        <v>37</v>
      </c>
      <c r="C26" s="12">
        <f>[13]Tammijoulu!AH8</f>
        <v>228187</v>
      </c>
      <c r="D26" s="12">
        <f>[13]Tammi!AH8</f>
        <v>18047</v>
      </c>
      <c r="E26" s="12">
        <f>[13]Helmi!AH8</f>
        <v>16629</v>
      </c>
      <c r="F26" s="12">
        <f>[13]Maalis!AH8</f>
        <v>19840</v>
      </c>
      <c r="G26" s="12">
        <f>[13]Huhti!AH8</f>
        <v>12709</v>
      </c>
      <c r="H26" s="12">
        <f>[13]Touko!AH8</f>
        <v>16087</v>
      </c>
      <c r="I26" s="12">
        <f>[13]Kesä!AH8</f>
        <v>18585</v>
      </c>
      <c r="J26" s="12">
        <f>[13]Heinä!AH8</f>
        <v>26698</v>
      </c>
      <c r="K26" s="12">
        <f>[13]Elo!AH8</f>
        <v>23974</v>
      </c>
      <c r="L26" s="12">
        <f>[13]Syys!AH8</f>
        <v>18386</v>
      </c>
      <c r="M26" s="12">
        <f>[13]Loka!AH8</f>
        <v>17618</v>
      </c>
      <c r="N26" s="12">
        <f>[13]Marras!AH8</f>
        <v>19834</v>
      </c>
      <c r="O26" s="12">
        <f>[13]Joulu!AH8</f>
        <v>19780</v>
      </c>
    </row>
    <row r="27" spans="2:15" s="21" customFormat="1" x14ac:dyDescent="0.2">
      <c r="B27" s="24" t="s">
        <v>39</v>
      </c>
      <c r="C27" s="23">
        <f>[13]Tammijoulu!N8</f>
        <v>49021</v>
      </c>
      <c r="D27" s="23">
        <f>[13]Tammi!N8</f>
        <v>3528</v>
      </c>
      <c r="E27" s="23">
        <f>[13]Helmi!N8</f>
        <v>4718</v>
      </c>
      <c r="F27" s="23">
        <f>[13]Maalis!N8</f>
        <v>5181</v>
      </c>
      <c r="G27" s="23">
        <f>[13]Huhti!N8</f>
        <v>3803</v>
      </c>
      <c r="H27" s="23">
        <f>[13]Touko!N8</f>
        <v>3515</v>
      </c>
      <c r="I27" s="23">
        <f>[13]Kesä!N8</f>
        <v>4738</v>
      </c>
      <c r="J27" s="23">
        <f>[13]Heinä!N8</f>
        <v>6206</v>
      </c>
      <c r="K27" s="23">
        <f>[13]Elo!N8</f>
        <v>5719</v>
      </c>
      <c r="L27" s="23">
        <f>[13]Syys!N8</f>
        <v>3473</v>
      </c>
      <c r="M27" s="23">
        <f>[13]Loka!N8</f>
        <v>2718</v>
      </c>
      <c r="N27" s="23">
        <f>[13]Marras!N8</f>
        <v>2600</v>
      </c>
      <c r="O27" s="23">
        <f>[13]Joulu!N8</f>
        <v>2822</v>
      </c>
    </row>
    <row r="28" spans="2:15" s="46" customFormat="1" x14ac:dyDescent="0.2">
      <c r="B28" s="42" t="s">
        <v>42</v>
      </c>
      <c r="C28" s="43">
        <f>[13]Tammijoulu!AQ8</f>
        <v>34754</v>
      </c>
      <c r="D28" s="43">
        <f>[13]Tammi!AQ8</f>
        <v>1667</v>
      </c>
      <c r="E28" s="43">
        <f>[13]Helmi!AQ8</f>
        <v>1738</v>
      </c>
      <c r="F28" s="43">
        <f>[13]Maalis!AQ8</f>
        <v>1640</v>
      </c>
      <c r="G28" s="43">
        <f>[13]Huhti!AQ8</f>
        <v>3866</v>
      </c>
      <c r="H28" s="43">
        <f>[13]Touko!AQ8</f>
        <v>3280</v>
      </c>
      <c r="I28" s="43">
        <f>[13]Kesä!AQ8</f>
        <v>4259</v>
      </c>
      <c r="J28" s="43">
        <f>[13]Heinä!AQ8</f>
        <v>3562</v>
      </c>
      <c r="K28" s="43">
        <f>[13]Elo!AQ8</f>
        <v>5427</v>
      </c>
      <c r="L28" s="43">
        <f>[13]Syys!AQ8</f>
        <v>2898</v>
      </c>
      <c r="M28" s="43">
        <f>[13]Loka!AQ8</f>
        <v>2067</v>
      </c>
      <c r="N28" s="43">
        <f>[13]Marras!AQ8</f>
        <v>2240</v>
      </c>
      <c r="O28" s="43">
        <f>[13]Joulu!AQ8</f>
        <v>2110</v>
      </c>
    </row>
    <row r="29" spans="2:15" s="21" customFormat="1" x14ac:dyDescent="0.2">
      <c r="B29" s="24" t="s">
        <v>43</v>
      </c>
      <c r="C29" s="23">
        <f>[13]Tammijoulu!K8</f>
        <v>57325</v>
      </c>
      <c r="D29" s="23">
        <f>[13]Tammi!K8</f>
        <v>1923</v>
      </c>
      <c r="E29" s="23">
        <f>[13]Helmi!K8</f>
        <v>3204</v>
      </c>
      <c r="F29" s="23">
        <f>[13]Maalis!K8</f>
        <v>4169</v>
      </c>
      <c r="G29" s="23">
        <f>[13]Huhti!K8</f>
        <v>3022</v>
      </c>
      <c r="H29" s="23">
        <f>[13]Touko!K8</f>
        <v>3623</v>
      </c>
      <c r="I29" s="23">
        <f>[13]Kesä!K8</f>
        <v>6998</v>
      </c>
      <c r="J29" s="23">
        <f>[13]Heinä!K8</f>
        <v>12916</v>
      </c>
      <c r="K29" s="23">
        <f>[13]Elo!K8</f>
        <v>8999</v>
      </c>
      <c r="L29" s="23">
        <f>[13]Syys!K8</f>
        <v>4028</v>
      </c>
      <c r="M29" s="23">
        <f>[13]Loka!K8</f>
        <v>2919</v>
      </c>
      <c r="N29" s="23">
        <f>[13]Marras!K8</f>
        <v>3305</v>
      </c>
      <c r="O29" s="23">
        <f>[13]Joulu!K8</f>
        <v>2219</v>
      </c>
    </row>
    <row r="30" spans="2:15" x14ac:dyDescent="0.2">
      <c r="B30" s="1" t="s">
        <v>44</v>
      </c>
      <c r="C30" s="12">
        <f>[13]Tammijoulu!V8</f>
        <v>74860</v>
      </c>
      <c r="D30" s="12">
        <f>[13]Tammi!V8</f>
        <v>3935</v>
      </c>
      <c r="E30" s="12">
        <f>[13]Helmi!V8</f>
        <v>5026</v>
      </c>
      <c r="F30" s="12">
        <f>[13]Maalis!V8</f>
        <v>6735</v>
      </c>
      <c r="G30" s="12">
        <f>[13]Huhti!V8</f>
        <v>4396</v>
      </c>
      <c r="H30" s="12">
        <f>[13]Touko!V8</f>
        <v>6024</v>
      </c>
      <c r="I30" s="12">
        <f>[13]Kesä!V8</f>
        <v>8550</v>
      </c>
      <c r="J30" s="12">
        <f>[13]Heinä!V8</f>
        <v>11228</v>
      </c>
      <c r="K30" s="12">
        <f>[13]Elo!V8</f>
        <v>8462</v>
      </c>
      <c r="L30" s="12">
        <f>[13]Syys!V8</f>
        <v>6030</v>
      </c>
      <c r="M30" s="12">
        <f>[13]Loka!V8</f>
        <v>4738</v>
      </c>
      <c r="N30" s="12">
        <f>[13]Marras!V8</f>
        <v>5431</v>
      </c>
      <c r="O30" s="12">
        <f>[13]Joulu!V8</f>
        <v>4305</v>
      </c>
    </row>
    <row r="31" spans="2:15" s="21" customFormat="1" x14ac:dyDescent="0.2">
      <c r="B31" s="24" t="s">
        <v>2</v>
      </c>
      <c r="C31" s="23">
        <f>[13]Tammijoulu!BG8</f>
        <v>44875</v>
      </c>
      <c r="D31" s="23">
        <f>[13]Tammi!BG8</f>
        <v>2059</v>
      </c>
      <c r="E31" s="23">
        <f>[13]Helmi!BG8</f>
        <v>1687</v>
      </c>
      <c r="F31" s="23">
        <f>[13]Maalis!BG8</f>
        <v>1735</v>
      </c>
      <c r="G31" s="23">
        <f>[13]Huhti!BG8</f>
        <v>2178</v>
      </c>
      <c r="H31" s="23">
        <f>[13]Touko!BG8</f>
        <v>3625</v>
      </c>
      <c r="I31" s="23">
        <f>[13]Kesä!BG8</f>
        <v>6416</v>
      </c>
      <c r="J31" s="23">
        <f>[13]Heinä!BG8</f>
        <v>7089</v>
      </c>
      <c r="K31" s="23">
        <f>[13]Elo!BG8</f>
        <v>6813</v>
      </c>
      <c r="L31" s="23">
        <f>[13]Syys!BG8</f>
        <v>4835</v>
      </c>
      <c r="M31" s="23">
        <f>[13]Loka!BG8</f>
        <v>2311</v>
      </c>
      <c r="N31" s="23">
        <f>[13]Marras!BG8</f>
        <v>2171</v>
      </c>
      <c r="O31" s="23">
        <f>[13]Joulu!BG8</f>
        <v>3956</v>
      </c>
    </row>
    <row r="32" spans="2:15" x14ac:dyDescent="0.2">
      <c r="B32" s="1" t="s">
        <v>48</v>
      </c>
      <c r="C32" s="12">
        <f>[13]Tammijoulu!BA8</f>
        <v>24385</v>
      </c>
      <c r="D32" s="12">
        <f>[13]Tammi!BA8</f>
        <v>1310</v>
      </c>
      <c r="E32" s="12">
        <f>[13]Helmi!BA8</f>
        <v>1249</v>
      </c>
      <c r="F32" s="12">
        <f>[13]Maalis!BA8</f>
        <v>1067</v>
      </c>
      <c r="G32" s="12">
        <f>[13]Huhti!BA8</f>
        <v>1334</v>
      </c>
      <c r="H32" s="12">
        <f>[13]Touko!BA8</f>
        <v>2372</v>
      </c>
      <c r="I32" s="12">
        <f>[13]Kesä!BA8</f>
        <v>2628</v>
      </c>
      <c r="J32" s="12">
        <f>[13]Heinä!BA8</f>
        <v>3540</v>
      </c>
      <c r="K32" s="12">
        <f>[13]Elo!BA8</f>
        <v>4464</v>
      </c>
      <c r="L32" s="12">
        <f>[13]Syys!BA8</f>
        <v>2404</v>
      </c>
      <c r="M32" s="12">
        <f>[13]Loka!BA8</f>
        <v>1574</v>
      </c>
      <c r="N32" s="12">
        <f>[13]Marras!BA8</f>
        <v>1464</v>
      </c>
      <c r="O32" s="12">
        <f>[13]Joulu!BA8</f>
        <v>979</v>
      </c>
    </row>
    <row r="33" spans="2:15" s="21" customFormat="1" x14ac:dyDescent="0.2">
      <c r="B33" s="24" t="s">
        <v>41</v>
      </c>
      <c r="C33" s="23">
        <f>[13]Tammijoulu!AF8</f>
        <v>17810</v>
      </c>
      <c r="D33" s="23">
        <f>[13]Tammi!AF8</f>
        <v>1697</v>
      </c>
      <c r="E33" s="23">
        <f>[13]Helmi!AF8</f>
        <v>797</v>
      </c>
      <c r="F33" s="23">
        <f>[13]Maalis!AF8</f>
        <v>1037</v>
      </c>
      <c r="G33" s="23">
        <f>[13]Huhti!AF8</f>
        <v>741</v>
      </c>
      <c r="H33" s="23">
        <f>[13]Touko!AF8</f>
        <v>1155</v>
      </c>
      <c r="I33" s="23">
        <f>[13]Kesä!AF8</f>
        <v>1956</v>
      </c>
      <c r="J33" s="23">
        <f>[13]Heinä!AF8</f>
        <v>1888</v>
      </c>
      <c r="K33" s="23">
        <f>[13]Elo!AF8</f>
        <v>3096</v>
      </c>
      <c r="L33" s="23">
        <f>[13]Syys!AF8</f>
        <v>1277</v>
      </c>
      <c r="M33" s="23">
        <f>[13]Loka!AF8</f>
        <v>741</v>
      </c>
      <c r="N33" s="23">
        <f>[13]Marras!AF8</f>
        <v>672</v>
      </c>
      <c r="O33" s="23">
        <f>[13]Joulu!AF8</f>
        <v>2753</v>
      </c>
    </row>
    <row r="34" spans="2:15" x14ac:dyDescent="0.2">
      <c r="B34" s="1" t="s">
        <v>47</v>
      </c>
      <c r="C34" s="12">
        <f>[13]Tammijoulu!Q8</f>
        <v>16772</v>
      </c>
      <c r="D34" s="12">
        <f>[13]Tammi!Q8</f>
        <v>858</v>
      </c>
      <c r="E34" s="12">
        <f>[13]Helmi!Q8</f>
        <v>830</v>
      </c>
      <c r="F34" s="12">
        <f>[13]Maalis!Q8</f>
        <v>1014</v>
      </c>
      <c r="G34" s="12">
        <f>[13]Huhti!Q8</f>
        <v>1649</v>
      </c>
      <c r="H34" s="12">
        <f>[13]Touko!Q8</f>
        <v>1252</v>
      </c>
      <c r="I34" s="12">
        <f>[13]Kesä!Q8</f>
        <v>2840</v>
      </c>
      <c r="J34" s="12">
        <f>[13]Heinä!Q8</f>
        <v>1879</v>
      </c>
      <c r="K34" s="12">
        <f>[13]Elo!Q8</f>
        <v>1839</v>
      </c>
      <c r="L34" s="12">
        <f>[13]Syys!Q8</f>
        <v>1301</v>
      </c>
      <c r="M34" s="12">
        <f>[13]Loka!Q8</f>
        <v>995</v>
      </c>
      <c r="N34" s="12">
        <f>[13]Marras!Q8</f>
        <v>918</v>
      </c>
      <c r="O34" s="12">
        <f>[13]Joulu!Q8</f>
        <v>1397</v>
      </c>
    </row>
    <row r="35" spans="2:15" s="21" customFormat="1" x14ac:dyDescent="0.2">
      <c r="B35" s="24" t="s">
        <v>49</v>
      </c>
      <c r="C35" s="23">
        <f>[13]Tammijoulu!W8</f>
        <v>32474</v>
      </c>
      <c r="D35" s="23">
        <f>[13]Tammi!W8</f>
        <v>1353</v>
      </c>
      <c r="E35" s="23">
        <f>[13]Helmi!W8</f>
        <v>1979</v>
      </c>
      <c r="F35" s="23">
        <f>[13]Maalis!W8</f>
        <v>2828</v>
      </c>
      <c r="G35" s="23">
        <f>[13]Huhti!W8</f>
        <v>2406</v>
      </c>
      <c r="H35" s="23">
        <f>[13]Touko!W8</f>
        <v>2540</v>
      </c>
      <c r="I35" s="23">
        <f>[13]Kesä!W8</f>
        <v>3102</v>
      </c>
      <c r="J35" s="23">
        <f>[13]Heinä!W8</f>
        <v>4390</v>
      </c>
      <c r="K35" s="23">
        <f>[13]Elo!W8</f>
        <v>4593</v>
      </c>
      <c r="L35" s="23">
        <f>[13]Syys!W8</f>
        <v>2592</v>
      </c>
      <c r="M35" s="23">
        <f>[13]Loka!W8</f>
        <v>2152</v>
      </c>
      <c r="N35" s="23">
        <f>[13]Marras!W8</f>
        <v>3018</v>
      </c>
      <c r="O35" s="23">
        <f>[13]Joulu!W8</f>
        <v>1521</v>
      </c>
    </row>
    <row r="36" spans="2:15" s="46" customFormat="1" x14ac:dyDescent="0.2">
      <c r="B36" s="42" t="s">
        <v>45</v>
      </c>
      <c r="C36" s="43">
        <f>[13]Tammijoulu!Y8</f>
        <v>25388</v>
      </c>
      <c r="D36" s="43">
        <f>[13]Tammi!Y8</f>
        <v>1467</v>
      </c>
      <c r="E36" s="43">
        <f>[13]Helmi!Y8</f>
        <v>1574</v>
      </c>
      <c r="F36" s="43">
        <f>[13]Maalis!Y8</f>
        <v>1704</v>
      </c>
      <c r="G36" s="43">
        <f>[13]Huhti!Y8</f>
        <v>1812</v>
      </c>
      <c r="H36" s="43">
        <f>[13]Touko!Y8</f>
        <v>2083</v>
      </c>
      <c r="I36" s="43">
        <f>[13]Kesä!Y8</f>
        <v>2291</v>
      </c>
      <c r="J36" s="43">
        <f>[13]Heinä!Y8</f>
        <v>4642</v>
      </c>
      <c r="K36" s="43">
        <f>[13]Elo!Y8</f>
        <v>3023</v>
      </c>
      <c r="L36" s="43">
        <f>[13]Syys!Y8</f>
        <v>2036</v>
      </c>
      <c r="M36" s="43">
        <f>[13]Loka!Y8</f>
        <v>1900</v>
      </c>
      <c r="N36" s="43">
        <f>[13]Marras!Y8</f>
        <v>1391</v>
      </c>
      <c r="O36" s="43">
        <f>[13]Joulu!Y8</f>
        <v>1465</v>
      </c>
    </row>
    <row r="37" spans="2:15" s="21" customFormat="1" x14ac:dyDescent="0.2">
      <c r="B37" s="24" t="s">
        <v>51</v>
      </c>
      <c r="C37" s="23">
        <f>[13]Tammijoulu!AW8</f>
        <v>53672</v>
      </c>
      <c r="D37" s="23">
        <f>[13]Tammi!AW8</f>
        <v>3218</v>
      </c>
      <c r="E37" s="23">
        <f>[13]Helmi!AW8</f>
        <v>3636</v>
      </c>
      <c r="F37" s="23">
        <f>[13]Maalis!AW8</f>
        <v>4464</v>
      </c>
      <c r="G37" s="23">
        <f>[13]Huhti!AW8</f>
        <v>4309</v>
      </c>
      <c r="H37" s="23">
        <f>[13]Touko!AW8</f>
        <v>6530</v>
      </c>
      <c r="I37" s="23">
        <f>[13]Kesä!AW8</f>
        <v>7146</v>
      </c>
      <c r="J37" s="23">
        <f>[13]Heinä!AW8</f>
        <v>3970</v>
      </c>
      <c r="K37" s="23">
        <f>[13]Elo!AW8</f>
        <v>4407</v>
      </c>
      <c r="L37" s="23">
        <f>[13]Syys!AW8</f>
        <v>5008</v>
      </c>
      <c r="M37" s="23">
        <f>[13]Loka!AW8</f>
        <v>4095</v>
      </c>
      <c r="N37" s="23">
        <f>[13]Marras!AW8</f>
        <v>3738</v>
      </c>
      <c r="O37" s="23">
        <f>[13]Joulu!AW8</f>
        <v>3151</v>
      </c>
    </row>
    <row r="38" spans="2:15" x14ac:dyDescent="0.2">
      <c r="B38" s="1" t="s">
        <v>3</v>
      </c>
      <c r="C38" s="12">
        <f>[13]Tammijoulu!AI8</f>
        <v>38528</v>
      </c>
      <c r="D38" s="12">
        <f>[13]Tammi!AI8</f>
        <v>2725</v>
      </c>
      <c r="E38" s="12">
        <f>[13]Helmi!AI8</f>
        <v>2462</v>
      </c>
      <c r="F38" s="12">
        <f>[13]Maalis!AI8</f>
        <v>3558</v>
      </c>
      <c r="G38" s="12">
        <f>[13]Huhti!AI8</f>
        <v>2302</v>
      </c>
      <c r="H38" s="12">
        <f>[13]Touko!AI8</f>
        <v>3287</v>
      </c>
      <c r="I38" s="12">
        <f>[13]Kesä!AI8</f>
        <v>3791</v>
      </c>
      <c r="J38" s="12">
        <f>[13]Heinä!AI8</f>
        <v>4539</v>
      </c>
      <c r="K38" s="12">
        <f>[13]Elo!AI8</f>
        <v>4950</v>
      </c>
      <c r="L38" s="12">
        <f>[13]Syys!AI8</f>
        <v>3059</v>
      </c>
      <c r="M38" s="12">
        <f>[13]Loka!AI8</f>
        <v>2466</v>
      </c>
      <c r="N38" s="12">
        <f>[13]Marras!AI8</f>
        <v>2016</v>
      </c>
      <c r="O38" s="12">
        <f>[13]Joulu!AI8</f>
        <v>3373</v>
      </c>
    </row>
    <row r="39" spans="2:15" s="21" customFormat="1" x14ac:dyDescent="0.2">
      <c r="B39" s="24" t="s">
        <v>46</v>
      </c>
      <c r="C39" s="23">
        <f>[13]Tammijoulu!U8</f>
        <v>17606</v>
      </c>
      <c r="D39" s="23">
        <f>[13]Tammi!U8</f>
        <v>975</v>
      </c>
      <c r="E39" s="23">
        <f>[13]Helmi!U8</f>
        <v>1182</v>
      </c>
      <c r="F39" s="23">
        <f>[13]Maalis!U8</f>
        <v>1663</v>
      </c>
      <c r="G39" s="23">
        <f>[13]Huhti!U8</f>
        <v>1309</v>
      </c>
      <c r="H39" s="23">
        <f>[13]Touko!U8</f>
        <v>1451</v>
      </c>
      <c r="I39" s="23">
        <f>[13]Kesä!U8</f>
        <v>1829</v>
      </c>
      <c r="J39" s="23">
        <f>[13]Heinä!U8</f>
        <v>1414</v>
      </c>
      <c r="K39" s="23">
        <f>[13]Elo!U8</f>
        <v>2726</v>
      </c>
      <c r="L39" s="23">
        <f>[13]Syys!U8</f>
        <v>1434</v>
      </c>
      <c r="M39" s="23">
        <f>[13]Loka!U8</f>
        <v>1070</v>
      </c>
      <c r="N39" s="23">
        <f>[13]Marras!U8</f>
        <v>876</v>
      </c>
      <c r="O39" s="23">
        <f>[13]Joulu!U8</f>
        <v>1677</v>
      </c>
    </row>
    <row r="40" spans="2:15" x14ac:dyDescent="0.2">
      <c r="B40" s="1" t="s">
        <v>50</v>
      </c>
      <c r="C40" s="12">
        <f>[13]Tammijoulu!AJ8</f>
        <v>25277</v>
      </c>
      <c r="D40" s="12">
        <f>[13]Tammi!AJ8</f>
        <v>1571</v>
      </c>
      <c r="E40" s="12">
        <f>[13]Helmi!AJ8</f>
        <v>1777</v>
      </c>
      <c r="F40" s="12">
        <f>[13]Maalis!AJ8</f>
        <v>1529</v>
      </c>
      <c r="G40" s="12">
        <f>[13]Huhti!AJ8</f>
        <v>1374</v>
      </c>
      <c r="H40" s="12">
        <f>[13]Touko!AJ8</f>
        <v>1818</v>
      </c>
      <c r="I40" s="12">
        <f>[13]Kesä!AJ8</f>
        <v>2283</v>
      </c>
      <c r="J40" s="12">
        <f>[13]Heinä!AJ8</f>
        <v>3390</v>
      </c>
      <c r="K40" s="12">
        <f>[13]Elo!AJ8</f>
        <v>3143</v>
      </c>
      <c r="L40" s="12">
        <f>[13]Syys!AJ8</f>
        <v>2350</v>
      </c>
      <c r="M40" s="12">
        <f>[13]Loka!AJ8</f>
        <v>2101</v>
      </c>
      <c r="N40" s="12">
        <f>[13]Marras!AJ8</f>
        <v>1727</v>
      </c>
      <c r="O40" s="12">
        <f>[13]Joulu!AJ8</f>
        <v>2214</v>
      </c>
    </row>
    <row r="41" spans="2:15" s="21" customFormat="1" x14ac:dyDescent="0.2">
      <c r="B41" s="24" t="s">
        <v>52</v>
      </c>
      <c r="C41" s="23">
        <f>[13]Tammijoulu!I8</f>
        <v>10572</v>
      </c>
      <c r="D41" s="23">
        <f>[13]Tammi!I8</f>
        <v>419</v>
      </c>
      <c r="E41" s="23">
        <f>[13]Helmi!I8</f>
        <v>368</v>
      </c>
      <c r="F41" s="23">
        <f>[13]Maalis!I8</f>
        <v>485</v>
      </c>
      <c r="G41" s="23">
        <f>[13]Huhti!I8</f>
        <v>804</v>
      </c>
      <c r="H41" s="23">
        <f>[13]Touko!I8</f>
        <v>1223</v>
      </c>
      <c r="I41" s="23">
        <f>[13]Kesä!I8</f>
        <v>2004</v>
      </c>
      <c r="J41" s="23">
        <f>[13]Heinä!I8</f>
        <v>956</v>
      </c>
      <c r="K41" s="23">
        <f>[13]Elo!I8</f>
        <v>1429</v>
      </c>
      <c r="L41" s="23">
        <f>[13]Syys!I8</f>
        <v>926</v>
      </c>
      <c r="M41" s="23">
        <f>[13]Loka!I8</f>
        <v>1230</v>
      </c>
      <c r="N41" s="23">
        <f>[13]Marras!I8</f>
        <v>520</v>
      </c>
      <c r="O41" s="23">
        <f>[13]Joulu!I8</f>
        <v>208</v>
      </c>
    </row>
    <row r="42" spans="2:15" s="46" customFormat="1" x14ac:dyDescent="0.2">
      <c r="B42" s="42" t="s">
        <v>71</v>
      </c>
      <c r="C42" s="43">
        <f>[13]Tammijoulu!AG8</f>
        <v>16703</v>
      </c>
      <c r="D42" s="43">
        <f>[13]Tammi!AG8</f>
        <v>1217</v>
      </c>
      <c r="E42" s="43">
        <f>[13]Helmi!AG8</f>
        <v>1437</v>
      </c>
      <c r="F42" s="43">
        <f>[13]Maalis!AG8</f>
        <v>1198</v>
      </c>
      <c r="G42" s="43">
        <f>[13]Huhti!AG8</f>
        <v>1040</v>
      </c>
      <c r="H42" s="43">
        <f>[13]Touko!AG8</f>
        <v>1341</v>
      </c>
      <c r="I42" s="43">
        <f>[13]Kesä!AG8</f>
        <v>2329</v>
      </c>
      <c r="J42" s="43">
        <f>[13]Heinä!AG8</f>
        <v>1683</v>
      </c>
      <c r="K42" s="43">
        <f>[13]Elo!AG8</f>
        <v>1686</v>
      </c>
      <c r="L42" s="43">
        <f>[13]Syys!AG8</f>
        <v>1765</v>
      </c>
      <c r="M42" s="43">
        <f>[13]Loka!AG8</f>
        <v>1272</v>
      </c>
      <c r="N42" s="43">
        <f>[13]Marras!AG8</f>
        <v>977</v>
      </c>
      <c r="O42" s="43">
        <f>[13]Joulu!AG8</f>
        <v>758</v>
      </c>
    </row>
    <row r="43" spans="2:15" s="21" customFormat="1" x14ac:dyDescent="0.2">
      <c r="B43" s="24" t="s">
        <v>4</v>
      </c>
      <c r="C43" s="23">
        <f>[13]Tammijoulu!AN8</f>
        <v>17320</v>
      </c>
      <c r="D43" s="23">
        <f>[13]Tammi!AN8</f>
        <v>521</v>
      </c>
      <c r="E43" s="23">
        <f>[13]Helmi!AN8</f>
        <v>1731</v>
      </c>
      <c r="F43" s="23">
        <f>[13]Maalis!AN8</f>
        <v>4043</v>
      </c>
      <c r="G43" s="23">
        <f>[13]Huhti!AN8</f>
        <v>862</v>
      </c>
      <c r="H43" s="23">
        <f>[13]Touko!AN8</f>
        <v>762</v>
      </c>
      <c r="I43" s="23">
        <f>[13]Kesä!AN8</f>
        <v>1429</v>
      </c>
      <c r="J43" s="23">
        <f>[13]Heinä!AN8</f>
        <v>1114</v>
      </c>
      <c r="K43" s="23">
        <f>[13]Elo!AN8</f>
        <v>3769</v>
      </c>
      <c r="L43" s="23">
        <f>[13]Syys!AN8</f>
        <v>1290</v>
      </c>
      <c r="M43" s="23">
        <f>[13]Loka!AN8</f>
        <v>716</v>
      </c>
      <c r="N43" s="23">
        <f>[13]Marras!AN8</f>
        <v>568</v>
      </c>
      <c r="O43" s="23">
        <f>[13]Joulu!AN8</f>
        <v>515</v>
      </c>
    </row>
    <row r="44" spans="2:15" x14ac:dyDescent="0.2">
      <c r="B44" s="1" t="s">
        <v>103</v>
      </c>
      <c r="C44" s="12">
        <f>[13]Tammijoulu!AL8</f>
        <v>19893</v>
      </c>
      <c r="D44" s="12">
        <f>[13]Tammi!AL8</f>
        <v>4987</v>
      </c>
      <c r="E44" s="12">
        <f>[13]Helmi!AL8</f>
        <v>909</v>
      </c>
      <c r="F44" s="12">
        <f>[13]Maalis!AL8</f>
        <v>1053</v>
      </c>
      <c r="G44" s="12">
        <f>[13]Huhti!AL8</f>
        <v>769</v>
      </c>
      <c r="H44" s="12">
        <f>[13]Touko!AL8</f>
        <v>1037</v>
      </c>
      <c r="I44" s="12">
        <f>[13]Kesä!AL8</f>
        <v>793</v>
      </c>
      <c r="J44" s="12">
        <f>[13]Heinä!AL8</f>
        <v>1817</v>
      </c>
      <c r="K44" s="12">
        <f>[13]Elo!AL8</f>
        <v>1417</v>
      </c>
      <c r="L44" s="12">
        <f>[13]Syys!AL8</f>
        <v>993</v>
      </c>
      <c r="M44" s="12">
        <f>[13]Loka!AL8</f>
        <v>1011</v>
      </c>
      <c r="N44" s="12">
        <f>[13]Marras!AL8</f>
        <v>2626</v>
      </c>
      <c r="O44" s="12">
        <f>[13]Joulu!AL8</f>
        <v>2481</v>
      </c>
    </row>
    <row r="45" spans="2:15" s="21" customFormat="1" x14ac:dyDescent="0.2">
      <c r="B45" s="24" t="s">
        <v>53</v>
      </c>
      <c r="C45" s="23">
        <f>[13]Tammijoulu!BH8</f>
        <v>3877</v>
      </c>
      <c r="D45" s="23">
        <f>[13]Tammi!BH8</f>
        <v>147</v>
      </c>
      <c r="E45" s="23">
        <f>[13]Helmi!BH8</f>
        <v>190</v>
      </c>
      <c r="F45" s="23">
        <f>[13]Maalis!BH8</f>
        <v>137</v>
      </c>
      <c r="G45" s="23">
        <f>[13]Huhti!BH8</f>
        <v>158</v>
      </c>
      <c r="H45" s="23">
        <f>[13]Touko!BH8</f>
        <v>378</v>
      </c>
      <c r="I45" s="23">
        <f>[13]Kesä!BH8</f>
        <v>656</v>
      </c>
      <c r="J45" s="23">
        <f>[13]Heinä!BH8</f>
        <v>649</v>
      </c>
      <c r="K45" s="23">
        <f>[13]Elo!BH8</f>
        <v>594</v>
      </c>
      <c r="L45" s="23">
        <f>[13]Syys!BH8</f>
        <v>394</v>
      </c>
      <c r="M45" s="23">
        <f>[13]Loka!BH8</f>
        <v>246</v>
      </c>
      <c r="N45" s="23">
        <f>[13]Marras!BH8</f>
        <v>118</v>
      </c>
      <c r="O45" s="23">
        <f>[13]Joulu!BH8</f>
        <v>210</v>
      </c>
    </row>
    <row r="46" spans="2:15" s="46" customFormat="1" x14ac:dyDescent="0.2">
      <c r="B46" s="42" t="s">
        <v>5</v>
      </c>
      <c r="C46" s="43">
        <f>[13]Tammijoulu!BC8</f>
        <v>11136</v>
      </c>
      <c r="D46" s="43">
        <f>[13]Tammi!BC8</f>
        <v>317</v>
      </c>
      <c r="E46" s="43">
        <f>[13]Helmi!BC8</f>
        <v>277</v>
      </c>
      <c r="F46" s="43">
        <f>[13]Maalis!BC8</f>
        <v>468</v>
      </c>
      <c r="G46" s="43">
        <f>[13]Huhti!BC8</f>
        <v>426</v>
      </c>
      <c r="H46" s="43">
        <f>[13]Touko!BC8</f>
        <v>786</v>
      </c>
      <c r="I46" s="43">
        <f>[13]Kesä!BC8</f>
        <v>2668</v>
      </c>
      <c r="J46" s="43">
        <f>[13]Heinä!BC8</f>
        <v>2277</v>
      </c>
      <c r="K46" s="43">
        <f>[13]Elo!BC8</f>
        <v>1317</v>
      </c>
      <c r="L46" s="43">
        <f>[13]Syys!BC8</f>
        <v>829</v>
      </c>
      <c r="M46" s="43">
        <f>[13]Loka!BC8</f>
        <v>672</v>
      </c>
      <c r="N46" s="43">
        <f>[13]Marras!BC8</f>
        <v>401</v>
      </c>
      <c r="O46" s="43">
        <f>[13]Joulu!BC8</f>
        <v>698</v>
      </c>
    </row>
    <row r="47" spans="2:15" s="21" customFormat="1" x14ac:dyDescent="0.2">
      <c r="B47" s="25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2:15" x14ac:dyDescent="0.2">
      <c r="B48" s="1" t="s">
        <v>54</v>
      </c>
      <c r="C48" s="8">
        <f>C10-SUM(C12:C46)</f>
        <v>417238</v>
      </c>
      <c r="D48" s="8">
        <f>D10-SUM(D12:D46)</f>
        <v>21877</v>
      </c>
      <c r="E48" s="8">
        <f>E10-SUM(E12:E46)</f>
        <v>22674</v>
      </c>
      <c r="F48" s="8">
        <f t="shared" ref="F48:O48" si="0">F10-SUM(F12:F46)</f>
        <v>25432</v>
      </c>
      <c r="G48" s="8">
        <f t="shared" si="0"/>
        <v>23479</v>
      </c>
      <c r="H48" s="8">
        <f t="shared" si="0"/>
        <v>30913</v>
      </c>
      <c r="I48" s="8">
        <f t="shared" si="0"/>
        <v>40851</v>
      </c>
      <c r="J48" s="8">
        <f t="shared" si="0"/>
        <v>41246</v>
      </c>
      <c r="K48" s="8">
        <f t="shared" si="0"/>
        <v>57040</v>
      </c>
      <c r="L48" s="8">
        <f t="shared" si="0"/>
        <v>55786</v>
      </c>
      <c r="M48" s="8">
        <f t="shared" si="0"/>
        <v>33965</v>
      </c>
      <c r="N48" s="8">
        <f t="shared" si="0"/>
        <v>29346</v>
      </c>
      <c r="O48" s="8">
        <f t="shared" si="0"/>
        <v>34629</v>
      </c>
    </row>
    <row r="49" spans="2:15" x14ac:dyDescent="0.2"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2:15" x14ac:dyDescent="0.2"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2:15" x14ac:dyDescent="0.2"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2:15" x14ac:dyDescent="0.2"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</row>
    <row r="53" spans="2:15" x14ac:dyDescent="0.2"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</row>
    <row r="54" spans="2:15" x14ac:dyDescent="0.2"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2:15" x14ac:dyDescent="0.2"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</row>
    <row r="56" spans="2:15" x14ac:dyDescent="0.2"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2:15" x14ac:dyDescent="0.2">
      <c r="B57" s="13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2:15" x14ac:dyDescent="0.2"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2:15" x14ac:dyDescent="0.2"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2:15" x14ac:dyDescent="0.2"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</row>
  </sheetData>
  <conditionalFormatting sqref="H8:O8 A1:B8 P1:IV8 A9:D65536 C8:D8 H9:IV65536 E8:G65536 C1:O6">
    <cfRule type="cellIs" dxfId="129" priority="65" stopIfTrue="1" operator="lessThan">
      <formula>0</formula>
    </cfRule>
  </conditionalFormatting>
  <conditionalFormatting sqref="H8:H65536 H1:H6">
    <cfRule type="cellIs" dxfId="128" priority="64" stopIfTrue="1" operator="lessThan">
      <formula>0</formula>
    </cfRule>
  </conditionalFormatting>
  <conditionalFormatting sqref="I8:I65536 I1:I6">
    <cfRule type="cellIs" dxfId="127" priority="63" stopIfTrue="1" operator="lessThan">
      <formula>0</formula>
    </cfRule>
  </conditionalFormatting>
  <conditionalFormatting sqref="J8:J65536 J1:J6">
    <cfRule type="cellIs" dxfId="126" priority="62" stopIfTrue="1" operator="lessThan">
      <formula>0</formula>
    </cfRule>
  </conditionalFormatting>
  <conditionalFormatting sqref="K8:K65536 K1:K6">
    <cfRule type="cellIs" dxfId="125" priority="61" stopIfTrue="1" operator="lessThan">
      <formula>0</formula>
    </cfRule>
  </conditionalFormatting>
  <conditionalFormatting sqref="L8:L65536 L1:L6">
    <cfRule type="cellIs" dxfId="124" priority="60" stopIfTrue="1" operator="lessThan">
      <formula>0</formula>
    </cfRule>
  </conditionalFormatting>
  <conditionalFormatting sqref="M8:M65536 M1:M6">
    <cfRule type="cellIs" dxfId="123" priority="59" stopIfTrue="1" operator="lessThan">
      <formula>0</formula>
    </cfRule>
  </conditionalFormatting>
  <conditionalFormatting sqref="N8:N65536 N1:N6">
    <cfRule type="cellIs" dxfId="122" priority="58" stopIfTrue="1" operator="lessThan">
      <formula>0</formula>
    </cfRule>
  </conditionalFormatting>
  <conditionalFormatting sqref="O8:O65536 O1:O6">
    <cfRule type="cellIs" dxfId="121" priority="57" stopIfTrue="1" operator="lessThan">
      <formula>0</formula>
    </cfRule>
  </conditionalFormatting>
  <conditionalFormatting sqref="E8:E65536 E1:E6">
    <cfRule type="cellIs" dxfId="120" priority="56" stopIfTrue="1" operator="lessThan">
      <formula>0</formula>
    </cfRule>
  </conditionalFormatting>
  <conditionalFormatting sqref="F8:F65536 F1:F6">
    <cfRule type="cellIs" dxfId="119" priority="55" stopIfTrue="1" operator="lessThan">
      <formula>0</formula>
    </cfRule>
  </conditionalFormatting>
  <conditionalFormatting sqref="G8:G65536 G1:G6">
    <cfRule type="cellIs" dxfId="118" priority="54" stopIfTrue="1" operator="lessThan">
      <formula>0</formula>
    </cfRule>
  </conditionalFormatting>
  <conditionalFormatting sqref="H8:H65536 H1:H6">
    <cfRule type="cellIs" dxfId="117" priority="53" stopIfTrue="1" operator="lessThan">
      <formula>0</formula>
    </cfRule>
  </conditionalFormatting>
  <conditionalFormatting sqref="H8:H65536 H1:H6">
    <cfRule type="cellIs" dxfId="116" priority="52" stopIfTrue="1" operator="lessThan">
      <formula>0</formula>
    </cfRule>
  </conditionalFormatting>
  <conditionalFormatting sqref="I8:I65536 I1:I6">
    <cfRule type="cellIs" dxfId="115" priority="51" stopIfTrue="1" operator="lessThan">
      <formula>0</formula>
    </cfRule>
  </conditionalFormatting>
  <conditionalFormatting sqref="I8:I65536 I1:I6">
    <cfRule type="cellIs" dxfId="114" priority="50" stopIfTrue="1" operator="lessThan">
      <formula>0</formula>
    </cfRule>
  </conditionalFormatting>
  <conditionalFormatting sqref="J8:J65536 J1:J6">
    <cfRule type="cellIs" dxfId="113" priority="49" stopIfTrue="1" operator="lessThan">
      <formula>0</formula>
    </cfRule>
  </conditionalFormatting>
  <conditionalFormatting sqref="J8:J65536 J1:J6">
    <cfRule type="cellIs" dxfId="112" priority="48" stopIfTrue="1" operator="lessThan">
      <formula>0</formula>
    </cfRule>
  </conditionalFormatting>
  <conditionalFormatting sqref="K8:K65536 K1:K6">
    <cfRule type="cellIs" dxfId="111" priority="47" stopIfTrue="1" operator="lessThan">
      <formula>0</formula>
    </cfRule>
  </conditionalFormatting>
  <conditionalFormatting sqref="K8:K65536 K1:K6">
    <cfRule type="cellIs" dxfId="110" priority="46" stopIfTrue="1" operator="lessThan">
      <formula>0</formula>
    </cfRule>
  </conditionalFormatting>
  <conditionalFormatting sqref="L8:L65536 L1:L6">
    <cfRule type="cellIs" dxfId="109" priority="45" stopIfTrue="1" operator="lessThan">
      <formula>0</formula>
    </cfRule>
  </conditionalFormatting>
  <conditionalFormatting sqref="L8:L65536 L1:L6">
    <cfRule type="cellIs" dxfId="108" priority="44" stopIfTrue="1" operator="lessThan">
      <formula>0</formula>
    </cfRule>
  </conditionalFormatting>
  <conditionalFormatting sqref="M8:M65536 M1:M6">
    <cfRule type="cellIs" dxfId="107" priority="43" stopIfTrue="1" operator="lessThan">
      <formula>0</formula>
    </cfRule>
  </conditionalFormatting>
  <conditionalFormatting sqref="M8:M65536 M1:M6">
    <cfRule type="cellIs" dxfId="106" priority="42" stopIfTrue="1" operator="lessThan">
      <formula>0</formula>
    </cfRule>
  </conditionalFormatting>
  <conditionalFormatting sqref="N8:N65536 N1:N6">
    <cfRule type="cellIs" dxfId="105" priority="41" stopIfTrue="1" operator="lessThan">
      <formula>0</formula>
    </cfRule>
  </conditionalFormatting>
  <conditionalFormatting sqref="N8:N65536 N1:N6">
    <cfRule type="cellIs" dxfId="104" priority="40" stopIfTrue="1" operator="lessThan">
      <formula>0</formula>
    </cfRule>
  </conditionalFormatting>
  <conditionalFormatting sqref="O8:O65536 O1:O6">
    <cfRule type="cellIs" dxfId="103" priority="39" stopIfTrue="1" operator="lessThan">
      <formula>0</formula>
    </cfRule>
  </conditionalFormatting>
  <conditionalFormatting sqref="O8:O65536 O1:O6">
    <cfRule type="cellIs" dxfId="102" priority="38" stopIfTrue="1" operator="lessThan">
      <formula>0</formula>
    </cfRule>
  </conditionalFormatting>
  <conditionalFormatting sqref="E8:E65536 E1:E6">
    <cfRule type="cellIs" dxfId="101" priority="37" stopIfTrue="1" operator="lessThan">
      <formula>0</formula>
    </cfRule>
  </conditionalFormatting>
  <conditionalFormatting sqref="E8:E65536 E1:E6">
    <cfRule type="cellIs" dxfId="100" priority="36" stopIfTrue="1" operator="lessThan">
      <formula>0</formula>
    </cfRule>
  </conditionalFormatting>
  <conditionalFormatting sqref="F8:F65536 F1:F6">
    <cfRule type="cellIs" dxfId="99" priority="35" stopIfTrue="1" operator="lessThan">
      <formula>0</formula>
    </cfRule>
  </conditionalFormatting>
  <conditionalFormatting sqref="F8:F65536 F1:F6">
    <cfRule type="cellIs" dxfId="98" priority="34" stopIfTrue="1" operator="lessThan">
      <formula>0</formula>
    </cfRule>
  </conditionalFormatting>
  <conditionalFormatting sqref="G8:G65536 G1:G6">
    <cfRule type="cellIs" dxfId="97" priority="33" stopIfTrue="1" operator="lessThan">
      <formula>0</formula>
    </cfRule>
  </conditionalFormatting>
  <conditionalFormatting sqref="G8:G65536 G1:G6">
    <cfRule type="cellIs" dxfId="96" priority="32" stopIfTrue="1" operator="lessThan">
      <formula>0</formula>
    </cfRule>
  </conditionalFormatting>
  <conditionalFormatting sqref="H8:H65536 H1:H6">
    <cfRule type="cellIs" dxfId="95" priority="31" stopIfTrue="1" operator="lessThan">
      <formula>0</formula>
    </cfRule>
  </conditionalFormatting>
  <conditionalFormatting sqref="H8:H65536 H1:H6">
    <cfRule type="cellIs" dxfId="94" priority="30" stopIfTrue="1" operator="lessThan">
      <formula>0</formula>
    </cfRule>
  </conditionalFormatting>
  <conditionalFormatting sqref="H8:H65536 H1:H6">
    <cfRule type="cellIs" dxfId="93" priority="29" stopIfTrue="1" operator="lessThan">
      <formula>0</formula>
    </cfRule>
  </conditionalFormatting>
  <conditionalFormatting sqref="H8:H65536 H1:H6">
    <cfRule type="cellIs" dxfId="92" priority="28" stopIfTrue="1" operator="lessThan">
      <formula>0</formula>
    </cfRule>
  </conditionalFormatting>
  <conditionalFormatting sqref="I8:I65536 I1:I6">
    <cfRule type="cellIs" dxfId="91" priority="27" stopIfTrue="1" operator="lessThan">
      <formula>0</formula>
    </cfRule>
  </conditionalFormatting>
  <conditionalFormatting sqref="I8:I65536 I1:I6">
    <cfRule type="cellIs" dxfId="90" priority="26" stopIfTrue="1" operator="lessThan">
      <formula>0</formula>
    </cfRule>
  </conditionalFormatting>
  <conditionalFormatting sqref="I8:I65536 I1:I6">
    <cfRule type="cellIs" dxfId="89" priority="25" stopIfTrue="1" operator="lessThan">
      <formula>0</formula>
    </cfRule>
  </conditionalFormatting>
  <conditionalFormatting sqref="I8:I65536 I1:I6">
    <cfRule type="cellIs" dxfId="88" priority="24" stopIfTrue="1" operator="lessThan">
      <formula>0</formula>
    </cfRule>
  </conditionalFormatting>
  <conditionalFormatting sqref="J8:K65536 J1:K6">
    <cfRule type="cellIs" dxfId="87" priority="23" stopIfTrue="1" operator="lessThan">
      <formula>0</formula>
    </cfRule>
  </conditionalFormatting>
  <conditionalFormatting sqref="J8:J65536 J1:J6">
    <cfRule type="cellIs" dxfId="86" priority="22" stopIfTrue="1" operator="lessThan">
      <formula>0</formula>
    </cfRule>
  </conditionalFormatting>
  <conditionalFormatting sqref="K8:K65536 K1:K6">
    <cfRule type="cellIs" dxfId="85" priority="21" stopIfTrue="1" operator="lessThan">
      <formula>0</formula>
    </cfRule>
  </conditionalFormatting>
  <conditionalFormatting sqref="J8:J65536 J1:J6">
    <cfRule type="cellIs" dxfId="84" priority="20" stopIfTrue="1" operator="lessThan">
      <formula>0</formula>
    </cfRule>
  </conditionalFormatting>
  <conditionalFormatting sqref="J8:J65536 J1:J6">
    <cfRule type="cellIs" dxfId="83" priority="19" stopIfTrue="1" operator="lessThan">
      <formula>0</formula>
    </cfRule>
  </conditionalFormatting>
  <conditionalFormatting sqref="K8:K65536 K1:K6">
    <cfRule type="cellIs" dxfId="82" priority="18" stopIfTrue="1" operator="lessThan">
      <formula>0</formula>
    </cfRule>
  </conditionalFormatting>
  <conditionalFormatting sqref="K8:K65536 K1:K6">
    <cfRule type="cellIs" dxfId="81" priority="17" stopIfTrue="1" operator="lessThan">
      <formula>0</formula>
    </cfRule>
  </conditionalFormatting>
  <conditionalFormatting sqref="L8:L65536 L1:L6">
    <cfRule type="cellIs" dxfId="80" priority="16" stopIfTrue="1" operator="lessThan">
      <formula>0</formula>
    </cfRule>
  </conditionalFormatting>
  <conditionalFormatting sqref="L8:L65536 L1:L6">
    <cfRule type="cellIs" dxfId="79" priority="15" stopIfTrue="1" operator="lessThan">
      <formula>0</formula>
    </cfRule>
  </conditionalFormatting>
  <conditionalFormatting sqref="L8:L65536 L1:L6">
    <cfRule type="cellIs" dxfId="78" priority="14" stopIfTrue="1" operator="lessThan">
      <formula>0</formula>
    </cfRule>
  </conditionalFormatting>
  <conditionalFormatting sqref="L8:L65536 L1:L6">
    <cfRule type="cellIs" dxfId="77" priority="13" stopIfTrue="1" operator="lessThan">
      <formula>0</formula>
    </cfRule>
  </conditionalFormatting>
  <conditionalFormatting sqref="M8:M65536 M1:M6">
    <cfRule type="cellIs" dxfId="76" priority="12" stopIfTrue="1" operator="lessThan">
      <formula>0</formula>
    </cfRule>
  </conditionalFormatting>
  <conditionalFormatting sqref="M8:M65536 M1:M6">
    <cfRule type="cellIs" dxfId="75" priority="11" stopIfTrue="1" operator="lessThan">
      <formula>0</formula>
    </cfRule>
  </conditionalFormatting>
  <conditionalFormatting sqref="M8:M65536 M1:M6">
    <cfRule type="cellIs" dxfId="74" priority="10" stopIfTrue="1" operator="lessThan">
      <formula>0</formula>
    </cfRule>
  </conditionalFormatting>
  <conditionalFormatting sqref="M8:M65536 M1:M6">
    <cfRule type="cellIs" dxfId="73" priority="9" stopIfTrue="1" operator="lessThan">
      <formula>0</formula>
    </cfRule>
  </conditionalFormatting>
  <conditionalFormatting sqref="N8:N65536 N1:N6">
    <cfRule type="cellIs" dxfId="72" priority="8" stopIfTrue="1" operator="lessThan">
      <formula>0</formula>
    </cfRule>
  </conditionalFormatting>
  <conditionalFormatting sqref="N8:N65536 N1:N6">
    <cfRule type="cellIs" dxfId="71" priority="7" stopIfTrue="1" operator="lessThan">
      <formula>0</formula>
    </cfRule>
  </conditionalFormatting>
  <conditionalFormatting sqref="N8:N65536 N1:N6">
    <cfRule type="cellIs" dxfId="70" priority="6" stopIfTrue="1" operator="lessThan">
      <formula>0</formula>
    </cfRule>
  </conditionalFormatting>
  <conditionalFormatting sqref="N8:N65536 N1:N6">
    <cfRule type="cellIs" dxfId="69" priority="5" stopIfTrue="1" operator="lessThan">
      <formula>0</formula>
    </cfRule>
  </conditionalFormatting>
  <conditionalFormatting sqref="O8:O65536 O1:O6">
    <cfRule type="cellIs" dxfId="68" priority="4" stopIfTrue="1" operator="lessThan">
      <formula>0</formula>
    </cfRule>
  </conditionalFormatting>
  <conditionalFormatting sqref="O8:O65536 O1:O6">
    <cfRule type="cellIs" dxfId="67" priority="3" stopIfTrue="1" operator="lessThan">
      <formula>0</formula>
    </cfRule>
  </conditionalFormatting>
  <conditionalFormatting sqref="O8:O65536 O1:O6">
    <cfRule type="cellIs" dxfId="66" priority="2" stopIfTrue="1" operator="lessThan">
      <formula>0</formula>
    </cfRule>
  </conditionalFormatting>
  <conditionalFormatting sqref="O8:O65536 O1:O6">
    <cfRule type="cellIs" dxfId="65" priority="1" stopIfTrue="1" operator="lessThan">
      <formula>0</formula>
    </cfRule>
  </conditionalFormatting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0"/>
  <sheetViews>
    <sheetView workbookViewId="0">
      <selection activeCell="B3" sqref="B3"/>
    </sheetView>
  </sheetViews>
  <sheetFormatPr defaultRowHeight="12.75" x14ac:dyDescent="0.2"/>
  <cols>
    <col min="1" max="1" width="4.140625" customWidth="1"/>
    <col min="2" max="2" width="28.7109375" style="1" customWidth="1"/>
    <col min="3" max="3" width="10.42578125" customWidth="1"/>
    <col min="4" max="11" width="9.7109375" customWidth="1"/>
    <col min="12" max="12" width="10.7109375" customWidth="1"/>
    <col min="13" max="13" width="9.7109375" customWidth="1"/>
    <col min="14" max="14" width="11.140625" customWidth="1"/>
    <col min="15" max="15" width="11" customWidth="1"/>
  </cols>
  <sheetData>
    <row r="1" spans="2:15" x14ac:dyDescent="0.2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5" x14ac:dyDescent="0.2">
      <c r="B2" s="51" t="s">
        <v>72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x14ac:dyDescent="0.2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15" ht="15.75" x14ac:dyDescent="0.25">
      <c r="B4" s="3" t="s">
        <v>55</v>
      </c>
      <c r="C4" s="4"/>
      <c r="D4" s="4"/>
      <c r="E4" s="4"/>
      <c r="F4" s="2"/>
      <c r="G4" s="4"/>
      <c r="H4" s="2"/>
      <c r="I4" s="4"/>
      <c r="J4" s="2"/>
      <c r="K4" s="4"/>
      <c r="L4" s="4"/>
      <c r="M4" s="2"/>
      <c r="N4" s="2"/>
      <c r="O4" s="2"/>
    </row>
    <row r="5" spans="2:15" ht="15.75" thickBot="1" x14ac:dyDescent="0.3">
      <c r="B5" s="5" t="s">
        <v>75</v>
      </c>
    </row>
    <row r="6" spans="2:15" ht="13.5" thickBot="1" x14ac:dyDescent="0.25">
      <c r="B6" s="6" t="s">
        <v>161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  <c r="K6" s="7" t="s">
        <v>14</v>
      </c>
      <c r="L6" s="7" t="s">
        <v>15</v>
      </c>
      <c r="M6" s="7" t="s">
        <v>16</v>
      </c>
      <c r="N6" s="7" t="s">
        <v>17</v>
      </c>
      <c r="O6" s="7" t="s">
        <v>18</v>
      </c>
    </row>
    <row r="7" spans="2:15" x14ac:dyDescent="0.2">
      <c r="B7" s="9"/>
      <c r="C7" s="16" t="s">
        <v>56</v>
      </c>
      <c r="D7" s="16" t="s">
        <v>57</v>
      </c>
      <c r="E7" s="16" t="s">
        <v>58</v>
      </c>
      <c r="F7" s="16" t="s">
        <v>59</v>
      </c>
      <c r="G7" s="16" t="s">
        <v>60</v>
      </c>
      <c r="H7" s="16" t="s">
        <v>61</v>
      </c>
      <c r="I7" s="16" t="s">
        <v>62</v>
      </c>
      <c r="J7" s="16" t="s">
        <v>63</v>
      </c>
      <c r="K7" s="16" t="s">
        <v>64</v>
      </c>
      <c r="L7" s="16" t="s">
        <v>65</v>
      </c>
      <c r="M7" s="16" t="s">
        <v>66</v>
      </c>
      <c r="N7" s="16" t="s">
        <v>67</v>
      </c>
      <c r="O7" s="16" t="s">
        <v>68</v>
      </c>
    </row>
    <row r="8" spans="2:15" x14ac:dyDescent="0.2">
      <c r="B8" s="9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2:15" s="21" customFormat="1" x14ac:dyDescent="0.2">
      <c r="B9" s="18" t="s">
        <v>23</v>
      </c>
      <c r="C9" s="19">
        <f>[14]Tammijoulu!C8</f>
        <v>19248057</v>
      </c>
      <c r="D9" s="19">
        <f>[14]Tammi!C8</f>
        <v>1218924</v>
      </c>
      <c r="E9" s="19">
        <f>[14]Helmi!C8</f>
        <v>1324564</v>
      </c>
      <c r="F9" s="19">
        <f>[14]Maalis!C8</f>
        <v>1626146</v>
      </c>
      <c r="G9" s="19">
        <f>[14]Huhti!C8</f>
        <v>1382459</v>
      </c>
      <c r="H9" s="19">
        <f>[14]Touko!C8</f>
        <v>1214950</v>
      </c>
      <c r="I9" s="19">
        <f>[14]Kesä!C8</f>
        <v>1947335</v>
      </c>
      <c r="J9" s="19">
        <f>[14]Heinä!C8</f>
        <v>3067170</v>
      </c>
      <c r="K9" s="19">
        <f>[14]Elo!C8</f>
        <v>2093035</v>
      </c>
      <c r="L9" s="19">
        <f>[14]Syys!C8</f>
        <v>1502607</v>
      </c>
      <c r="M9" s="19">
        <f>[14]Loka!C8</f>
        <v>1364083</v>
      </c>
      <c r="N9" s="19">
        <f>[14]Marras!C8</f>
        <v>1249270</v>
      </c>
      <c r="O9" s="19">
        <f>[14]Joulu!C8</f>
        <v>1257514</v>
      </c>
    </row>
    <row r="10" spans="2:15" x14ac:dyDescent="0.2">
      <c r="B10" s="11" t="s">
        <v>24</v>
      </c>
      <c r="C10" s="12">
        <f>[14]Tammijoulu!E8</f>
        <v>5005068</v>
      </c>
      <c r="D10" s="12">
        <f>[14]Tammi!E8</f>
        <v>491385</v>
      </c>
      <c r="E10" s="12">
        <f>[14]Helmi!E8</f>
        <v>344672</v>
      </c>
      <c r="F10" s="12">
        <f>[14]Maalis!E8</f>
        <v>374350</v>
      </c>
      <c r="G10" s="12">
        <f>[14]Huhti!E8</f>
        <v>253571</v>
      </c>
      <c r="H10" s="12">
        <f>[14]Touko!E8</f>
        <v>322394</v>
      </c>
      <c r="I10" s="12">
        <f>[14]Kesä!E8</f>
        <v>475164</v>
      </c>
      <c r="J10" s="12">
        <f>[14]Heinä!E8</f>
        <v>685647</v>
      </c>
      <c r="K10" s="12">
        <f>[14]Elo!E8</f>
        <v>630316</v>
      </c>
      <c r="L10" s="12">
        <f>[14]Syys!E8</f>
        <v>361429</v>
      </c>
      <c r="M10" s="12">
        <f>[14]Loka!E8</f>
        <v>289275</v>
      </c>
      <c r="N10" s="12">
        <f>[14]Marras!E8</f>
        <v>325835</v>
      </c>
      <c r="O10" s="12">
        <f>[14]Joulu!E8</f>
        <v>451030</v>
      </c>
    </row>
    <row r="11" spans="2:15" s="21" customFormat="1" x14ac:dyDescent="0.2">
      <c r="B11" s="22" t="s">
        <v>25</v>
      </c>
      <c r="C11" s="23">
        <f>[14]Tammijoulu!D8</f>
        <v>14242989</v>
      </c>
      <c r="D11" s="23">
        <f>[14]Tammi!D8</f>
        <v>727539</v>
      </c>
      <c r="E11" s="23">
        <f>[14]Helmi!D8</f>
        <v>979892</v>
      </c>
      <c r="F11" s="23">
        <f>[14]Maalis!D8</f>
        <v>1251796</v>
      </c>
      <c r="G11" s="23">
        <f>[14]Huhti!D8</f>
        <v>1128888</v>
      </c>
      <c r="H11" s="23">
        <f>[14]Touko!D8</f>
        <v>892556</v>
      </c>
      <c r="I11" s="23">
        <f>[14]Kesä!D8</f>
        <v>1472171</v>
      </c>
      <c r="J11" s="23">
        <f>[14]Heinä!D8</f>
        <v>2381523</v>
      </c>
      <c r="K11" s="23">
        <f>[14]Elo!D8</f>
        <v>1462719</v>
      </c>
      <c r="L11" s="23">
        <f>[14]Syys!D8</f>
        <v>1141178</v>
      </c>
      <c r="M11" s="23">
        <f>[14]Loka!D8</f>
        <v>1074808</v>
      </c>
      <c r="N11" s="23">
        <f>[14]Marras!D8</f>
        <v>923435</v>
      </c>
      <c r="O11" s="23">
        <f>[14]Joulu!D8</f>
        <v>806484</v>
      </c>
    </row>
    <row r="12" spans="2:15" x14ac:dyDescent="0.2">
      <c r="B12" s="1" t="s">
        <v>26</v>
      </c>
      <c r="C12" s="12">
        <f>[14]Tammijoulu!P8</f>
        <v>406272</v>
      </c>
      <c r="D12" s="12">
        <f>[14]Tammi!P8</f>
        <v>41191</v>
      </c>
      <c r="E12" s="12">
        <f>[14]Helmi!P8</f>
        <v>39225</v>
      </c>
      <c r="F12" s="12">
        <f>[14]Maalis!P8</f>
        <v>32880</v>
      </c>
      <c r="G12" s="12">
        <f>[14]Huhti!P8</f>
        <v>21070</v>
      </c>
      <c r="H12" s="12">
        <f>[14]Touko!P8</f>
        <v>20942</v>
      </c>
      <c r="I12" s="12">
        <f>[14]Kesä!P8</f>
        <v>29359</v>
      </c>
      <c r="J12" s="12">
        <f>[14]Heinä!P8</f>
        <v>28445</v>
      </c>
      <c r="K12" s="12">
        <f>[14]Elo!P8</f>
        <v>31587</v>
      </c>
      <c r="L12" s="12">
        <f>[14]Syys!P8</f>
        <v>22864</v>
      </c>
      <c r="M12" s="12">
        <f>[14]Loka!P8</f>
        <v>19038</v>
      </c>
      <c r="N12" s="12">
        <f>[14]Marras!P8</f>
        <v>20956</v>
      </c>
      <c r="O12" s="12">
        <f>[14]Joulu!P8</f>
        <v>98715</v>
      </c>
    </row>
    <row r="13" spans="2:15" s="21" customFormat="1" x14ac:dyDescent="0.2">
      <c r="B13" s="24" t="s">
        <v>29</v>
      </c>
      <c r="C13" s="23">
        <f>[14]Tammijoulu!J8</f>
        <v>510280</v>
      </c>
      <c r="D13" s="23">
        <f>[14]Tammi!J8</f>
        <v>28200</v>
      </c>
      <c r="E13" s="23">
        <f>[14]Helmi!J8</f>
        <v>36403</v>
      </c>
      <c r="F13" s="23">
        <f>[14]Maalis!J8</f>
        <v>40402</v>
      </c>
      <c r="G13" s="23">
        <f>[14]Huhti!J8</f>
        <v>24354</v>
      </c>
      <c r="H13" s="23">
        <f>[14]Touko!J8</f>
        <v>30431</v>
      </c>
      <c r="I13" s="23">
        <f>[14]Kesä!J8</f>
        <v>65817</v>
      </c>
      <c r="J13" s="23">
        <f>[14]Heinä!J8</f>
        <v>90466</v>
      </c>
      <c r="K13" s="23">
        <f>[14]Elo!J8</f>
        <v>83872</v>
      </c>
      <c r="L13" s="23">
        <f>[14]Syys!J8</f>
        <v>33951</v>
      </c>
      <c r="M13" s="23">
        <f>[14]Loka!J8</f>
        <v>25511</v>
      </c>
      <c r="N13" s="23">
        <f>[14]Marras!J8</f>
        <v>26118</v>
      </c>
      <c r="O13" s="23">
        <f>[14]Joulu!J8</f>
        <v>24755</v>
      </c>
    </row>
    <row r="14" spans="2:15" x14ac:dyDescent="0.2">
      <c r="B14" s="1" t="s">
        <v>28</v>
      </c>
      <c r="C14" s="12">
        <f>[14]Tammijoulu!F8</f>
        <v>517849</v>
      </c>
      <c r="D14" s="12">
        <f>[14]Tammi!F8</f>
        <v>19642</v>
      </c>
      <c r="E14" s="12">
        <f>[14]Helmi!F8</f>
        <v>21542</v>
      </c>
      <c r="F14" s="12">
        <f>[14]Maalis!F8</f>
        <v>27526</v>
      </c>
      <c r="G14" s="12">
        <f>[14]Huhti!F8</f>
        <v>30095</v>
      </c>
      <c r="H14" s="12">
        <f>[14]Touko!F8</f>
        <v>44525</v>
      </c>
      <c r="I14" s="12">
        <f>[14]Kesä!F8</f>
        <v>52840</v>
      </c>
      <c r="J14" s="12">
        <f>[14]Heinä!F8</f>
        <v>118975</v>
      </c>
      <c r="K14" s="12">
        <f>[14]Elo!F8</f>
        <v>77903</v>
      </c>
      <c r="L14" s="12">
        <f>[14]Syys!F8</f>
        <v>41889</v>
      </c>
      <c r="M14" s="12">
        <f>[14]Loka!F8</f>
        <v>29023</v>
      </c>
      <c r="N14" s="12">
        <f>[14]Marras!F8</f>
        <v>33461</v>
      </c>
      <c r="O14" s="12">
        <f>[14]Joulu!F8</f>
        <v>20428</v>
      </c>
    </row>
    <row r="15" spans="2:15" s="21" customFormat="1" x14ac:dyDescent="0.2">
      <c r="B15" s="24" t="s">
        <v>27</v>
      </c>
      <c r="C15" s="23">
        <f>[14]Tammijoulu!AK8</f>
        <v>1056424</v>
      </c>
      <c r="D15" s="23">
        <f>[14]Tammi!AK8</f>
        <v>235759</v>
      </c>
      <c r="E15" s="23">
        <f>[14]Helmi!AK8</f>
        <v>61139</v>
      </c>
      <c r="F15" s="23">
        <f>[14]Maalis!AK8</f>
        <v>68892</v>
      </c>
      <c r="G15" s="23">
        <f>[14]Huhti!AK8</f>
        <v>46713</v>
      </c>
      <c r="H15" s="23">
        <f>[14]Touko!AK8</f>
        <v>55554</v>
      </c>
      <c r="I15" s="23">
        <f>[14]Kesä!AK8</f>
        <v>60777</v>
      </c>
      <c r="J15" s="23">
        <f>[14]Heinä!AK8</f>
        <v>107631</v>
      </c>
      <c r="K15" s="23">
        <f>[14]Elo!AK8</f>
        <v>109817</v>
      </c>
      <c r="L15" s="23">
        <f>[14]Syys!AK8</f>
        <v>54300</v>
      </c>
      <c r="M15" s="23">
        <f>[14]Loka!AK8</f>
        <v>55531</v>
      </c>
      <c r="N15" s="23">
        <f>[14]Marras!AK8</f>
        <v>84943</v>
      </c>
      <c r="O15" s="23">
        <f>[14]Joulu!AK8</f>
        <v>115368</v>
      </c>
    </row>
    <row r="16" spans="2:15" s="46" customFormat="1" x14ac:dyDescent="0.2">
      <c r="B16" s="42" t="s">
        <v>1</v>
      </c>
      <c r="C16" s="43">
        <f>[14]Tammijoulu!AP8</f>
        <v>178482</v>
      </c>
      <c r="D16" s="43">
        <f>[14]Tammi!AP8</f>
        <v>8728</v>
      </c>
      <c r="E16" s="43">
        <f>[14]Helmi!AP8</f>
        <v>7726</v>
      </c>
      <c r="F16" s="43">
        <f>[14]Maalis!AP8</f>
        <v>11274</v>
      </c>
      <c r="G16" s="43">
        <f>[14]Huhti!AP8</f>
        <v>8811</v>
      </c>
      <c r="H16" s="43">
        <f>[14]Touko!AP8</f>
        <v>15815</v>
      </c>
      <c r="I16" s="43">
        <f>[14]Kesä!AP8</f>
        <v>23914</v>
      </c>
      <c r="J16" s="43">
        <f>[14]Heinä!AP8</f>
        <v>22704</v>
      </c>
      <c r="K16" s="43">
        <f>[14]Elo!AP8</f>
        <v>24218</v>
      </c>
      <c r="L16" s="43">
        <f>[14]Syys!AP8</f>
        <v>21543</v>
      </c>
      <c r="M16" s="43">
        <f>[14]Loka!AP8</f>
        <v>15533</v>
      </c>
      <c r="N16" s="43">
        <f>[14]Marras!AP8</f>
        <v>10632</v>
      </c>
      <c r="O16" s="43">
        <f>[14]Joulu!AP8</f>
        <v>7584</v>
      </c>
    </row>
    <row r="17" spans="2:15" s="21" customFormat="1" x14ac:dyDescent="0.2">
      <c r="B17" s="24" t="s">
        <v>30</v>
      </c>
      <c r="C17" s="23">
        <f>[14]Tammijoulu!AV8</f>
        <v>136804</v>
      </c>
      <c r="D17" s="23">
        <f>[14]Tammi!AV8</f>
        <v>8794</v>
      </c>
      <c r="E17" s="23">
        <f>[14]Helmi!AV8</f>
        <v>13833</v>
      </c>
      <c r="F17" s="23">
        <f>[14]Maalis!AV8</f>
        <v>10046</v>
      </c>
      <c r="G17" s="23">
        <f>[14]Huhti!AV8</f>
        <v>4755</v>
      </c>
      <c r="H17" s="23">
        <f>[14]Touko!AV8</f>
        <v>7458</v>
      </c>
      <c r="I17" s="23">
        <f>[14]Kesä!AV8</f>
        <v>11767</v>
      </c>
      <c r="J17" s="23">
        <f>[14]Heinä!AV8</f>
        <v>14290</v>
      </c>
      <c r="K17" s="23">
        <f>[14]Elo!AV8</f>
        <v>18210</v>
      </c>
      <c r="L17" s="23">
        <f>[14]Syys!AV8</f>
        <v>15972</v>
      </c>
      <c r="M17" s="23">
        <f>[14]Loka!AV8</f>
        <v>8605</v>
      </c>
      <c r="N17" s="23">
        <f>[14]Marras!AV8</f>
        <v>10583</v>
      </c>
      <c r="O17" s="23">
        <f>[14]Joulu!AV8</f>
        <v>12491</v>
      </c>
    </row>
    <row r="18" spans="2:15" x14ac:dyDescent="0.2">
      <c r="B18" s="1" t="s">
        <v>31</v>
      </c>
      <c r="C18" s="12">
        <f>[14]Tammijoulu!S8</f>
        <v>142389</v>
      </c>
      <c r="D18" s="12">
        <f>[14]Tammi!S8</f>
        <v>9094</v>
      </c>
      <c r="E18" s="12">
        <f>[14]Helmi!S8</f>
        <v>7336</v>
      </c>
      <c r="F18" s="12">
        <f>[14]Maalis!S8</f>
        <v>8833</v>
      </c>
      <c r="G18" s="12">
        <f>[14]Huhti!S8</f>
        <v>5918</v>
      </c>
      <c r="H18" s="12">
        <f>[14]Touko!S8</f>
        <v>8177</v>
      </c>
      <c r="I18" s="12">
        <f>[14]Kesä!S8</f>
        <v>12402</v>
      </c>
      <c r="J18" s="12">
        <f>[14]Heinä!S8</f>
        <v>17053</v>
      </c>
      <c r="K18" s="12">
        <f>[14]Elo!S8</f>
        <v>33598</v>
      </c>
      <c r="L18" s="12">
        <f>[14]Syys!S8</f>
        <v>8781</v>
      </c>
      <c r="M18" s="12">
        <f>[14]Loka!S8</f>
        <v>7491</v>
      </c>
      <c r="N18" s="12">
        <f>[14]Marras!S8</f>
        <v>8780</v>
      </c>
      <c r="O18" s="12">
        <f>[14]Joulu!S8</f>
        <v>14926</v>
      </c>
    </row>
    <row r="19" spans="2:15" s="21" customFormat="1" x14ac:dyDescent="0.2">
      <c r="B19" s="24" t="s">
        <v>34</v>
      </c>
      <c r="C19" s="23">
        <f>[14]Tammijoulu!G8</f>
        <v>159377</v>
      </c>
      <c r="D19" s="23">
        <f>[14]Tammi!G8</f>
        <v>5552</v>
      </c>
      <c r="E19" s="23">
        <f>[14]Helmi!G8</f>
        <v>7572</v>
      </c>
      <c r="F19" s="23">
        <f>[14]Maalis!G8</f>
        <v>10825</v>
      </c>
      <c r="G19" s="23">
        <f>[14]Huhti!G8</f>
        <v>10260</v>
      </c>
      <c r="H19" s="23">
        <f>[14]Touko!G8</f>
        <v>9852</v>
      </c>
      <c r="I19" s="23">
        <f>[14]Kesä!G8</f>
        <v>14264</v>
      </c>
      <c r="J19" s="23">
        <f>[14]Heinä!G8</f>
        <v>45841</v>
      </c>
      <c r="K19" s="23">
        <f>[14]Elo!G8</f>
        <v>18530</v>
      </c>
      <c r="L19" s="23">
        <f>[14]Syys!G8</f>
        <v>10543</v>
      </c>
      <c r="M19" s="23">
        <f>[14]Loka!G8</f>
        <v>9246</v>
      </c>
      <c r="N19" s="23">
        <f>[14]Marras!G8</f>
        <v>10556</v>
      </c>
      <c r="O19" s="23">
        <f>[14]Joulu!G8</f>
        <v>6336</v>
      </c>
    </row>
    <row r="20" spans="2:15" x14ac:dyDescent="0.2">
      <c r="B20" s="1" t="s">
        <v>33</v>
      </c>
      <c r="C20" s="12">
        <f>[14]Tammijoulu!M8</f>
        <v>165779</v>
      </c>
      <c r="D20" s="12">
        <f>[14]Tammi!M8</f>
        <v>16706</v>
      </c>
      <c r="E20" s="12">
        <f>[14]Helmi!M8</f>
        <v>24512</v>
      </c>
      <c r="F20" s="12">
        <f>[14]Maalis!M8</f>
        <v>16783</v>
      </c>
      <c r="G20" s="12">
        <f>[14]Huhti!M8</f>
        <v>6557</v>
      </c>
      <c r="H20" s="12">
        <f>[14]Touko!M8</f>
        <v>9485</v>
      </c>
      <c r="I20" s="12">
        <f>[14]Kesä!M8</f>
        <v>19790</v>
      </c>
      <c r="J20" s="12">
        <f>[14]Heinä!M8</f>
        <v>22449</v>
      </c>
      <c r="K20" s="12">
        <f>[14]Elo!M8</f>
        <v>16603</v>
      </c>
      <c r="L20" s="12">
        <f>[14]Syys!M8</f>
        <v>8471</v>
      </c>
      <c r="M20" s="12">
        <f>[14]Loka!M8</f>
        <v>6657</v>
      </c>
      <c r="N20" s="12">
        <f>[14]Marras!M8</f>
        <v>6544</v>
      </c>
      <c r="O20" s="12">
        <f>[14]Joulu!M8</f>
        <v>11222</v>
      </c>
    </row>
    <row r="21" spans="2:15" s="21" customFormat="1" x14ac:dyDescent="0.2">
      <c r="B21" s="24" t="s">
        <v>40</v>
      </c>
      <c r="C21" s="23">
        <f>[14]Tammijoulu!BK8</f>
        <v>83037</v>
      </c>
      <c r="D21" s="23">
        <f>[14]Tammi!BK8</f>
        <v>3983</v>
      </c>
      <c r="E21" s="23">
        <f>[14]Helmi!BK8</f>
        <v>4833</v>
      </c>
      <c r="F21" s="23">
        <f>[14]Maalis!BK8</f>
        <v>6361</v>
      </c>
      <c r="G21" s="23">
        <f>[14]Huhti!BK8</f>
        <v>3576</v>
      </c>
      <c r="H21" s="23">
        <f>[14]Touko!BK8</f>
        <v>5992</v>
      </c>
      <c r="I21" s="23">
        <f>[14]Kesä!BK8</f>
        <v>10915</v>
      </c>
      <c r="J21" s="23">
        <f>[14]Heinä!BK8</f>
        <v>7328</v>
      </c>
      <c r="K21" s="23">
        <f>[14]Elo!BK8</f>
        <v>10578</v>
      </c>
      <c r="L21" s="23">
        <f>[14]Syys!BK8</f>
        <v>11162</v>
      </c>
      <c r="M21" s="23">
        <f>[14]Loka!BK8</f>
        <v>6167</v>
      </c>
      <c r="N21" s="23">
        <f>[14]Marras!BK8</f>
        <v>5635</v>
      </c>
      <c r="O21" s="23">
        <f>[14]Joulu!BK8</f>
        <v>6507</v>
      </c>
    </row>
    <row r="22" spans="2:15" s="46" customFormat="1" x14ac:dyDescent="0.2">
      <c r="B22" s="42" t="s">
        <v>36</v>
      </c>
      <c r="C22" s="43">
        <f>[14]Tammijoulu!T8</f>
        <v>113804</v>
      </c>
      <c r="D22" s="43">
        <f>[14]Tammi!T8</f>
        <v>5016</v>
      </c>
      <c r="E22" s="43">
        <f>[14]Helmi!T8</f>
        <v>6311</v>
      </c>
      <c r="F22" s="43">
        <f>[14]Maalis!T8</f>
        <v>9334</v>
      </c>
      <c r="G22" s="43">
        <f>[14]Huhti!T8</f>
        <v>5703</v>
      </c>
      <c r="H22" s="43">
        <f>[14]Touko!T8</f>
        <v>5294</v>
      </c>
      <c r="I22" s="43">
        <f>[14]Kesä!T8</f>
        <v>9541</v>
      </c>
      <c r="J22" s="43">
        <f>[14]Heinä!T8</f>
        <v>15965</v>
      </c>
      <c r="K22" s="43">
        <f>[14]Elo!T8</f>
        <v>22914</v>
      </c>
      <c r="L22" s="43">
        <f>[14]Syys!T8</f>
        <v>8944</v>
      </c>
      <c r="M22" s="43">
        <f>[14]Loka!T8</f>
        <v>5573</v>
      </c>
      <c r="N22" s="43">
        <f>[14]Marras!T8</f>
        <v>5740</v>
      </c>
      <c r="O22" s="43">
        <f>[14]Joulu!T8</f>
        <v>13469</v>
      </c>
    </row>
    <row r="23" spans="2:15" s="21" customFormat="1" x14ac:dyDescent="0.2">
      <c r="B23" s="24" t="s">
        <v>32</v>
      </c>
      <c r="C23" s="23">
        <f>[14]Tammijoulu!R8</f>
        <v>213414</v>
      </c>
      <c r="D23" s="23">
        <f>[14]Tammi!R8</f>
        <v>25840</v>
      </c>
      <c r="E23" s="23">
        <f>[14]Helmi!R8</f>
        <v>30649</v>
      </c>
      <c r="F23" s="23">
        <f>[14]Maalis!R8</f>
        <v>24080</v>
      </c>
      <c r="G23" s="23">
        <f>[14]Huhti!R8</f>
        <v>8978</v>
      </c>
      <c r="H23" s="23">
        <f>[14]Touko!R8</f>
        <v>10304</v>
      </c>
      <c r="I23" s="23">
        <f>[14]Kesä!R8</f>
        <v>16677</v>
      </c>
      <c r="J23" s="23">
        <f>[14]Heinä!R8</f>
        <v>20747</v>
      </c>
      <c r="K23" s="23">
        <f>[14]Elo!R8</f>
        <v>21243</v>
      </c>
      <c r="L23" s="23">
        <f>[14]Syys!R8</f>
        <v>10431</v>
      </c>
      <c r="M23" s="23">
        <f>[14]Loka!R8</f>
        <v>8792</v>
      </c>
      <c r="N23" s="23">
        <f>[14]Marras!R8</f>
        <v>9104</v>
      </c>
      <c r="O23" s="23">
        <f>[14]Joulu!R8</f>
        <v>26569</v>
      </c>
    </row>
    <row r="24" spans="2:15" x14ac:dyDescent="0.2">
      <c r="B24" s="1" t="s">
        <v>35</v>
      </c>
      <c r="C24" s="12">
        <f>[14]Tammijoulu!H8</f>
        <v>85609</v>
      </c>
      <c r="D24" s="12">
        <f>[14]Tammi!H8</f>
        <v>4095</v>
      </c>
      <c r="E24" s="12">
        <f>[14]Helmi!H8</f>
        <v>4258</v>
      </c>
      <c r="F24" s="12">
        <f>[14]Maalis!H8</f>
        <v>6383</v>
      </c>
      <c r="G24" s="12">
        <f>[14]Huhti!H8</f>
        <v>4678</v>
      </c>
      <c r="H24" s="12">
        <f>[14]Touko!H8</f>
        <v>6801</v>
      </c>
      <c r="I24" s="12">
        <f>[14]Kesä!H8</f>
        <v>11257</v>
      </c>
      <c r="J24" s="12">
        <f>[14]Heinä!H8</f>
        <v>13846</v>
      </c>
      <c r="K24" s="12">
        <f>[14]Elo!H8</f>
        <v>9029</v>
      </c>
      <c r="L24" s="12">
        <f>[14]Syys!H8</f>
        <v>7496</v>
      </c>
      <c r="M24" s="12">
        <f>[14]Loka!H8</f>
        <v>7320</v>
      </c>
      <c r="N24" s="12">
        <f>[14]Marras!H8</f>
        <v>6309</v>
      </c>
      <c r="O24" s="12">
        <f>[14]Joulu!H8</f>
        <v>4137</v>
      </c>
    </row>
    <row r="25" spans="2:15" s="21" customFormat="1" x14ac:dyDescent="0.2">
      <c r="B25" s="24" t="s">
        <v>38</v>
      </c>
      <c r="C25" s="23">
        <f>[14]Tammijoulu!L8</f>
        <v>107859</v>
      </c>
      <c r="D25" s="23">
        <f>[14]Tammi!L8</f>
        <v>8307</v>
      </c>
      <c r="E25" s="23">
        <f>[14]Helmi!L8</f>
        <v>8824</v>
      </c>
      <c r="F25" s="23">
        <f>[14]Maalis!L8</f>
        <v>7193</v>
      </c>
      <c r="G25" s="23">
        <f>[14]Huhti!L8</f>
        <v>3753</v>
      </c>
      <c r="H25" s="23">
        <f>[14]Touko!L8</f>
        <v>5156</v>
      </c>
      <c r="I25" s="23">
        <f>[14]Kesä!L8</f>
        <v>12533</v>
      </c>
      <c r="J25" s="23">
        <f>[14]Heinä!L8</f>
        <v>24990</v>
      </c>
      <c r="K25" s="23">
        <f>[14]Elo!L8</f>
        <v>14901</v>
      </c>
      <c r="L25" s="23">
        <f>[14]Syys!L8</f>
        <v>5599</v>
      </c>
      <c r="M25" s="23">
        <f>[14]Loka!L8</f>
        <v>3624</v>
      </c>
      <c r="N25" s="23">
        <f>[14]Marras!L8</f>
        <v>4706</v>
      </c>
      <c r="O25" s="23">
        <f>[14]Joulu!L8</f>
        <v>8273</v>
      </c>
    </row>
    <row r="26" spans="2:15" x14ac:dyDescent="0.2">
      <c r="B26" s="1" t="s">
        <v>37</v>
      </c>
      <c r="C26" s="12">
        <f>[14]Tammijoulu!AH8</f>
        <v>205429</v>
      </c>
      <c r="D26" s="12">
        <f>[14]Tammi!AH8</f>
        <v>14855</v>
      </c>
      <c r="E26" s="12">
        <f>[14]Helmi!AH8</f>
        <v>17010</v>
      </c>
      <c r="F26" s="12">
        <f>[14]Maalis!AH8</f>
        <v>22376</v>
      </c>
      <c r="G26" s="12">
        <f>[14]Huhti!AH8</f>
        <v>11401</v>
      </c>
      <c r="H26" s="12">
        <f>[14]Touko!AH8</f>
        <v>12167</v>
      </c>
      <c r="I26" s="12">
        <f>[14]Kesä!AH8</f>
        <v>15840</v>
      </c>
      <c r="J26" s="12">
        <f>[14]Heinä!AH8</f>
        <v>23105</v>
      </c>
      <c r="K26" s="12">
        <f>[14]Elo!AH8</f>
        <v>21665</v>
      </c>
      <c r="L26" s="12">
        <f>[14]Syys!AH8</f>
        <v>17308</v>
      </c>
      <c r="M26" s="12">
        <f>[14]Loka!AH8</f>
        <v>16690</v>
      </c>
      <c r="N26" s="12">
        <f>[14]Marras!AH8</f>
        <v>16703</v>
      </c>
      <c r="O26" s="12">
        <f>[14]Joulu!AH8</f>
        <v>16309</v>
      </c>
    </row>
    <row r="27" spans="2:15" s="21" customFormat="1" x14ac:dyDescent="0.2">
      <c r="B27" s="24" t="s">
        <v>39</v>
      </c>
      <c r="C27" s="23">
        <f>[14]Tammijoulu!N8</f>
        <v>46521</v>
      </c>
      <c r="D27" s="23">
        <f>[14]Tammi!N8</f>
        <v>2437</v>
      </c>
      <c r="E27" s="23">
        <f>[14]Helmi!N8</f>
        <v>5086</v>
      </c>
      <c r="F27" s="23">
        <f>[14]Maalis!N8</f>
        <v>3940</v>
      </c>
      <c r="G27" s="23">
        <f>[14]Huhti!N8</f>
        <v>2950</v>
      </c>
      <c r="H27" s="23">
        <f>[14]Touko!N8</f>
        <v>3228</v>
      </c>
      <c r="I27" s="23">
        <f>[14]Kesä!N8</f>
        <v>5134</v>
      </c>
      <c r="J27" s="23">
        <f>[14]Heinä!N8</f>
        <v>6236</v>
      </c>
      <c r="K27" s="23">
        <f>[14]Elo!N8</f>
        <v>5221</v>
      </c>
      <c r="L27" s="23">
        <f>[14]Syys!N8</f>
        <v>3343</v>
      </c>
      <c r="M27" s="23">
        <f>[14]Loka!N8</f>
        <v>2550</v>
      </c>
      <c r="N27" s="23">
        <f>[14]Marras!N8</f>
        <v>2903</v>
      </c>
      <c r="O27" s="23">
        <f>[14]Joulu!N8</f>
        <v>3493</v>
      </c>
    </row>
    <row r="28" spans="2:15" s="46" customFormat="1" x14ac:dyDescent="0.2">
      <c r="B28" s="42" t="s">
        <v>42</v>
      </c>
      <c r="C28" s="43">
        <f>[14]Tammijoulu!AQ8</f>
        <v>30455</v>
      </c>
      <c r="D28" s="43">
        <f>[14]Tammi!AQ8</f>
        <v>1602</v>
      </c>
      <c r="E28" s="43">
        <f>[14]Helmi!AQ8</f>
        <v>1190</v>
      </c>
      <c r="F28" s="43">
        <f>[14]Maalis!AQ8</f>
        <v>1467</v>
      </c>
      <c r="G28" s="43">
        <f>[14]Huhti!AQ8</f>
        <v>1534</v>
      </c>
      <c r="H28" s="43">
        <f>[14]Touko!AQ8</f>
        <v>2655</v>
      </c>
      <c r="I28" s="43">
        <f>[14]Kesä!AQ8</f>
        <v>3980</v>
      </c>
      <c r="J28" s="43">
        <f>[14]Heinä!AQ8</f>
        <v>4103</v>
      </c>
      <c r="K28" s="43">
        <f>[14]Elo!AQ8</f>
        <v>4409</v>
      </c>
      <c r="L28" s="43">
        <f>[14]Syys!AQ8</f>
        <v>3149</v>
      </c>
      <c r="M28" s="43">
        <f>[14]Loka!AQ8</f>
        <v>2225</v>
      </c>
      <c r="N28" s="43">
        <f>[14]Marras!AQ8</f>
        <v>2657</v>
      </c>
      <c r="O28" s="43">
        <f>[14]Joulu!AQ8</f>
        <v>1484</v>
      </c>
    </row>
    <row r="29" spans="2:15" s="21" customFormat="1" x14ac:dyDescent="0.2">
      <c r="B29" s="24" t="s">
        <v>43</v>
      </c>
      <c r="C29" s="23">
        <f>[14]Tammijoulu!K8</f>
        <v>50836</v>
      </c>
      <c r="D29" s="23">
        <f>[14]Tammi!K8</f>
        <v>2084</v>
      </c>
      <c r="E29" s="23">
        <f>[14]Helmi!K8</f>
        <v>2687</v>
      </c>
      <c r="F29" s="23">
        <f>[14]Maalis!K8</f>
        <v>4353</v>
      </c>
      <c r="G29" s="23">
        <f>[14]Huhti!K8</f>
        <v>2431</v>
      </c>
      <c r="H29" s="23">
        <f>[14]Touko!K8</f>
        <v>3681</v>
      </c>
      <c r="I29" s="23">
        <f>[14]Kesä!K8</f>
        <v>5776</v>
      </c>
      <c r="J29" s="23">
        <f>[14]Heinä!K8</f>
        <v>10638</v>
      </c>
      <c r="K29" s="23">
        <f>[14]Elo!K8</f>
        <v>6870</v>
      </c>
      <c r="L29" s="23">
        <f>[14]Syys!K8</f>
        <v>4257</v>
      </c>
      <c r="M29" s="23">
        <f>[14]Loka!K8</f>
        <v>2430</v>
      </c>
      <c r="N29" s="23">
        <f>[14]Marras!K8</f>
        <v>3513</v>
      </c>
      <c r="O29" s="23">
        <f>[14]Joulu!K8</f>
        <v>2116</v>
      </c>
    </row>
    <row r="30" spans="2:15" x14ac:dyDescent="0.2">
      <c r="B30" s="1" t="s">
        <v>44</v>
      </c>
      <c r="C30" s="12">
        <f>[14]Tammijoulu!V8</f>
        <v>67902</v>
      </c>
      <c r="D30" s="12">
        <f>[14]Tammi!V8</f>
        <v>4690</v>
      </c>
      <c r="E30" s="12">
        <f>[14]Helmi!V8</f>
        <v>3977</v>
      </c>
      <c r="F30" s="12">
        <f>[14]Maalis!V8</f>
        <v>5988</v>
      </c>
      <c r="G30" s="12">
        <f>[14]Huhti!V8</f>
        <v>4066</v>
      </c>
      <c r="H30" s="12">
        <f>[14]Touko!V8</f>
        <v>4681</v>
      </c>
      <c r="I30" s="12">
        <f>[14]Kesä!V8</f>
        <v>7294</v>
      </c>
      <c r="J30" s="12">
        <f>[14]Heinä!V8</f>
        <v>9095</v>
      </c>
      <c r="K30" s="12">
        <f>[14]Elo!V8</f>
        <v>7574</v>
      </c>
      <c r="L30" s="12">
        <f>[14]Syys!V8</f>
        <v>6292</v>
      </c>
      <c r="M30" s="12">
        <f>[14]Loka!V8</f>
        <v>4898</v>
      </c>
      <c r="N30" s="12">
        <f>[14]Marras!V8</f>
        <v>5363</v>
      </c>
      <c r="O30" s="12">
        <f>[14]Joulu!V8</f>
        <v>3984</v>
      </c>
    </row>
    <row r="31" spans="2:15" s="21" customFormat="1" x14ac:dyDescent="0.2">
      <c r="B31" s="24" t="s">
        <v>2</v>
      </c>
      <c r="C31" s="23">
        <f>[14]Tammijoulu!BG8</f>
        <v>39677</v>
      </c>
      <c r="D31" s="23">
        <f>[14]Tammi!BG8</f>
        <v>1744</v>
      </c>
      <c r="E31" s="23">
        <f>[14]Helmi!BG8</f>
        <v>1395</v>
      </c>
      <c r="F31" s="23">
        <f>[14]Maalis!BG8</f>
        <v>1398</v>
      </c>
      <c r="G31" s="23">
        <f>[14]Huhti!BG8</f>
        <v>1928</v>
      </c>
      <c r="H31" s="23">
        <f>[14]Touko!BG8</f>
        <v>3035</v>
      </c>
      <c r="I31" s="23">
        <f>[14]Kesä!BG8</f>
        <v>6122</v>
      </c>
      <c r="J31" s="23">
        <f>[14]Heinä!BG8</f>
        <v>6788</v>
      </c>
      <c r="K31" s="23">
        <f>[14]Elo!BG8</f>
        <v>5131</v>
      </c>
      <c r="L31" s="23">
        <f>[14]Syys!BG8</f>
        <v>4341</v>
      </c>
      <c r="M31" s="23">
        <f>[14]Loka!BG8</f>
        <v>1936</v>
      </c>
      <c r="N31" s="23">
        <f>[14]Marras!BG8</f>
        <v>2216</v>
      </c>
      <c r="O31" s="23">
        <f>[14]Joulu!BG8</f>
        <v>3643</v>
      </c>
    </row>
    <row r="32" spans="2:15" x14ac:dyDescent="0.2">
      <c r="B32" s="1" t="s">
        <v>48</v>
      </c>
      <c r="C32" s="12">
        <f>[14]Tammijoulu!BA8</f>
        <v>20730</v>
      </c>
      <c r="D32" s="12">
        <f>[14]Tammi!BA8</f>
        <v>1007</v>
      </c>
      <c r="E32" s="12">
        <f>[14]Helmi!BA8</f>
        <v>986</v>
      </c>
      <c r="F32" s="12">
        <f>[14]Maalis!BA8</f>
        <v>1143</v>
      </c>
      <c r="G32" s="12">
        <f>[14]Huhti!BA8</f>
        <v>947</v>
      </c>
      <c r="H32" s="12">
        <f>[14]Touko!BA8</f>
        <v>1726</v>
      </c>
      <c r="I32" s="12">
        <f>[14]Kesä!BA8</f>
        <v>2926</v>
      </c>
      <c r="J32" s="12">
        <f>[14]Heinä!BA8</f>
        <v>2765</v>
      </c>
      <c r="K32" s="12">
        <f>[14]Elo!BA8</f>
        <v>3424</v>
      </c>
      <c r="L32" s="12">
        <f>[14]Syys!BA8</f>
        <v>2223</v>
      </c>
      <c r="M32" s="12">
        <f>[14]Loka!BA8</f>
        <v>1316</v>
      </c>
      <c r="N32" s="12">
        <f>[14]Marras!BA8</f>
        <v>1326</v>
      </c>
      <c r="O32" s="12">
        <f>[14]Joulu!BA8</f>
        <v>941</v>
      </c>
    </row>
    <row r="33" spans="2:15" s="21" customFormat="1" x14ac:dyDescent="0.2">
      <c r="B33" s="24" t="s">
        <v>41</v>
      </c>
      <c r="C33" s="23">
        <f>[14]Tammijoulu!AF8</f>
        <v>18924</v>
      </c>
      <c r="D33" s="23">
        <f>[14]Tammi!AF8</f>
        <v>2420</v>
      </c>
      <c r="E33" s="23">
        <f>[14]Helmi!AF8</f>
        <v>666</v>
      </c>
      <c r="F33" s="23">
        <f>[14]Maalis!AF8</f>
        <v>1179</v>
      </c>
      <c r="G33" s="23">
        <f>[14]Huhti!AF8</f>
        <v>1127</v>
      </c>
      <c r="H33" s="23">
        <f>[14]Touko!AF8</f>
        <v>1047</v>
      </c>
      <c r="I33" s="23">
        <f>[14]Kesä!AF8</f>
        <v>2552</v>
      </c>
      <c r="J33" s="23">
        <f>[14]Heinä!AF8</f>
        <v>2035</v>
      </c>
      <c r="K33" s="23">
        <f>[14]Elo!AF8</f>
        <v>1975</v>
      </c>
      <c r="L33" s="23">
        <f>[14]Syys!AF8</f>
        <v>1357</v>
      </c>
      <c r="M33" s="23">
        <f>[14]Loka!AF8</f>
        <v>643</v>
      </c>
      <c r="N33" s="23">
        <f>[14]Marras!AF8</f>
        <v>761</v>
      </c>
      <c r="O33" s="23">
        <f>[14]Joulu!AF8</f>
        <v>3162</v>
      </c>
    </row>
    <row r="34" spans="2:15" x14ac:dyDescent="0.2">
      <c r="B34" s="1" t="s">
        <v>47</v>
      </c>
      <c r="C34" s="12">
        <f>[14]Tammijoulu!Q8</f>
        <v>16827</v>
      </c>
      <c r="D34" s="12">
        <f>[14]Tammi!Q8</f>
        <v>749</v>
      </c>
      <c r="E34" s="12">
        <f>[14]Helmi!Q8</f>
        <v>820</v>
      </c>
      <c r="F34" s="12">
        <f>[14]Maalis!Q8</f>
        <v>1168</v>
      </c>
      <c r="G34" s="12">
        <f>[14]Huhti!Q8</f>
        <v>1248</v>
      </c>
      <c r="H34" s="12">
        <f>[14]Touko!Q8</f>
        <v>1149</v>
      </c>
      <c r="I34" s="12">
        <f>[14]Kesä!Q8</f>
        <v>1868</v>
      </c>
      <c r="J34" s="12">
        <f>[14]Heinä!Q8</f>
        <v>2433</v>
      </c>
      <c r="K34" s="12">
        <f>[14]Elo!Q8</f>
        <v>2124</v>
      </c>
      <c r="L34" s="12">
        <f>[14]Syys!Q8</f>
        <v>1226</v>
      </c>
      <c r="M34" s="12">
        <f>[14]Loka!Q8</f>
        <v>1225</v>
      </c>
      <c r="N34" s="12">
        <f>[14]Marras!Q8</f>
        <v>828</v>
      </c>
      <c r="O34" s="12">
        <f>[14]Joulu!Q8</f>
        <v>1989</v>
      </c>
    </row>
    <row r="35" spans="2:15" s="21" customFormat="1" x14ac:dyDescent="0.2">
      <c r="B35" s="24" t="s">
        <v>49</v>
      </c>
      <c r="C35" s="23">
        <f>[14]Tammijoulu!W8</f>
        <v>27936</v>
      </c>
      <c r="D35" s="23">
        <f>[14]Tammi!W8</f>
        <v>1292</v>
      </c>
      <c r="E35" s="23">
        <f>[14]Helmi!W8</f>
        <v>1941</v>
      </c>
      <c r="F35" s="23">
        <f>[14]Maalis!W8</f>
        <v>2449</v>
      </c>
      <c r="G35" s="23">
        <f>[14]Huhti!W8</f>
        <v>1414</v>
      </c>
      <c r="H35" s="23">
        <f>[14]Touko!W8</f>
        <v>2145</v>
      </c>
      <c r="I35" s="23">
        <f>[14]Kesä!W8</f>
        <v>2766</v>
      </c>
      <c r="J35" s="23">
        <f>[14]Heinä!W8</f>
        <v>4173</v>
      </c>
      <c r="K35" s="23">
        <f>[14]Elo!W8</f>
        <v>3130</v>
      </c>
      <c r="L35" s="23">
        <f>[14]Syys!W8</f>
        <v>2538</v>
      </c>
      <c r="M35" s="23">
        <f>[14]Loka!W8</f>
        <v>1742</v>
      </c>
      <c r="N35" s="23">
        <f>[14]Marras!W8</f>
        <v>2401</v>
      </c>
      <c r="O35" s="23">
        <f>[14]Joulu!W8</f>
        <v>1945</v>
      </c>
    </row>
    <row r="36" spans="2:15" s="46" customFormat="1" x14ac:dyDescent="0.2">
      <c r="B36" s="42" t="s">
        <v>45</v>
      </c>
      <c r="C36" s="43">
        <f>[14]Tammijoulu!Y8</f>
        <v>22214</v>
      </c>
      <c r="D36" s="43">
        <f>[14]Tammi!Y8</f>
        <v>1241</v>
      </c>
      <c r="E36" s="43">
        <f>[14]Helmi!Y8</f>
        <v>1131</v>
      </c>
      <c r="F36" s="43">
        <f>[14]Maalis!Y8</f>
        <v>1430</v>
      </c>
      <c r="G36" s="43">
        <f>[14]Huhti!Y8</f>
        <v>1283</v>
      </c>
      <c r="H36" s="43">
        <f>[14]Touko!Y8</f>
        <v>1315</v>
      </c>
      <c r="I36" s="43">
        <f>[14]Kesä!Y8</f>
        <v>2238</v>
      </c>
      <c r="J36" s="43">
        <f>[14]Heinä!Y8</f>
        <v>2695</v>
      </c>
      <c r="K36" s="43">
        <f>[14]Elo!Y8</f>
        <v>2877</v>
      </c>
      <c r="L36" s="43">
        <f>[14]Syys!Y8</f>
        <v>2162</v>
      </c>
      <c r="M36" s="43">
        <f>[14]Loka!Y8</f>
        <v>2092</v>
      </c>
      <c r="N36" s="43">
        <f>[14]Marras!Y8</f>
        <v>2301</v>
      </c>
      <c r="O36" s="43">
        <f>[14]Joulu!Y8</f>
        <v>1449</v>
      </c>
    </row>
    <row r="37" spans="2:15" s="21" customFormat="1" x14ac:dyDescent="0.2">
      <c r="B37" s="24" t="s">
        <v>51</v>
      </c>
      <c r="C37" s="23">
        <f>[14]Tammijoulu!AW8</f>
        <v>58657</v>
      </c>
      <c r="D37" s="23">
        <f>[14]Tammi!AW8</f>
        <v>3552</v>
      </c>
      <c r="E37" s="23">
        <f>[14]Helmi!AW8</f>
        <v>4141</v>
      </c>
      <c r="F37" s="23">
        <f>[14]Maalis!AW8</f>
        <v>6293</v>
      </c>
      <c r="G37" s="23">
        <f>[14]Huhti!AW8</f>
        <v>4587</v>
      </c>
      <c r="H37" s="23">
        <f>[14]Touko!AW8</f>
        <v>6453</v>
      </c>
      <c r="I37" s="23">
        <f>[14]Kesä!AW8</f>
        <v>7310</v>
      </c>
      <c r="J37" s="23">
        <f>[14]Heinä!AW8</f>
        <v>2815</v>
      </c>
      <c r="K37" s="23">
        <f>[14]Elo!AW8</f>
        <v>4098</v>
      </c>
      <c r="L37" s="23">
        <f>[14]Syys!AW8</f>
        <v>5856</v>
      </c>
      <c r="M37" s="23">
        <f>[14]Loka!AW8</f>
        <v>5889</v>
      </c>
      <c r="N37" s="23">
        <f>[14]Marras!AW8</f>
        <v>4103</v>
      </c>
      <c r="O37" s="23">
        <f>[14]Joulu!AW8</f>
        <v>3560</v>
      </c>
    </row>
    <row r="38" spans="2:15" x14ac:dyDescent="0.2">
      <c r="B38" s="1" t="s">
        <v>3</v>
      </c>
      <c r="C38" s="12">
        <f>[14]Tammijoulu!AI8</f>
        <v>39002</v>
      </c>
      <c r="D38" s="12">
        <f>[14]Tammi!AI8</f>
        <v>2256</v>
      </c>
      <c r="E38" s="12">
        <f>[14]Helmi!AI8</f>
        <v>2511</v>
      </c>
      <c r="F38" s="12">
        <f>[14]Maalis!AI8</f>
        <v>3490</v>
      </c>
      <c r="G38" s="12">
        <f>[14]Huhti!AI8</f>
        <v>2112</v>
      </c>
      <c r="H38" s="12">
        <f>[14]Touko!AI8</f>
        <v>3964</v>
      </c>
      <c r="I38" s="12">
        <f>[14]Kesä!AI8</f>
        <v>4102</v>
      </c>
      <c r="J38" s="12">
        <f>[14]Heinä!AI8</f>
        <v>3916</v>
      </c>
      <c r="K38" s="12">
        <f>[14]Elo!AI8</f>
        <v>4897</v>
      </c>
      <c r="L38" s="12">
        <f>[14]Syys!AI8</f>
        <v>3134</v>
      </c>
      <c r="M38" s="12">
        <f>[14]Loka!AI8</f>
        <v>2610</v>
      </c>
      <c r="N38" s="12">
        <f>[14]Marras!AI8</f>
        <v>2517</v>
      </c>
      <c r="O38" s="12">
        <f>[14]Joulu!AI8</f>
        <v>3493</v>
      </c>
    </row>
    <row r="39" spans="2:15" s="21" customFormat="1" x14ac:dyDescent="0.2">
      <c r="B39" s="24" t="s">
        <v>46</v>
      </c>
      <c r="C39" s="23">
        <f>[14]Tammijoulu!U8</f>
        <v>19875</v>
      </c>
      <c r="D39" s="23">
        <f>[14]Tammi!U8</f>
        <v>1362</v>
      </c>
      <c r="E39" s="23">
        <f>[14]Helmi!U8</f>
        <v>1498</v>
      </c>
      <c r="F39" s="23">
        <f>[14]Maalis!U8</f>
        <v>2051</v>
      </c>
      <c r="G39" s="23">
        <f>[14]Huhti!U8</f>
        <v>1131</v>
      </c>
      <c r="H39" s="23">
        <f>[14]Touko!U8</f>
        <v>1172</v>
      </c>
      <c r="I39" s="23">
        <f>[14]Kesä!U8</f>
        <v>2485</v>
      </c>
      <c r="J39" s="23">
        <f>[14]Heinä!U8</f>
        <v>1778</v>
      </c>
      <c r="K39" s="23">
        <f>[14]Elo!U8</f>
        <v>2998</v>
      </c>
      <c r="L39" s="23">
        <f>[14]Syys!U8</f>
        <v>1550</v>
      </c>
      <c r="M39" s="23">
        <f>[14]Loka!U8</f>
        <v>1147</v>
      </c>
      <c r="N39" s="23">
        <f>[14]Marras!U8</f>
        <v>1059</v>
      </c>
      <c r="O39" s="23">
        <f>[14]Joulu!U8</f>
        <v>1644</v>
      </c>
    </row>
    <row r="40" spans="2:15" x14ac:dyDescent="0.2">
      <c r="B40" s="1" t="s">
        <v>50</v>
      </c>
      <c r="C40" s="12">
        <f>[14]Tammijoulu!AJ8</f>
        <v>24037</v>
      </c>
      <c r="D40" s="12">
        <f>[14]Tammi!AJ8</f>
        <v>1550</v>
      </c>
      <c r="E40" s="12">
        <f>[14]Helmi!AJ8</f>
        <v>1657</v>
      </c>
      <c r="F40" s="12">
        <f>[14]Maalis!AJ8</f>
        <v>1665</v>
      </c>
      <c r="G40" s="12">
        <f>[14]Huhti!AJ8</f>
        <v>1304</v>
      </c>
      <c r="H40" s="12">
        <f>[14]Touko!AJ8</f>
        <v>1865</v>
      </c>
      <c r="I40" s="12">
        <f>[14]Kesä!AJ8</f>
        <v>1993</v>
      </c>
      <c r="J40" s="12">
        <f>[14]Heinä!AJ8</f>
        <v>2951</v>
      </c>
      <c r="K40" s="12">
        <f>[14]Elo!AJ8</f>
        <v>3050</v>
      </c>
      <c r="L40" s="12">
        <f>[14]Syys!AJ8</f>
        <v>2484</v>
      </c>
      <c r="M40" s="12">
        <f>[14]Loka!AJ8</f>
        <v>1771</v>
      </c>
      <c r="N40" s="12">
        <f>[14]Marras!AJ8</f>
        <v>1776</v>
      </c>
      <c r="O40" s="12">
        <f>[14]Joulu!AJ8</f>
        <v>1971</v>
      </c>
    </row>
    <row r="41" spans="2:15" s="21" customFormat="1" x14ac:dyDescent="0.2">
      <c r="B41" s="24" t="s">
        <v>52</v>
      </c>
      <c r="C41" s="23">
        <f>[14]Tammijoulu!I8</f>
        <v>8360</v>
      </c>
      <c r="D41" s="23">
        <f>[14]Tammi!I8</f>
        <v>249</v>
      </c>
      <c r="E41" s="23">
        <f>[14]Helmi!I8</f>
        <v>170</v>
      </c>
      <c r="F41" s="23">
        <f>[14]Maalis!I8</f>
        <v>634</v>
      </c>
      <c r="G41" s="23">
        <f>[14]Huhti!I8</f>
        <v>516</v>
      </c>
      <c r="H41" s="23">
        <f>[14]Touko!I8</f>
        <v>826</v>
      </c>
      <c r="I41" s="23">
        <f>[14]Kesä!I8</f>
        <v>894</v>
      </c>
      <c r="J41" s="23">
        <f>[14]Heinä!I8</f>
        <v>759</v>
      </c>
      <c r="K41" s="23">
        <f>[14]Elo!I8</f>
        <v>1418</v>
      </c>
      <c r="L41" s="23">
        <f>[14]Syys!I8</f>
        <v>782</v>
      </c>
      <c r="M41" s="23">
        <f>[14]Loka!I8</f>
        <v>1043</v>
      </c>
      <c r="N41" s="23">
        <f>[14]Marras!I8</f>
        <v>659</v>
      </c>
      <c r="O41" s="23">
        <f>[14]Joulu!I8</f>
        <v>410</v>
      </c>
    </row>
    <row r="42" spans="2:15" s="46" customFormat="1" x14ac:dyDescent="0.2">
      <c r="B42" s="42" t="s">
        <v>71</v>
      </c>
      <c r="C42" s="43">
        <f>[14]Tammijoulu!AG8</f>
        <v>17377</v>
      </c>
      <c r="D42" s="43">
        <f>[14]Tammi!AG8</f>
        <v>1054</v>
      </c>
      <c r="E42" s="43">
        <f>[14]Helmi!AG8</f>
        <v>977</v>
      </c>
      <c r="F42" s="43">
        <f>[14]Maalis!AG8</f>
        <v>1316</v>
      </c>
      <c r="G42" s="43">
        <f>[14]Huhti!AG8</f>
        <v>668</v>
      </c>
      <c r="H42" s="43">
        <f>[14]Touko!AG8</f>
        <v>1242</v>
      </c>
      <c r="I42" s="43">
        <f>[14]Kesä!AG8</f>
        <v>1977</v>
      </c>
      <c r="J42" s="43">
        <f>[14]Heinä!AG8</f>
        <v>1714</v>
      </c>
      <c r="K42" s="43">
        <f>[14]Elo!AG8</f>
        <v>3385</v>
      </c>
      <c r="L42" s="43">
        <f>[14]Syys!AG8</f>
        <v>1652</v>
      </c>
      <c r="M42" s="43">
        <f>[14]Loka!AG8</f>
        <v>1231</v>
      </c>
      <c r="N42" s="43">
        <f>[14]Marras!AG8</f>
        <v>1478</v>
      </c>
      <c r="O42" s="43">
        <f>[14]Joulu!AG8</f>
        <v>683</v>
      </c>
    </row>
    <row r="43" spans="2:15" s="21" customFormat="1" x14ac:dyDescent="0.2">
      <c r="B43" s="24" t="s">
        <v>4</v>
      </c>
      <c r="C43" s="23">
        <f>[14]Tammijoulu!AN8</f>
        <v>19370</v>
      </c>
      <c r="D43" s="23">
        <f>[14]Tammi!AN8</f>
        <v>689</v>
      </c>
      <c r="E43" s="23">
        <f>[14]Helmi!AN8</f>
        <v>1905</v>
      </c>
      <c r="F43" s="23">
        <f>[14]Maalis!AN8</f>
        <v>3728</v>
      </c>
      <c r="G43" s="23">
        <f>[14]Huhti!AN8</f>
        <v>1810</v>
      </c>
      <c r="H43" s="23">
        <f>[14]Touko!AN8</f>
        <v>827</v>
      </c>
      <c r="I43" s="23">
        <f>[14]Kesä!AN8</f>
        <v>1975</v>
      </c>
      <c r="J43" s="23">
        <f>[14]Heinä!AN8</f>
        <v>1960</v>
      </c>
      <c r="K43" s="23">
        <f>[14]Elo!AN8</f>
        <v>3783</v>
      </c>
      <c r="L43" s="23">
        <f>[14]Syys!AN8</f>
        <v>1347</v>
      </c>
      <c r="M43" s="23">
        <f>[14]Loka!AN8</f>
        <v>520</v>
      </c>
      <c r="N43" s="23">
        <f>[14]Marras!AN8</f>
        <v>387</v>
      </c>
      <c r="O43" s="23">
        <f>[14]Joulu!AN8</f>
        <v>439</v>
      </c>
    </row>
    <row r="44" spans="2:15" x14ac:dyDescent="0.2">
      <c r="B44" s="1" t="s">
        <v>103</v>
      </c>
      <c r="C44" s="12">
        <f>[14]Tammijoulu!AL8</f>
        <v>16255</v>
      </c>
      <c r="D44" s="12">
        <f>[14]Tammi!AL8</f>
        <v>4231</v>
      </c>
      <c r="E44" s="12">
        <f>[14]Helmi!AL8</f>
        <v>504</v>
      </c>
      <c r="F44" s="12">
        <f>[14]Maalis!AL8</f>
        <v>570</v>
      </c>
      <c r="G44" s="12">
        <f>[14]Huhti!AL8</f>
        <v>367</v>
      </c>
      <c r="H44" s="12">
        <f>[14]Touko!AL8</f>
        <v>671</v>
      </c>
      <c r="I44" s="12">
        <f>[14]Kesä!AL8</f>
        <v>713</v>
      </c>
      <c r="J44" s="12">
        <f>[14]Heinä!AL8</f>
        <v>1375</v>
      </c>
      <c r="K44" s="12">
        <f>[14]Elo!AL8</f>
        <v>1044</v>
      </c>
      <c r="L44" s="12">
        <f>[14]Syys!AL8</f>
        <v>849</v>
      </c>
      <c r="M44" s="12">
        <f>[14]Loka!AL8</f>
        <v>980</v>
      </c>
      <c r="N44" s="12">
        <f>[14]Marras!AL8</f>
        <v>2265</v>
      </c>
      <c r="O44" s="12">
        <f>[14]Joulu!AL8</f>
        <v>2686</v>
      </c>
    </row>
    <row r="45" spans="2:15" s="21" customFormat="1" x14ac:dyDescent="0.2">
      <c r="B45" s="24" t="s">
        <v>53</v>
      </c>
      <c r="C45" s="23">
        <f>[14]Tammijoulu!BH8</f>
        <v>3280</v>
      </c>
      <c r="D45" s="23">
        <f>[14]Tammi!BH8</f>
        <v>103</v>
      </c>
      <c r="E45" s="23">
        <f>[14]Helmi!BH8</f>
        <v>154</v>
      </c>
      <c r="F45" s="23">
        <f>[14]Maalis!BH8</f>
        <v>147</v>
      </c>
      <c r="G45" s="23">
        <f>[14]Huhti!BH8</f>
        <v>157</v>
      </c>
      <c r="H45" s="23">
        <f>[14]Touko!BH8</f>
        <v>266</v>
      </c>
      <c r="I45" s="23">
        <f>[14]Kesä!BH8</f>
        <v>575</v>
      </c>
      <c r="J45" s="23">
        <f>[14]Heinä!BH8</f>
        <v>477</v>
      </c>
      <c r="K45" s="23">
        <f>[14]Elo!BH8</f>
        <v>490</v>
      </c>
      <c r="L45" s="23">
        <f>[14]Syys!BH8</f>
        <v>331</v>
      </c>
      <c r="M45" s="23">
        <f>[14]Loka!BH8</f>
        <v>178</v>
      </c>
      <c r="N45" s="23">
        <f>[14]Marras!BH8</f>
        <v>191</v>
      </c>
      <c r="O45" s="23">
        <f>[14]Joulu!BH8</f>
        <v>211</v>
      </c>
    </row>
    <row r="46" spans="2:15" s="46" customFormat="1" x14ac:dyDescent="0.2">
      <c r="B46" s="42" t="s">
        <v>5</v>
      </c>
      <c r="C46" s="43">
        <f>[14]Tammijoulu!BC8</f>
        <v>8272</v>
      </c>
      <c r="D46" s="43">
        <f>[14]Tammi!BC8</f>
        <v>389</v>
      </c>
      <c r="E46" s="43">
        <f>[14]Helmi!BC8</f>
        <v>453</v>
      </c>
      <c r="F46" s="43">
        <f>[14]Maalis!BC8</f>
        <v>472</v>
      </c>
      <c r="G46" s="43">
        <f>[14]Huhti!BC8</f>
        <v>576</v>
      </c>
      <c r="H46" s="43">
        <f>[14]Touko!BC8</f>
        <v>923</v>
      </c>
      <c r="I46" s="43">
        <f>[14]Kesä!BC8</f>
        <v>1018</v>
      </c>
      <c r="J46" s="43">
        <f>[14]Heinä!BC8</f>
        <v>1450</v>
      </c>
      <c r="K46" s="43">
        <f>[14]Elo!BC8</f>
        <v>948</v>
      </c>
      <c r="L46" s="43">
        <f>[14]Syys!BC8</f>
        <v>670</v>
      </c>
      <c r="M46" s="43">
        <f>[14]Loka!BC8</f>
        <v>512</v>
      </c>
      <c r="N46" s="43">
        <f>[14]Marras!BC8</f>
        <v>384</v>
      </c>
      <c r="O46" s="43">
        <f>[14]Joulu!BC8</f>
        <v>477</v>
      </c>
    </row>
    <row r="47" spans="2:15" s="21" customFormat="1" x14ac:dyDescent="0.2">
      <c r="B47" s="25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2:15" x14ac:dyDescent="0.2">
      <c r="B48" s="1" t="s">
        <v>54</v>
      </c>
      <c r="C48" s="8">
        <f>C10-SUM(C12:C46)</f>
        <v>365753</v>
      </c>
      <c r="D48" s="8">
        <f>D10-SUM(D12:D46)</f>
        <v>20922</v>
      </c>
      <c r="E48" s="8">
        <f>E10-SUM(E12:E46)</f>
        <v>19650</v>
      </c>
      <c r="F48" s="8">
        <f t="shared" ref="F48:O48" si="0">F10-SUM(F12:F46)</f>
        <v>26281</v>
      </c>
      <c r="G48" s="8">
        <f t="shared" si="0"/>
        <v>24793</v>
      </c>
      <c r="H48" s="8">
        <f t="shared" si="0"/>
        <v>31570</v>
      </c>
      <c r="I48" s="8">
        <f t="shared" si="0"/>
        <v>43773</v>
      </c>
      <c r="J48" s="8">
        <f t="shared" si="0"/>
        <v>41656</v>
      </c>
      <c r="K48" s="8">
        <f t="shared" si="0"/>
        <v>46802</v>
      </c>
      <c r="L48" s="8">
        <f t="shared" si="0"/>
        <v>32632</v>
      </c>
      <c r="M48" s="8">
        <f t="shared" si="0"/>
        <v>27536</v>
      </c>
      <c r="N48" s="8">
        <f t="shared" si="0"/>
        <v>25977</v>
      </c>
      <c r="O48" s="8">
        <f t="shared" si="0"/>
        <v>24161</v>
      </c>
    </row>
    <row r="49" spans="2:15" x14ac:dyDescent="0.2"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2:15" x14ac:dyDescent="0.2"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2:15" x14ac:dyDescent="0.2"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2:15" x14ac:dyDescent="0.2"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</row>
    <row r="53" spans="2:15" x14ac:dyDescent="0.2"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</row>
    <row r="54" spans="2:15" x14ac:dyDescent="0.2"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2:15" x14ac:dyDescent="0.2"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</row>
    <row r="56" spans="2:15" x14ac:dyDescent="0.2"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2:15" x14ac:dyDescent="0.2">
      <c r="B57" s="13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2:15" x14ac:dyDescent="0.2"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2:15" x14ac:dyDescent="0.2"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2:15" x14ac:dyDescent="0.2"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</row>
  </sheetData>
  <conditionalFormatting sqref="H8:O8 A1:B8 P1:IV8 A9:D65536 C8:D8 H9:IV65536 E8:G65536 C1:O6">
    <cfRule type="cellIs" dxfId="64" priority="28" stopIfTrue="1" operator="lessThan">
      <formula>0</formula>
    </cfRule>
  </conditionalFormatting>
  <conditionalFormatting sqref="H8:H65536 H1:H6">
    <cfRule type="cellIs" dxfId="63" priority="27" stopIfTrue="1" operator="lessThan">
      <formula>0</formula>
    </cfRule>
  </conditionalFormatting>
  <conditionalFormatting sqref="I8:I65536 I1:I6">
    <cfRule type="cellIs" dxfId="62" priority="26" stopIfTrue="1" operator="lessThan">
      <formula>0</formula>
    </cfRule>
  </conditionalFormatting>
  <conditionalFormatting sqref="J8:J65536 J1:J6">
    <cfRule type="cellIs" dxfId="61" priority="25" stopIfTrue="1" operator="lessThan">
      <formula>0</formula>
    </cfRule>
  </conditionalFormatting>
  <conditionalFormatting sqref="K8:K65536 K1:K6">
    <cfRule type="cellIs" dxfId="60" priority="24" stopIfTrue="1" operator="lessThan">
      <formula>0</formula>
    </cfRule>
  </conditionalFormatting>
  <conditionalFormatting sqref="L8:L65536 L1:L6">
    <cfRule type="cellIs" dxfId="59" priority="23" stopIfTrue="1" operator="lessThan">
      <formula>0</formula>
    </cfRule>
  </conditionalFormatting>
  <conditionalFormatting sqref="M8:M65536 M1:M6">
    <cfRule type="cellIs" dxfId="58" priority="22" stopIfTrue="1" operator="lessThan">
      <formula>0</formula>
    </cfRule>
  </conditionalFormatting>
  <conditionalFormatting sqref="N8:N65536 N1:N6">
    <cfRule type="cellIs" dxfId="57" priority="21" stopIfTrue="1" operator="lessThan">
      <formula>0</formula>
    </cfRule>
  </conditionalFormatting>
  <conditionalFormatting sqref="O8:O65536 O1:O6">
    <cfRule type="cellIs" dxfId="56" priority="20" stopIfTrue="1" operator="lessThan">
      <formula>0</formula>
    </cfRule>
  </conditionalFormatting>
  <conditionalFormatting sqref="E8:E65536 E1:E6">
    <cfRule type="cellIs" dxfId="55" priority="19" stopIfTrue="1" operator="lessThan">
      <formula>0</formula>
    </cfRule>
  </conditionalFormatting>
  <conditionalFormatting sqref="F8:F65536 F1:F6">
    <cfRule type="cellIs" dxfId="54" priority="18" stopIfTrue="1" operator="lessThan">
      <formula>0</formula>
    </cfRule>
  </conditionalFormatting>
  <conditionalFormatting sqref="G8:G65536 G1:G6">
    <cfRule type="cellIs" dxfId="53" priority="17" stopIfTrue="1" operator="lessThan">
      <formula>0</formula>
    </cfRule>
  </conditionalFormatting>
  <conditionalFormatting sqref="H8:H65536 H1:H6">
    <cfRule type="cellIs" dxfId="52" priority="16" stopIfTrue="1" operator="lessThan">
      <formula>0</formula>
    </cfRule>
  </conditionalFormatting>
  <conditionalFormatting sqref="H8:H65536 H1:H6">
    <cfRule type="cellIs" dxfId="51" priority="15" stopIfTrue="1" operator="lessThan">
      <formula>0</formula>
    </cfRule>
  </conditionalFormatting>
  <conditionalFormatting sqref="I8:I65536 I1:I6">
    <cfRule type="cellIs" dxfId="50" priority="14" stopIfTrue="1" operator="lessThan">
      <formula>0</formula>
    </cfRule>
  </conditionalFormatting>
  <conditionalFormatting sqref="I8:I65536 I1:I6">
    <cfRule type="cellIs" dxfId="49" priority="13" stopIfTrue="1" operator="lessThan">
      <formula>0</formula>
    </cfRule>
  </conditionalFormatting>
  <conditionalFormatting sqref="J8:J65536 J1:J6">
    <cfRule type="cellIs" dxfId="48" priority="12" stopIfTrue="1" operator="lessThan">
      <formula>0</formula>
    </cfRule>
  </conditionalFormatting>
  <conditionalFormatting sqref="J8:J65536 J1:J6">
    <cfRule type="cellIs" dxfId="47" priority="11" stopIfTrue="1" operator="lessThan">
      <formula>0</formula>
    </cfRule>
  </conditionalFormatting>
  <conditionalFormatting sqref="K8:K65536 K1:K6">
    <cfRule type="cellIs" dxfId="46" priority="10" stopIfTrue="1" operator="lessThan">
      <formula>0</formula>
    </cfRule>
  </conditionalFormatting>
  <conditionalFormatting sqref="K8:K65536 K1:K6">
    <cfRule type="cellIs" dxfId="45" priority="9" stopIfTrue="1" operator="lessThan">
      <formula>0</formula>
    </cfRule>
  </conditionalFormatting>
  <conditionalFormatting sqref="L8:L65536 L1:L6">
    <cfRule type="cellIs" dxfId="44" priority="8" stopIfTrue="1" operator="lessThan">
      <formula>0</formula>
    </cfRule>
  </conditionalFormatting>
  <conditionalFormatting sqref="L8:L65536 L1:L6">
    <cfRule type="cellIs" dxfId="43" priority="7" stopIfTrue="1" operator="lessThan">
      <formula>0</formula>
    </cfRule>
  </conditionalFormatting>
  <conditionalFormatting sqref="M8:M65536 M1:M6">
    <cfRule type="cellIs" dxfId="42" priority="6" stopIfTrue="1" operator="lessThan">
      <formula>0</formula>
    </cfRule>
  </conditionalFormatting>
  <conditionalFormatting sqref="M8:M65536 M1:M6">
    <cfRule type="cellIs" dxfId="41" priority="5" stopIfTrue="1" operator="lessThan">
      <formula>0</formula>
    </cfRule>
  </conditionalFormatting>
  <conditionalFormatting sqref="N8:N65536 N1:N6">
    <cfRule type="cellIs" dxfId="40" priority="4" stopIfTrue="1" operator="lessThan">
      <formula>0</formula>
    </cfRule>
  </conditionalFormatting>
  <conditionalFormatting sqref="N8:N65536 N1:N6">
    <cfRule type="cellIs" dxfId="39" priority="3" stopIfTrue="1" operator="lessThan">
      <formula>0</formula>
    </cfRule>
  </conditionalFormatting>
  <conditionalFormatting sqref="O8:O65536 O1:O6">
    <cfRule type="cellIs" dxfId="38" priority="2" stopIfTrue="1" operator="lessThan">
      <formula>0</formula>
    </cfRule>
  </conditionalFormatting>
  <conditionalFormatting sqref="O8:O65536 O1:O6">
    <cfRule type="cellIs" dxfId="37" priority="1" stopIfTrue="1" operator="lessThan">
      <formula>0</formula>
    </cfRule>
  </conditionalFormatting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0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B3" sqref="B3"/>
    </sheetView>
  </sheetViews>
  <sheetFormatPr defaultRowHeight="12.75" x14ac:dyDescent="0.2"/>
  <cols>
    <col min="1" max="1" width="4.140625" customWidth="1"/>
    <col min="2" max="2" width="28.7109375" style="1" customWidth="1"/>
    <col min="3" max="3" width="10.42578125" customWidth="1"/>
    <col min="4" max="11" width="9.7109375" customWidth="1"/>
    <col min="12" max="12" width="10.7109375" customWidth="1"/>
    <col min="13" max="13" width="9.7109375" customWidth="1"/>
    <col min="14" max="14" width="11.140625" customWidth="1"/>
    <col min="15" max="15" width="9.7109375" customWidth="1"/>
  </cols>
  <sheetData>
    <row r="1" spans="2:15" x14ac:dyDescent="0.2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5" x14ac:dyDescent="0.2">
      <c r="B2" s="51" t="s">
        <v>72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x14ac:dyDescent="0.2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15" ht="15.75" x14ac:dyDescent="0.25">
      <c r="B4" s="3" t="s">
        <v>55</v>
      </c>
      <c r="C4" s="4"/>
      <c r="D4" s="4"/>
      <c r="E4" s="4"/>
      <c r="F4" s="2"/>
      <c r="G4" s="4"/>
      <c r="H4" s="2"/>
      <c r="I4" s="4"/>
      <c r="J4" s="2"/>
      <c r="K4" s="4"/>
      <c r="L4" s="4"/>
      <c r="M4" s="2"/>
      <c r="N4" s="2"/>
      <c r="O4" s="2"/>
    </row>
    <row r="5" spans="2:15" ht="15.75" thickBot="1" x14ac:dyDescent="0.3">
      <c r="B5" s="5" t="s">
        <v>75</v>
      </c>
    </row>
    <row r="6" spans="2:15" ht="13.5" thickBot="1" x14ac:dyDescent="0.25">
      <c r="B6" s="6" t="s">
        <v>145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  <c r="K6" s="7" t="s">
        <v>14</v>
      </c>
      <c r="L6" s="7" t="s">
        <v>15</v>
      </c>
      <c r="M6" s="7" t="s">
        <v>16</v>
      </c>
      <c r="N6" s="7" t="s">
        <v>17</v>
      </c>
      <c r="O6" s="7" t="s">
        <v>18</v>
      </c>
    </row>
    <row r="7" spans="2:15" x14ac:dyDescent="0.2">
      <c r="B7" s="9"/>
      <c r="C7" s="16" t="s">
        <v>56</v>
      </c>
      <c r="D7" s="16" t="s">
        <v>57</v>
      </c>
      <c r="E7" s="16" t="s">
        <v>58</v>
      </c>
      <c r="F7" s="16" t="s">
        <v>59</v>
      </c>
      <c r="G7" s="16" t="s">
        <v>60</v>
      </c>
      <c r="H7" s="16" t="s">
        <v>61</v>
      </c>
      <c r="I7" s="16" t="s">
        <v>62</v>
      </c>
      <c r="J7" s="16" t="s">
        <v>63</v>
      </c>
      <c r="K7" s="16" t="s">
        <v>64</v>
      </c>
      <c r="L7" s="16" t="s">
        <v>65</v>
      </c>
      <c r="M7" s="16" t="s">
        <v>66</v>
      </c>
      <c r="N7" s="16" t="s">
        <v>67</v>
      </c>
      <c r="O7" s="16" t="s">
        <v>68</v>
      </c>
    </row>
    <row r="8" spans="2:15" x14ac:dyDescent="0.2">
      <c r="B8" s="9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2:15" s="21" customFormat="1" x14ac:dyDescent="0.2">
      <c r="B9" s="18" t="s">
        <v>23</v>
      </c>
      <c r="C9" s="19">
        <f>[15]Tammijoulu!C8</f>
        <v>18567338</v>
      </c>
      <c r="D9" s="19">
        <f>[15]Tammi!C8</f>
        <v>1286807</v>
      </c>
      <c r="E9" s="19">
        <f>[15]Helmi!C8</f>
        <v>1345563</v>
      </c>
      <c r="F9" s="19">
        <f>[15]Maalis!C8</f>
        <v>1487028</v>
      </c>
      <c r="G9" s="19">
        <f>[15]Huhti!C8</f>
        <v>1332781</v>
      </c>
      <c r="H9" s="19">
        <f>[15]Touko!C8</f>
        <v>1231401</v>
      </c>
      <c r="I9" s="19">
        <f>[15]Kesä!C8</f>
        <v>2016655</v>
      </c>
      <c r="J9" s="19">
        <f>[15]Heinä!C8</f>
        <v>2851232</v>
      </c>
      <c r="K9" s="19">
        <f>[15]Elo!C8</f>
        <v>2001038</v>
      </c>
      <c r="L9" s="19">
        <f>[15]Syys!C8</f>
        <v>1414858</v>
      </c>
      <c r="M9" s="19">
        <f>[15]Loka!C8</f>
        <v>1289484</v>
      </c>
      <c r="N9" s="19">
        <f>[15]Marras!C8</f>
        <v>1125460</v>
      </c>
      <c r="O9" s="19">
        <f>[15]Joulu!C8</f>
        <v>1185031</v>
      </c>
    </row>
    <row r="10" spans="2:15" x14ac:dyDescent="0.2">
      <c r="B10" s="11" t="s">
        <v>24</v>
      </c>
      <c r="C10" s="12">
        <f>[15]Tammijoulu!E8</f>
        <v>4890006</v>
      </c>
      <c r="D10" s="12">
        <f>[15]Tammi!E8</f>
        <v>543306</v>
      </c>
      <c r="E10" s="12">
        <f>[15]Helmi!E8</f>
        <v>338097</v>
      </c>
      <c r="F10" s="12">
        <f>[15]Maalis!E8</f>
        <v>354419</v>
      </c>
      <c r="G10" s="12">
        <f>[15]Huhti!E8</f>
        <v>259133</v>
      </c>
      <c r="H10" s="12">
        <f>[15]Touko!E8</f>
        <v>333311</v>
      </c>
      <c r="I10" s="12">
        <f>[15]Kesä!E8</f>
        <v>467277</v>
      </c>
      <c r="J10" s="12">
        <f>[15]Heinä!E8</f>
        <v>642120</v>
      </c>
      <c r="K10" s="12">
        <f>[15]Elo!E8</f>
        <v>611719</v>
      </c>
      <c r="L10" s="12">
        <f>[15]Syys!E8</f>
        <v>340235</v>
      </c>
      <c r="M10" s="12">
        <f>[15]Loka!E8</f>
        <v>277173</v>
      </c>
      <c r="N10" s="12">
        <f>[15]Marras!E8</f>
        <v>280415</v>
      </c>
      <c r="O10" s="12">
        <f>[15]Joulu!E8</f>
        <v>442801</v>
      </c>
    </row>
    <row r="11" spans="2:15" s="21" customFormat="1" x14ac:dyDescent="0.2">
      <c r="B11" s="22" t="s">
        <v>25</v>
      </c>
      <c r="C11" s="23">
        <f>[15]Tammijoulu!D8</f>
        <v>13677332</v>
      </c>
      <c r="D11" s="23">
        <f>[15]Tammi!D8</f>
        <v>743501</v>
      </c>
      <c r="E11" s="23">
        <f>[15]Helmi!D8</f>
        <v>1007466</v>
      </c>
      <c r="F11" s="23">
        <f>[15]Maalis!D8</f>
        <v>1132609</v>
      </c>
      <c r="G11" s="23">
        <f>[15]Huhti!D8</f>
        <v>1073648</v>
      </c>
      <c r="H11" s="23">
        <f>[15]Touko!D8</f>
        <v>898090</v>
      </c>
      <c r="I11" s="23">
        <f>[15]Kesä!D8</f>
        <v>1549378</v>
      </c>
      <c r="J11" s="23">
        <f>[15]Heinä!D8</f>
        <v>2209112</v>
      </c>
      <c r="K11" s="23">
        <f>[15]Elo!D8</f>
        <v>1389319</v>
      </c>
      <c r="L11" s="23">
        <f>[15]Syys!D8</f>
        <v>1074623</v>
      </c>
      <c r="M11" s="23">
        <f>[15]Loka!D8</f>
        <v>1012311</v>
      </c>
      <c r="N11" s="23">
        <f>[15]Marras!D8</f>
        <v>845045</v>
      </c>
      <c r="O11" s="23">
        <f>[15]Joulu!D8</f>
        <v>742230</v>
      </c>
    </row>
    <row r="12" spans="2:15" x14ac:dyDescent="0.2">
      <c r="B12" s="1" t="s">
        <v>26</v>
      </c>
      <c r="C12" s="12">
        <f>[15]Tammijoulu!P8</f>
        <v>464292</v>
      </c>
      <c r="D12" s="12">
        <f>[15]Tammi!P8</f>
        <v>54706</v>
      </c>
      <c r="E12" s="12">
        <f>[15]Helmi!P8</f>
        <v>50752</v>
      </c>
      <c r="F12" s="12">
        <f>[15]Maalis!P8</f>
        <v>37572</v>
      </c>
      <c r="G12" s="12">
        <f>[15]Huhti!P8</f>
        <v>31463</v>
      </c>
      <c r="H12" s="12">
        <f>[15]Touko!P8</f>
        <v>23354</v>
      </c>
      <c r="I12" s="12">
        <f>[15]Kesä!P8</f>
        <v>33388</v>
      </c>
      <c r="J12" s="12">
        <f>[15]Heinä!P8</f>
        <v>29663</v>
      </c>
      <c r="K12" s="12">
        <f>[15]Elo!P8</f>
        <v>32905</v>
      </c>
      <c r="L12" s="12">
        <f>[15]Syys!P8</f>
        <v>23556</v>
      </c>
      <c r="M12" s="12">
        <f>[15]Loka!P8</f>
        <v>20448</v>
      </c>
      <c r="N12" s="12">
        <f>[15]Marras!P8</f>
        <v>17700</v>
      </c>
      <c r="O12" s="12">
        <f>[15]Joulu!P8</f>
        <v>108785</v>
      </c>
    </row>
    <row r="13" spans="2:15" s="21" customFormat="1" x14ac:dyDescent="0.2">
      <c r="B13" s="24" t="s">
        <v>29</v>
      </c>
      <c r="C13" s="23">
        <f>[15]Tammijoulu!J8</f>
        <v>525880</v>
      </c>
      <c r="D13" s="23">
        <f>[15]Tammi!J8</f>
        <v>32811</v>
      </c>
      <c r="E13" s="23">
        <f>[15]Helmi!J8</f>
        <v>38773</v>
      </c>
      <c r="F13" s="23">
        <f>[15]Maalis!J8</f>
        <v>41214</v>
      </c>
      <c r="G13" s="23">
        <f>[15]Huhti!J8</f>
        <v>24163</v>
      </c>
      <c r="H13" s="23">
        <f>[15]Touko!J8</f>
        <v>33377</v>
      </c>
      <c r="I13" s="23">
        <f>[15]Kesä!J8</f>
        <v>69949</v>
      </c>
      <c r="J13" s="23">
        <f>[15]Heinä!J8</f>
        <v>84436</v>
      </c>
      <c r="K13" s="23">
        <f>[15]Elo!J8</f>
        <v>81325</v>
      </c>
      <c r="L13" s="23">
        <f>[15]Syys!J8</f>
        <v>36625</v>
      </c>
      <c r="M13" s="23">
        <f>[15]Loka!J8</f>
        <v>29764</v>
      </c>
      <c r="N13" s="23">
        <f>[15]Marras!J8</f>
        <v>26906</v>
      </c>
      <c r="O13" s="23">
        <f>[15]Joulu!J8</f>
        <v>26537</v>
      </c>
    </row>
    <row r="14" spans="2:15" x14ac:dyDescent="0.2">
      <c r="B14" s="1" t="s">
        <v>28</v>
      </c>
      <c r="C14" s="12">
        <f>[15]Tammijoulu!F8</f>
        <v>494002</v>
      </c>
      <c r="D14" s="12">
        <f>[15]Tammi!F8</f>
        <v>21949</v>
      </c>
      <c r="E14" s="12">
        <f>[15]Helmi!F8</f>
        <v>23920</v>
      </c>
      <c r="F14" s="12">
        <f>[15]Maalis!F8</f>
        <v>28862</v>
      </c>
      <c r="G14" s="12">
        <f>[15]Huhti!F8</f>
        <v>30116</v>
      </c>
      <c r="H14" s="12">
        <f>[15]Touko!F8</f>
        <v>43173</v>
      </c>
      <c r="I14" s="12">
        <f>[15]Kesä!F8</f>
        <v>54023</v>
      </c>
      <c r="J14" s="12">
        <f>[15]Heinä!F8</f>
        <v>103783</v>
      </c>
      <c r="K14" s="12">
        <f>[15]Elo!F8</f>
        <v>69750</v>
      </c>
      <c r="L14" s="12">
        <f>[15]Syys!F8</f>
        <v>42238</v>
      </c>
      <c r="M14" s="12">
        <f>[15]Loka!F8</f>
        <v>29801</v>
      </c>
      <c r="N14" s="12">
        <f>[15]Marras!F8</f>
        <v>27149</v>
      </c>
      <c r="O14" s="12">
        <f>[15]Joulu!F8</f>
        <v>19238</v>
      </c>
    </row>
    <row r="15" spans="2:15" s="21" customFormat="1" x14ac:dyDescent="0.2">
      <c r="B15" s="24" t="s">
        <v>27</v>
      </c>
      <c r="C15" s="23">
        <f>[15]Tammijoulu!AK8</f>
        <v>979526</v>
      </c>
      <c r="D15" s="23">
        <f>[15]Tammi!AK8</f>
        <v>256189</v>
      </c>
      <c r="E15" s="23">
        <f>[15]Helmi!AK8</f>
        <v>51228</v>
      </c>
      <c r="F15" s="23">
        <f>[15]Maalis!AK8</f>
        <v>62719</v>
      </c>
      <c r="G15" s="23">
        <f>[15]Huhti!AK8</f>
        <v>40014</v>
      </c>
      <c r="H15" s="23">
        <f>[15]Touko!AK8</f>
        <v>54598</v>
      </c>
      <c r="I15" s="23">
        <f>[15]Kesä!AK8</f>
        <v>68979</v>
      </c>
      <c r="J15" s="23">
        <f>[15]Heinä!AK8</f>
        <v>94282</v>
      </c>
      <c r="K15" s="23">
        <f>[15]Elo!AK8</f>
        <v>97524</v>
      </c>
      <c r="L15" s="23">
        <f>[15]Syys!AK8</f>
        <v>43792</v>
      </c>
      <c r="M15" s="23">
        <f>[15]Loka!AK8</f>
        <v>48061</v>
      </c>
      <c r="N15" s="23">
        <f>[15]Marras!AK8</f>
        <v>61711</v>
      </c>
      <c r="O15" s="23">
        <f>[15]Joulu!AK8</f>
        <v>100429</v>
      </c>
    </row>
    <row r="16" spans="2:15" s="46" customFormat="1" x14ac:dyDescent="0.2">
      <c r="B16" s="42" t="s">
        <v>1</v>
      </c>
      <c r="C16" s="43">
        <f>[15]Tammijoulu!AP8</f>
        <v>166893</v>
      </c>
      <c r="D16" s="43">
        <f>[15]Tammi!AP8</f>
        <v>8540</v>
      </c>
      <c r="E16" s="43">
        <f>[15]Helmi!AP8</f>
        <v>7501</v>
      </c>
      <c r="F16" s="43">
        <f>[15]Maalis!AP8</f>
        <v>9793</v>
      </c>
      <c r="G16" s="43">
        <f>[15]Huhti!AP8</f>
        <v>10089</v>
      </c>
      <c r="H16" s="43">
        <f>[15]Touko!AP8</f>
        <v>16763</v>
      </c>
      <c r="I16" s="43">
        <f>[15]Kesä!AP8</f>
        <v>21295</v>
      </c>
      <c r="J16" s="43">
        <f>[15]Heinä!AP8</f>
        <v>19501</v>
      </c>
      <c r="K16" s="43">
        <f>[15]Elo!AP8</f>
        <v>23706</v>
      </c>
      <c r="L16" s="43">
        <f>[15]Syys!AP8</f>
        <v>19909</v>
      </c>
      <c r="M16" s="43">
        <f>[15]Loka!AP8</f>
        <v>12598</v>
      </c>
      <c r="N16" s="43">
        <f>[15]Marras!AP8</f>
        <v>9706</v>
      </c>
      <c r="O16" s="43">
        <f>[15]Joulu!AP8</f>
        <v>7492</v>
      </c>
    </row>
    <row r="17" spans="2:15" s="21" customFormat="1" x14ac:dyDescent="0.2">
      <c r="B17" s="24" t="s">
        <v>30</v>
      </c>
      <c r="C17" s="23">
        <f>[15]Tammijoulu!AV8</f>
        <v>134363</v>
      </c>
      <c r="D17" s="23">
        <f>[15]Tammi!AV8</f>
        <v>9628</v>
      </c>
      <c r="E17" s="23">
        <f>[15]Helmi!AV8</f>
        <v>11772</v>
      </c>
      <c r="F17" s="23">
        <f>[15]Maalis!AV8</f>
        <v>9906</v>
      </c>
      <c r="G17" s="23">
        <f>[15]Huhti!AV8</f>
        <v>4936</v>
      </c>
      <c r="H17" s="23">
        <f>[15]Touko!AV8</f>
        <v>7247</v>
      </c>
      <c r="I17" s="23">
        <f>[15]Kesä!AV8</f>
        <v>11089</v>
      </c>
      <c r="J17" s="23">
        <f>[15]Heinä!AV8</f>
        <v>13660</v>
      </c>
      <c r="K17" s="23">
        <f>[15]Elo!AV8</f>
        <v>18037</v>
      </c>
      <c r="L17" s="23">
        <f>[15]Syys!AV8</f>
        <v>14395</v>
      </c>
      <c r="M17" s="23">
        <f>[15]Loka!AV8</f>
        <v>10031</v>
      </c>
      <c r="N17" s="23">
        <f>[15]Marras!AV8</f>
        <v>9535</v>
      </c>
      <c r="O17" s="23">
        <f>[15]Joulu!AV8</f>
        <v>14127</v>
      </c>
    </row>
    <row r="18" spans="2:15" x14ac:dyDescent="0.2">
      <c r="B18" s="1" t="s">
        <v>31</v>
      </c>
      <c r="C18" s="12">
        <f>[15]Tammijoulu!S8</f>
        <v>151658</v>
      </c>
      <c r="D18" s="12">
        <f>[15]Tammi!S8</f>
        <v>11171</v>
      </c>
      <c r="E18" s="12">
        <f>[15]Helmi!S8</f>
        <v>6851</v>
      </c>
      <c r="F18" s="12">
        <f>[15]Maalis!S8</f>
        <v>8008</v>
      </c>
      <c r="G18" s="12">
        <f>[15]Huhti!S8</f>
        <v>7194</v>
      </c>
      <c r="H18" s="12">
        <f>[15]Touko!S8</f>
        <v>10213</v>
      </c>
      <c r="I18" s="12">
        <f>[15]Kesä!S8</f>
        <v>12520</v>
      </c>
      <c r="J18" s="12">
        <f>[15]Heinä!S8</f>
        <v>18971</v>
      </c>
      <c r="K18" s="12">
        <f>[15]Elo!S8</f>
        <v>38328</v>
      </c>
      <c r="L18" s="12">
        <f>[15]Syys!S8</f>
        <v>9373</v>
      </c>
      <c r="M18" s="12">
        <f>[15]Loka!S8</f>
        <v>6881</v>
      </c>
      <c r="N18" s="12">
        <f>[15]Marras!S8</f>
        <v>7915</v>
      </c>
      <c r="O18" s="12">
        <f>[15]Joulu!S8</f>
        <v>14233</v>
      </c>
    </row>
    <row r="19" spans="2:15" s="21" customFormat="1" x14ac:dyDescent="0.2">
      <c r="B19" s="24" t="s">
        <v>34</v>
      </c>
      <c r="C19" s="23">
        <f>[15]Tammijoulu!G8</f>
        <v>149279</v>
      </c>
      <c r="D19" s="23">
        <f>[15]Tammi!G8</f>
        <v>6476</v>
      </c>
      <c r="E19" s="23">
        <f>[15]Helmi!G8</f>
        <v>7115</v>
      </c>
      <c r="F19" s="23">
        <f>[15]Maalis!G8</f>
        <v>9734</v>
      </c>
      <c r="G19" s="23">
        <f>[15]Huhti!G8</f>
        <v>9807</v>
      </c>
      <c r="H19" s="23">
        <f>[15]Touko!G8</f>
        <v>9404</v>
      </c>
      <c r="I19" s="23">
        <f>[15]Kesä!G8</f>
        <v>15399</v>
      </c>
      <c r="J19" s="23">
        <f>[15]Heinä!G8</f>
        <v>39856</v>
      </c>
      <c r="K19" s="23">
        <f>[15]Elo!G8</f>
        <v>16242</v>
      </c>
      <c r="L19" s="23">
        <f>[15]Syys!G8</f>
        <v>10078</v>
      </c>
      <c r="M19" s="23">
        <f>[15]Loka!G8</f>
        <v>9320</v>
      </c>
      <c r="N19" s="23">
        <f>[15]Marras!G8</f>
        <v>10217</v>
      </c>
      <c r="O19" s="23">
        <f>[15]Joulu!G8</f>
        <v>5631</v>
      </c>
    </row>
    <row r="20" spans="2:15" x14ac:dyDescent="0.2">
      <c r="B20" s="1" t="s">
        <v>33</v>
      </c>
      <c r="C20" s="12">
        <f>[15]Tammijoulu!M8</f>
        <v>169213</v>
      </c>
      <c r="D20" s="12">
        <f>[15]Tammi!M8</f>
        <v>15651</v>
      </c>
      <c r="E20" s="12">
        <f>[15]Helmi!M8</f>
        <v>19685</v>
      </c>
      <c r="F20" s="12">
        <f>[15]Maalis!M8</f>
        <v>16723</v>
      </c>
      <c r="G20" s="12">
        <f>[15]Huhti!M8</f>
        <v>7164</v>
      </c>
      <c r="H20" s="12">
        <f>[15]Touko!M8</f>
        <v>11128</v>
      </c>
      <c r="I20" s="12">
        <f>[15]Kesä!M8</f>
        <v>21026</v>
      </c>
      <c r="J20" s="12">
        <f>[15]Heinä!M8</f>
        <v>25142</v>
      </c>
      <c r="K20" s="12">
        <f>[15]Elo!M8</f>
        <v>20994</v>
      </c>
      <c r="L20" s="12">
        <f>[15]Syys!M8</f>
        <v>8244</v>
      </c>
      <c r="M20" s="12">
        <f>[15]Loka!M8</f>
        <v>7063</v>
      </c>
      <c r="N20" s="12">
        <f>[15]Marras!M8</f>
        <v>6185</v>
      </c>
      <c r="O20" s="12">
        <f>[15]Joulu!M8</f>
        <v>10208</v>
      </c>
    </row>
    <row r="21" spans="2:15" s="21" customFormat="1" x14ac:dyDescent="0.2">
      <c r="B21" s="24" t="s">
        <v>40</v>
      </c>
      <c r="C21" s="23">
        <f>[15]Tammijoulu!BK8</f>
        <v>73701</v>
      </c>
      <c r="D21" s="23">
        <f>[15]Tammi!BK8</f>
        <v>5247</v>
      </c>
      <c r="E21" s="23">
        <f>[15]Helmi!BK8</f>
        <v>3471</v>
      </c>
      <c r="F21" s="23">
        <f>[15]Maalis!BK8</f>
        <v>4678</v>
      </c>
      <c r="G21" s="23">
        <f>[15]Huhti!BK8</f>
        <v>4978</v>
      </c>
      <c r="H21" s="23">
        <f>[15]Touko!BK8</f>
        <v>5423</v>
      </c>
      <c r="I21" s="23">
        <f>[15]Kesä!BK8</f>
        <v>7414</v>
      </c>
      <c r="J21" s="23">
        <f>[15]Heinä!BK8</f>
        <v>6410</v>
      </c>
      <c r="K21" s="23">
        <f>[15]Elo!BK8</f>
        <v>9004</v>
      </c>
      <c r="L21" s="23">
        <f>[15]Syys!BK8</f>
        <v>8112</v>
      </c>
      <c r="M21" s="23">
        <f>[15]Loka!BK8</f>
        <v>5823</v>
      </c>
      <c r="N21" s="23">
        <f>[15]Marras!BK8</f>
        <v>6085</v>
      </c>
      <c r="O21" s="23">
        <f>[15]Joulu!BK8</f>
        <v>7056</v>
      </c>
    </row>
    <row r="22" spans="2:15" s="46" customFormat="1" x14ac:dyDescent="0.2">
      <c r="B22" s="42" t="s">
        <v>36</v>
      </c>
      <c r="C22" s="43">
        <f>[15]Tammijoulu!T8</f>
        <v>109240</v>
      </c>
      <c r="D22" s="43">
        <f>[15]Tammi!T8</f>
        <v>5334</v>
      </c>
      <c r="E22" s="43">
        <f>[15]Helmi!T8</f>
        <v>6482</v>
      </c>
      <c r="F22" s="43">
        <f>[15]Maalis!T8</f>
        <v>8455</v>
      </c>
      <c r="G22" s="43">
        <f>[15]Huhti!T8</f>
        <v>6960</v>
      </c>
      <c r="H22" s="43">
        <f>[15]Touko!T8</f>
        <v>7170</v>
      </c>
      <c r="I22" s="43">
        <f>[15]Kesä!T8</f>
        <v>10275</v>
      </c>
      <c r="J22" s="43">
        <f>[15]Heinä!T8</f>
        <v>14491</v>
      </c>
      <c r="K22" s="43">
        <f>[15]Elo!T8</f>
        <v>22642</v>
      </c>
      <c r="L22" s="43">
        <f>[15]Syys!T8</f>
        <v>6754</v>
      </c>
      <c r="M22" s="43">
        <f>[15]Loka!T8</f>
        <v>4958</v>
      </c>
      <c r="N22" s="43">
        <f>[15]Marras!T8</f>
        <v>4384</v>
      </c>
      <c r="O22" s="43">
        <f>[15]Joulu!T8</f>
        <v>11335</v>
      </c>
    </row>
    <row r="23" spans="2:15" s="21" customFormat="1" x14ac:dyDescent="0.2">
      <c r="B23" s="24" t="s">
        <v>32</v>
      </c>
      <c r="C23" s="23">
        <f>[15]Tammijoulu!R8</f>
        <v>212887</v>
      </c>
      <c r="D23" s="23">
        <f>[15]Tammi!R8</f>
        <v>29350</v>
      </c>
      <c r="E23" s="23">
        <f>[15]Helmi!R8</f>
        <v>30917</v>
      </c>
      <c r="F23" s="23">
        <f>[15]Maalis!R8</f>
        <v>25213</v>
      </c>
      <c r="G23" s="23">
        <f>[15]Huhti!R8</f>
        <v>9973</v>
      </c>
      <c r="H23" s="23">
        <f>[15]Touko!R8</f>
        <v>10402</v>
      </c>
      <c r="I23" s="23">
        <f>[15]Kesä!R8</f>
        <v>14214</v>
      </c>
      <c r="J23" s="23">
        <f>[15]Heinä!R8</f>
        <v>19255</v>
      </c>
      <c r="K23" s="23">
        <f>[15]Elo!R8</f>
        <v>23052</v>
      </c>
      <c r="L23" s="23">
        <f>[15]Syys!R8</f>
        <v>9894</v>
      </c>
      <c r="M23" s="23">
        <f>[15]Loka!R8</f>
        <v>7954</v>
      </c>
      <c r="N23" s="23">
        <f>[15]Marras!R8</f>
        <v>7838</v>
      </c>
      <c r="O23" s="23">
        <f>[15]Joulu!R8</f>
        <v>24825</v>
      </c>
    </row>
    <row r="24" spans="2:15" x14ac:dyDescent="0.2">
      <c r="B24" s="1" t="s">
        <v>35</v>
      </c>
      <c r="C24" s="12">
        <f>[15]Tammijoulu!H8</f>
        <v>87449</v>
      </c>
      <c r="D24" s="12">
        <f>[15]Tammi!H8</f>
        <v>4772</v>
      </c>
      <c r="E24" s="12">
        <f>[15]Helmi!H8</f>
        <v>4457</v>
      </c>
      <c r="F24" s="12">
        <f>[15]Maalis!H8</f>
        <v>5887</v>
      </c>
      <c r="G24" s="12">
        <f>[15]Huhti!H8</f>
        <v>5048</v>
      </c>
      <c r="H24" s="12">
        <f>[15]Touko!H8</f>
        <v>7399</v>
      </c>
      <c r="I24" s="12">
        <f>[15]Kesä!H8</f>
        <v>12194</v>
      </c>
      <c r="J24" s="12">
        <f>[15]Heinä!H8</f>
        <v>12517</v>
      </c>
      <c r="K24" s="12">
        <f>[15]Elo!H8</f>
        <v>10330</v>
      </c>
      <c r="L24" s="12">
        <f>[15]Syys!H8</f>
        <v>8013</v>
      </c>
      <c r="M24" s="12">
        <f>[15]Loka!H8</f>
        <v>7076</v>
      </c>
      <c r="N24" s="12">
        <f>[15]Marras!H8</f>
        <v>5611</v>
      </c>
      <c r="O24" s="12">
        <f>[15]Joulu!H8</f>
        <v>4145</v>
      </c>
    </row>
    <row r="25" spans="2:15" s="21" customFormat="1" x14ac:dyDescent="0.2">
      <c r="B25" s="24" t="s">
        <v>38</v>
      </c>
      <c r="C25" s="23">
        <f>[15]Tammijoulu!L8</f>
        <v>107621</v>
      </c>
      <c r="D25" s="23">
        <f>[15]Tammi!L8</f>
        <v>9635</v>
      </c>
      <c r="E25" s="23">
        <f>[15]Helmi!L8</f>
        <v>8222</v>
      </c>
      <c r="F25" s="23">
        <f>[15]Maalis!L8</f>
        <v>7010</v>
      </c>
      <c r="G25" s="23">
        <f>[15]Huhti!L8</f>
        <v>4055</v>
      </c>
      <c r="H25" s="23">
        <f>[15]Touko!L8</f>
        <v>8343</v>
      </c>
      <c r="I25" s="23">
        <f>[15]Kesä!L8</f>
        <v>12183</v>
      </c>
      <c r="J25" s="23">
        <f>[15]Heinä!L8</f>
        <v>23296</v>
      </c>
      <c r="K25" s="23">
        <f>[15]Elo!L8</f>
        <v>13383</v>
      </c>
      <c r="L25" s="23">
        <f>[15]Syys!L8</f>
        <v>5733</v>
      </c>
      <c r="M25" s="23">
        <f>[15]Loka!L8</f>
        <v>3714</v>
      </c>
      <c r="N25" s="23">
        <f>[15]Marras!L8</f>
        <v>5063</v>
      </c>
      <c r="O25" s="23">
        <f>[15]Joulu!L8</f>
        <v>6984</v>
      </c>
    </row>
    <row r="26" spans="2:15" x14ac:dyDescent="0.2">
      <c r="B26" s="1" t="s">
        <v>37</v>
      </c>
      <c r="C26" s="12">
        <f>[15]Tammijoulu!AH8</f>
        <v>167816</v>
      </c>
      <c r="D26" s="12">
        <f>[15]Tammi!AH8</f>
        <v>13355</v>
      </c>
      <c r="E26" s="12">
        <f>[15]Helmi!AH8</f>
        <v>12653</v>
      </c>
      <c r="F26" s="12">
        <f>[15]Maalis!AH8</f>
        <v>14728</v>
      </c>
      <c r="G26" s="12">
        <f>[15]Huhti!AH8</f>
        <v>9423</v>
      </c>
      <c r="H26" s="12">
        <f>[15]Touko!AH8</f>
        <v>10861</v>
      </c>
      <c r="I26" s="12">
        <f>[15]Kesä!AH8</f>
        <v>12739</v>
      </c>
      <c r="J26" s="12">
        <f>[15]Heinä!AH8</f>
        <v>20285</v>
      </c>
      <c r="K26" s="12">
        <f>[15]Elo!AH8</f>
        <v>17239</v>
      </c>
      <c r="L26" s="12">
        <f>[15]Syys!AH8</f>
        <v>12190</v>
      </c>
      <c r="M26" s="12">
        <f>[15]Loka!AH8</f>
        <v>12085</v>
      </c>
      <c r="N26" s="12">
        <f>[15]Marras!AH8</f>
        <v>14394</v>
      </c>
      <c r="O26" s="12">
        <f>[15]Joulu!AH8</f>
        <v>17864</v>
      </c>
    </row>
    <row r="27" spans="2:15" s="21" customFormat="1" x14ac:dyDescent="0.2">
      <c r="B27" s="24" t="s">
        <v>39</v>
      </c>
      <c r="C27" s="23">
        <f>[15]Tammijoulu!N8</f>
        <v>45909</v>
      </c>
      <c r="D27" s="23">
        <f>[15]Tammi!N8</f>
        <v>2616</v>
      </c>
      <c r="E27" s="23">
        <f>[15]Helmi!N8</f>
        <v>4762</v>
      </c>
      <c r="F27" s="23">
        <f>[15]Maalis!N8</f>
        <v>4113</v>
      </c>
      <c r="G27" s="23">
        <f>[15]Huhti!N8</f>
        <v>3396</v>
      </c>
      <c r="H27" s="23">
        <f>[15]Touko!N8</f>
        <v>3947</v>
      </c>
      <c r="I27" s="23">
        <f>[15]Kesä!N8</f>
        <v>4184</v>
      </c>
      <c r="J27" s="23">
        <f>[15]Heinä!N8</f>
        <v>5908</v>
      </c>
      <c r="K27" s="23">
        <f>[15]Elo!N8</f>
        <v>5238</v>
      </c>
      <c r="L27" s="23">
        <f>[15]Syys!N8</f>
        <v>3092</v>
      </c>
      <c r="M27" s="23">
        <f>[15]Loka!N8</f>
        <v>2621</v>
      </c>
      <c r="N27" s="23">
        <f>[15]Marras!N8</f>
        <v>2616</v>
      </c>
      <c r="O27" s="23">
        <f>[15]Joulu!N8</f>
        <v>3416</v>
      </c>
    </row>
    <row r="28" spans="2:15" s="46" customFormat="1" x14ac:dyDescent="0.2">
      <c r="B28" s="42" t="s">
        <v>42</v>
      </c>
      <c r="C28" s="43">
        <f>[15]Tammijoulu!AQ8</f>
        <v>32295</v>
      </c>
      <c r="D28" s="43">
        <f>[15]Tammi!AQ8</f>
        <v>2298</v>
      </c>
      <c r="E28" s="43">
        <f>[15]Helmi!AQ8</f>
        <v>1245</v>
      </c>
      <c r="F28" s="43">
        <f>[15]Maalis!AQ8</f>
        <v>1860</v>
      </c>
      <c r="G28" s="43">
        <f>[15]Huhti!AQ8</f>
        <v>2003</v>
      </c>
      <c r="H28" s="43">
        <f>[15]Touko!AQ8</f>
        <v>3147</v>
      </c>
      <c r="I28" s="43">
        <f>[15]Kesä!AQ8</f>
        <v>4062</v>
      </c>
      <c r="J28" s="43">
        <f>[15]Heinä!AQ8</f>
        <v>4509</v>
      </c>
      <c r="K28" s="43">
        <f>[15]Elo!AQ8</f>
        <v>4436</v>
      </c>
      <c r="L28" s="43">
        <f>[15]Syys!AQ8</f>
        <v>2836</v>
      </c>
      <c r="M28" s="43">
        <f>[15]Loka!AQ8</f>
        <v>2118</v>
      </c>
      <c r="N28" s="43">
        <f>[15]Marras!AQ8</f>
        <v>2125</v>
      </c>
      <c r="O28" s="43">
        <f>[15]Joulu!AQ8</f>
        <v>1656</v>
      </c>
    </row>
    <row r="29" spans="2:15" s="21" customFormat="1" x14ac:dyDescent="0.2">
      <c r="B29" s="24" t="s">
        <v>43</v>
      </c>
      <c r="C29" s="23">
        <f>[15]Tammijoulu!K8</f>
        <v>48921</v>
      </c>
      <c r="D29" s="23">
        <f>[15]Tammi!K8</f>
        <v>1948</v>
      </c>
      <c r="E29" s="23">
        <f>[15]Helmi!K8</f>
        <v>2315</v>
      </c>
      <c r="F29" s="23">
        <f>[15]Maalis!K8</f>
        <v>3934</v>
      </c>
      <c r="G29" s="23">
        <f>[15]Huhti!K8</f>
        <v>2631</v>
      </c>
      <c r="H29" s="23">
        <f>[15]Touko!K8</f>
        <v>3786</v>
      </c>
      <c r="I29" s="23">
        <f>[15]Kesä!K8</f>
        <v>5778</v>
      </c>
      <c r="J29" s="23">
        <f>[15]Heinä!K8</f>
        <v>10038</v>
      </c>
      <c r="K29" s="23">
        <f>[15]Elo!K8</f>
        <v>6366</v>
      </c>
      <c r="L29" s="23">
        <f>[15]Syys!K8</f>
        <v>3823</v>
      </c>
      <c r="M29" s="23">
        <f>[15]Loka!K8</f>
        <v>2978</v>
      </c>
      <c r="N29" s="23">
        <f>[15]Marras!K8</f>
        <v>3083</v>
      </c>
      <c r="O29" s="23">
        <f>[15]Joulu!K8</f>
        <v>2241</v>
      </c>
    </row>
    <row r="30" spans="2:15" x14ac:dyDescent="0.2">
      <c r="B30" s="1" t="s">
        <v>44</v>
      </c>
      <c r="C30" s="12">
        <f>[15]Tammijoulu!V8</f>
        <v>63935</v>
      </c>
      <c r="D30" s="12">
        <f>[15]Tammi!V8</f>
        <v>4435</v>
      </c>
      <c r="E30" s="12">
        <f>[15]Helmi!V8</f>
        <v>4166</v>
      </c>
      <c r="F30" s="12">
        <f>[15]Maalis!V8</f>
        <v>4929</v>
      </c>
      <c r="G30" s="12">
        <f>[15]Huhti!V8</f>
        <v>3701</v>
      </c>
      <c r="H30" s="12">
        <f>[15]Touko!V8</f>
        <v>5722</v>
      </c>
      <c r="I30" s="12">
        <f>[15]Kesä!V8</f>
        <v>7996</v>
      </c>
      <c r="J30" s="12">
        <f>[15]Heinä!V8</f>
        <v>7800</v>
      </c>
      <c r="K30" s="12">
        <f>[15]Elo!V8</f>
        <v>7010</v>
      </c>
      <c r="L30" s="12">
        <f>[15]Syys!V8</f>
        <v>4853</v>
      </c>
      <c r="M30" s="12">
        <f>[15]Loka!V8</f>
        <v>4907</v>
      </c>
      <c r="N30" s="12">
        <f>[15]Marras!V8</f>
        <v>4763</v>
      </c>
      <c r="O30" s="12">
        <f>[15]Joulu!V8</f>
        <v>3653</v>
      </c>
    </row>
    <row r="31" spans="2:15" s="21" customFormat="1" x14ac:dyDescent="0.2">
      <c r="B31" s="24" t="s">
        <v>2</v>
      </c>
      <c r="C31" s="23">
        <f>[15]Tammijoulu!BG8</f>
        <v>39767</v>
      </c>
      <c r="D31" s="23">
        <f>[15]Tammi!BG8</f>
        <v>2101</v>
      </c>
      <c r="E31" s="23">
        <f>[15]Helmi!BG8</f>
        <v>1868</v>
      </c>
      <c r="F31" s="23">
        <f>[15]Maalis!BG8</f>
        <v>1335</v>
      </c>
      <c r="G31" s="23">
        <f>[15]Huhti!BG8</f>
        <v>1887</v>
      </c>
      <c r="H31" s="23">
        <f>[15]Touko!BG8</f>
        <v>3281</v>
      </c>
      <c r="I31" s="23">
        <f>[15]Kesä!BG8</f>
        <v>5008</v>
      </c>
      <c r="J31" s="23">
        <f>[15]Heinä!BG8</f>
        <v>7594</v>
      </c>
      <c r="K31" s="23">
        <f>[15]Elo!BG8</f>
        <v>5262</v>
      </c>
      <c r="L31" s="23">
        <f>[15]Syys!BG8</f>
        <v>3520</v>
      </c>
      <c r="M31" s="23">
        <f>[15]Loka!BG8</f>
        <v>2179</v>
      </c>
      <c r="N31" s="23">
        <f>[15]Marras!BG8</f>
        <v>2357</v>
      </c>
      <c r="O31" s="23">
        <f>[15]Joulu!BG8</f>
        <v>3375</v>
      </c>
    </row>
    <row r="32" spans="2:15" x14ac:dyDescent="0.2">
      <c r="B32" s="1" t="s">
        <v>48</v>
      </c>
      <c r="C32" s="12">
        <f>[15]Tammijoulu!BA8</f>
        <v>17419</v>
      </c>
      <c r="D32" s="12">
        <f>[15]Tammi!BA8</f>
        <v>759</v>
      </c>
      <c r="E32" s="12">
        <f>[15]Helmi!BA8</f>
        <v>668</v>
      </c>
      <c r="F32" s="12">
        <f>[15]Maalis!BA8</f>
        <v>888</v>
      </c>
      <c r="G32" s="12">
        <f>[15]Huhti!BA8</f>
        <v>988</v>
      </c>
      <c r="H32" s="12">
        <f>[15]Touko!BA8</f>
        <v>1409</v>
      </c>
      <c r="I32" s="12">
        <f>[15]Kesä!BA8</f>
        <v>1981</v>
      </c>
      <c r="J32" s="12">
        <f>[15]Heinä!BA8</f>
        <v>1697</v>
      </c>
      <c r="K32" s="12">
        <f>[15]Elo!BA8</f>
        <v>4162</v>
      </c>
      <c r="L32" s="12">
        <f>[15]Syys!BA8</f>
        <v>1842</v>
      </c>
      <c r="M32" s="12">
        <f>[15]Loka!BA8</f>
        <v>1077</v>
      </c>
      <c r="N32" s="12">
        <f>[15]Marras!BA8</f>
        <v>1133</v>
      </c>
      <c r="O32" s="12">
        <f>[15]Joulu!BA8</f>
        <v>815</v>
      </c>
    </row>
    <row r="33" spans="2:15" s="21" customFormat="1" x14ac:dyDescent="0.2">
      <c r="B33" s="24" t="s">
        <v>41</v>
      </c>
      <c r="C33" s="23">
        <f>[15]Tammijoulu!AF8</f>
        <v>24277</v>
      </c>
      <c r="D33" s="23">
        <f>[15]Tammi!AF8</f>
        <v>2582</v>
      </c>
      <c r="E33" s="23">
        <f>[15]Helmi!AF8</f>
        <v>601</v>
      </c>
      <c r="F33" s="23">
        <f>[15]Maalis!AF8</f>
        <v>1260</v>
      </c>
      <c r="G33" s="23">
        <f>[15]Huhti!AF8</f>
        <v>1095</v>
      </c>
      <c r="H33" s="23">
        <f>[15]Touko!AF8</f>
        <v>2984</v>
      </c>
      <c r="I33" s="23">
        <f>[15]Kesä!AF8</f>
        <v>2261</v>
      </c>
      <c r="J33" s="23">
        <f>[15]Heinä!AF8</f>
        <v>2810</v>
      </c>
      <c r="K33" s="23">
        <f>[15]Elo!AF8</f>
        <v>3141</v>
      </c>
      <c r="L33" s="23">
        <f>[15]Syys!AF8</f>
        <v>1295</v>
      </c>
      <c r="M33" s="23">
        <f>[15]Loka!AF8</f>
        <v>919</v>
      </c>
      <c r="N33" s="23">
        <f>[15]Marras!AF8</f>
        <v>542</v>
      </c>
      <c r="O33" s="23">
        <f>[15]Joulu!AF8</f>
        <v>4787</v>
      </c>
    </row>
    <row r="34" spans="2:15" x14ac:dyDescent="0.2">
      <c r="B34" s="1" t="s">
        <v>47</v>
      </c>
      <c r="C34" s="12">
        <f>[15]Tammijoulu!Q8</f>
        <v>18922</v>
      </c>
      <c r="D34" s="12">
        <f>[15]Tammi!Q8</f>
        <v>825</v>
      </c>
      <c r="E34" s="12">
        <f>[15]Helmi!Q8</f>
        <v>953</v>
      </c>
      <c r="F34" s="12">
        <f>[15]Maalis!Q8</f>
        <v>776</v>
      </c>
      <c r="G34" s="12">
        <f>[15]Huhti!Q8</f>
        <v>887</v>
      </c>
      <c r="H34" s="12">
        <f>[15]Touko!Q8</f>
        <v>1496</v>
      </c>
      <c r="I34" s="12">
        <f>[15]Kesä!Q8</f>
        <v>1822</v>
      </c>
      <c r="J34" s="12">
        <f>[15]Heinä!Q8</f>
        <v>3407</v>
      </c>
      <c r="K34" s="12">
        <f>[15]Elo!Q8</f>
        <v>2295</v>
      </c>
      <c r="L34" s="12">
        <f>[15]Syys!Q8</f>
        <v>1468</v>
      </c>
      <c r="M34" s="12">
        <f>[15]Loka!Q8</f>
        <v>1480</v>
      </c>
      <c r="N34" s="12">
        <f>[15]Marras!Q8</f>
        <v>952</v>
      </c>
      <c r="O34" s="12">
        <f>[15]Joulu!Q8</f>
        <v>2561</v>
      </c>
    </row>
    <row r="35" spans="2:15" s="21" customFormat="1" x14ac:dyDescent="0.2">
      <c r="B35" s="24" t="s">
        <v>49</v>
      </c>
      <c r="C35" s="23">
        <f>[15]Tammijoulu!W8</f>
        <v>28175</v>
      </c>
      <c r="D35" s="23">
        <f>[15]Tammi!W8</f>
        <v>1363</v>
      </c>
      <c r="E35" s="23">
        <f>[15]Helmi!W8</f>
        <v>2235</v>
      </c>
      <c r="F35" s="23">
        <f>[15]Maalis!W8</f>
        <v>2380</v>
      </c>
      <c r="G35" s="23">
        <f>[15]Huhti!W8</f>
        <v>1537</v>
      </c>
      <c r="H35" s="23">
        <f>[15]Touko!W8</f>
        <v>2501</v>
      </c>
      <c r="I35" s="23">
        <f>[15]Kesä!W8</f>
        <v>2950</v>
      </c>
      <c r="J35" s="23">
        <f>[15]Heinä!W8</f>
        <v>3773</v>
      </c>
      <c r="K35" s="23">
        <f>[15]Elo!W8</f>
        <v>3721</v>
      </c>
      <c r="L35" s="23">
        <f>[15]Syys!W8</f>
        <v>2251</v>
      </c>
      <c r="M35" s="23">
        <f>[15]Loka!W8</f>
        <v>1840</v>
      </c>
      <c r="N35" s="23">
        <f>[15]Marras!W8</f>
        <v>2275</v>
      </c>
      <c r="O35" s="23">
        <f>[15]Joulu!W8</f>
        <v>1349</v>
      </c>
    </row>
    <row r="36" spans="2:15" s="46" customFormat="1" x14ac:dyDescent="0.2">
      <c r="B36" s="42" t="s">
        <v>45</v>
      </c>
      <c r="C36" s="43">
        <f>[15]Tammijoulu!Y8</f>
        <v>22719</v>
      </c>
      <c r="D36" s="43">
        <f>[15]Tammi!Y8</f>
        <v>1389</v>
      </c>
      <c r="E36" s="43">
        <f>[15]Helmi!Y8</f>
        <v>1352</v>
      </c>
      <c r="F36" s="43">
        <f>[15]Maalis!Y8</f>
        <v>2222</v>
      </c>
      <c r="G36" s="43">
        <f>[15]Huhti!Y8</f>
        <v>1317</v>
      </c>
      <c r="H36" s="43">
        <f>[15]Touko!Y8</f>
        <v>1924</v>
      </c>
      <c r="I36" s="43">
        <f>[15]Kesä!Y8</f>
        <v>2016</v>
      </c>
      <c r="J36" s="43">
        <f>[15]Heinä!Y8</f>
        <v>2832</v>
      </c>
      <c r="K36" s="43">
        <f>[15]Elo!Y8</f>
        <v>3297</v>
      </c>
      <c r="L36" s="43">
        <f>[15]Syys!Y8</f>
        <v>1958</v>
      </c>
      <c r="M36" s="43">
        <f>[15]Loka!Y8</f>
        <v>1665</v>
      </c>
      <c r="N36" s="43">
        <f>[15]Marras!Y8</f>
        <v>1580</v>
      </c>
      <c r="O36" s="43">
        <f>[15]Joulu!Y8</f>
        <v>1167</v>
      </c>
    </row>
    <row r="37" spans="2:15" s="21" customFormat="1" x14ac:dyDescent="0.2">
      <c r="B37" s="24" t="s">
        <v>51</v>
      </c>
      <c r="C37" s="23">
        <f>[15]Tammijoulu!AW8</f>
        <v>52138</v>
      </c>
      <c r="D37" s="23">
        <f>[15]Tammi!AW8</f>
        <v>3587</v>
      </c>
      <c r="E37" s="23">
        <f>[15]Helmi!AW8</f>
        <v>3754</v>
      </c>
      <c r="F37" s="23">
        <f>[15]Maalis!AW8</f>
        <v>4205</v>
      </c>
      <c r="G37" s="23">
        <f>[15]Huhti!AW8</f>
        <v>4524</v>
      </c>
      <c r="H37" s="23">
        <f>[15]Touko!AW8</f>
        <v>5899</v>
      </c>
      <c r="I37" s="23">
        <f>[15]Kesä!AW8</f>
        <v>5255</v>
      </c>
      <c r="J37" s="23">
        <f>[15]Heinä!AW8</f>
        <v>2650</v>
      </c>
      <c r="K37" s="23">
        <f>[15]Elo!AW8</f>
        <v>4066</v>
      </c>
      <c r="L37" s="23">
        <f>[15]Syys!AW8</f>
        <v>4842</v>
      </c>
      <c r="M37" s="23">
        <f>[15]Loka!AW8</f>
        <v>4716</v>
      </c>
      <c r="N37" s="23">
        <f>[15]Marras!AW8</f>
        <v>4795</v>
      </c>
      <c r="O37" s="23">
        <f>[15]Joulu!AW8</f>
        <v>3845</v>
      </c>
    </row>
    <row r="38" spans="2:15" x14ac:dyDescent="0.2">
      <c r="B38" s="1" t="s">
        <v>3</v>
      </c>
      <c r="C38" s="12">
        <f>[15]Tammijoulu!AI8</f>
        <v>33446</v>
      </c>
      <c r="D38" s="12">
        <f>[15]Tammi!AI8</f>
        <v>2178</v>
      </c>
      <c r="E38" s="12">
        <f>[15]Helmi!AI8</f>
        <v>1845</v>
      </c>
      <c r="F38" s="12">
        <f>[15]Maalis!AI8</f>
        <v>2769</v>
      </c>
      <c r="G38" s="12">
        <f>[15]Huhti!AI8</f>
        <v>2617</v>
      </c>
      <c r="H38" s="12">
        <f>[15]Touko!AI8</f>
        <v>3174</v>
      </c>
      <c r="I38" s="12">
        <f>[15]Kesä!AI8</f>
        <v>2809</v>
      </c>
      <c r="J38" s="12">
        <f>[15]Heinä!AI8</f>
        <v>3501</v>
      </c>
      <c r="K38" s="12">
        <f>[15]Elo!AI8</f>
        <v>3995</v>
      </c>
      <c r="L38" s="12">
        <f>[15]Syys!AI8</f>
        <v>2707</v>
      </c>
      <c r="M38" s="12">
        <f>[15]Loka!AI8</f>
        <v>2683</v>
      </c>
      <c r="N38" s="12">
        <f>[15]Marras!AI8</f>
        <v>1859</v>
      </c>
      <c r="O38" s="12">
        <f>[15]Joulu!AI8</f>
        <v>3309</v>
      </c>
    </row>
    <row r="39" spans="2:15" s="21" customFormat="1" x14ac:dyDescent="0.2">
      <c r="B39" s="24" t="s">
        <v>46</v>
      </c>
      <c r="C39" s="23">
        <f>[15]Tammijoulu!U8</f>
        <v>18912</v>
      </c>
      <c r="D39" s="23">
        <f>[15]Tammi!U8</f>
        <v>661</v>
      </c>
      <c r="E39" s="23">
        <f>[15]Helmi!U8</f>
        <v>1201</v>
      </c>
      <c r="F39" s="23">
        <f>[15]Maalis!U8</f>
        <v>886</v>
      </c>
      <c r="G39" s="23">
        <f>[15]Huhti!U8</f>
        <v>1257</v>
      </c>
      <c r="H39" s="23">
        <f>[15]Touko!U8</f>
        <v>1686</v>
      </c>
      <c r="I39" s="23">
        <f>[15]Kesä!U8</f>
        <v>1990</v>
      </c>
      <c r="J39" s="23">
        <f>[15]Heinä!U8</f>
        <v>2246</v>
      </c>
      <c r="K39" s="23">
        <f>[15]Elo!U8</f>
        <v>2642</v>
      </c>
      <c r="L39" s="23">
        <f>[15]Syys!U8</f>
        <v>1454</v>
      </c>
      <c r="M39" s="23">
        <f>[15]Loka!U8</f>
        <v>1437</v>
      </c>
      <c r="N39" s="23">
        <f>[15]Marras!U8</f>
        <v>1433</v>
      </c>
      <c r="O39" s="23">
        <f>[15]Joulu!U8</f>
        <v>2019</v>
      </c>
    </row>
    <row r="40" spans="2:15" x14ac:dyDescent="0.2">
      <c r="B40" s="1" t="s">
        <v>50</v>
      </c>
      <c r="C40" s="12">
        <f>[15]Tammijoulu!AJ8</f>
        <v>21747</v>
      </c>
      <c r="D40" s="12">
        <f>[15]Tammi!AJ8</f>
        <v>2401</v>
      </c>
      <c r="E40" s="12">
        <f>[15]Helmi!AJ8</f>
        <v>1349</v>
      </c>
      <c r="F40" s="12">
        <f>[15]Maalis!AJ8</f>
        <v>1896</v>
      </c>
      <c r="G40" s="12">
        <f>[15]Huhti!AJ8</f>
        <v>1443</v>
      </c>
      <c r="H40" s="12">
        <f>[15]Touko!AJ8</f>
        <v>1586</v>
      </c>
      <c r="I40" s="12">
        <f>[15]Kesä!AJ8</f>
        <v>2083</v>
      </c>
      <c r="J40" s="12">
        <f>[15]Heinä!AJ8</f>
        <v>2614</v>
      </c>
      <c r="K40" s="12">
        <f>[15]Elo!AJ8</f>
        <v>1987</v>
      </c>
      <c r="L40" s="12">
        <f>[15]Syys!AJ8</f>
        <v>1778</v>
      </c>
      <c r="M40" s="12">
        <f>[15]Loka!AJ8</f>
        <v>1666</v>
      </c>
      <c r="N40" s="12">
        <f>[15]Marras!AJ8</f>
        <v>1244</v>
      </c>
      <c r="O40" s="12">
        <f>[15]Joulu!AJ8</f>
        <v>1700</v>
      </c>
    </row>
    <row r="41" spans="2:15" s="21" customFormat="1" x14ac:dyDescent="0.2">
      <c r="B41" s="24" t="s">
        <v>52</v>
      </c>
      <c r="C41" s="23">
        <f>[15]Tammijoulu!I8</f>
        <v>7707</v>
      </c>
      <c r="D41" s="23">
        <f>[15]Tammi!I8</f>
        <v>324</v>
      </c>
      <c r="E41" s="23">
        <f>[15]Helmi!I8</f>
        <v>263</v>
      </c>
      <c r="F41" s="23">
        <f>[15]Maalis!I8</f>
        <v>395</v>
      </c>
      <c r="G41" s="23">
        <f>[15]Huhti!I8</f>
        <v>374</v>
      </c>
      <c r="H41" s="23">
        <f>[15]Touko!I8</f>
        <v>726</v>
      </c>
      <c r="I41" s="23">
        <f>[15]Kesä!I8</f>
        <v>1339</v>
      </c>
      <c r="J41" s="23">
        <f>[15]Heinä!I8</f>
        <v>272</v>
      </c>
      <c r="K41" s="23">
        <f>[15]Elo!I8</f>
        <v>1610</v>
      </c>
      <c r="L41" s="23">
        <f>[15]Syys!I8</f>
        <v>602</v>
      </c>
      <c r="M41" s="23">
        <f>[15]Loka!I8</f>
        <v>1221</v>
      </c>
      <c r="N41" s="23">
        <f>[15]Marras!I8</f>
        <v>323</v>
      </c>
      <c r="O41" s="23">
        <f>[15]Joulu!I8</f>
        <v>258</v>
      </c>
    </row>
    <row r="42" spans="2:15" s="46" customFormat="1" x14ac:dyDescent="0.2">
      <c r="B42" s="42" t="s">
        <v>71</v>
      </c>
      <c r="C42" s="43">
        <f>[15]Tammijoulu!AG8</f>
        <v>15315</v>
      </c>
      <c r="D42" s="43">
        <f>[15]Tammi!AG8</f>
        <v>837</v>
      </c>
      <c r="E42" s="43">
        <f>[15]Helmi!AG8</f>
        <v>1028</v>
      </c>
      <c r="F42" s="43">
        <f>[15]Maalis!AG8</f>
        <v>992</v>
      </c>
      <c r="G42" s="43">
        <f>[15]Huhti!AG8</f>
        <v>1053</v>
      </c>
      <c r="H42" s="43">
        <f>[15]Touko!AG8</f>
        <v>1736</v>
      </c>
      <c r="I42" s="43">
        <f>[15]Kesä!AG8</f>
        <v>1812</v>
      </c>
      <c r="J42" s="43">
        <f>[15]Heinä!AG8</f>
        <v>1294</v>
      </c>
      <c r="K42" s="43">
        <f>[15]Elo!AG8</f>
        <v>1802</v>
      </c>
      <c r="L42" s="43">
        <f>[15]Syys!AG8</f>
        <v>1559</v>
      </c>
      <c r="M42" s="43">
        <f>[15]Loka!AG8</f>
        <v>1289</v>
      </c>
      <c r="N42" s="43">
        <f>[15]Marras!AG8</f>
        <v>1087</v>
      </c>
      <c r="O42" s="43">
        <f>[15]Joulu!AG8</f>
        <v>826</v>
      </c>
    </row>
    <row r="43" spans="2:15" s="21" customFormat="1" x14ac:dyDescent="0.2">
      <c r="B43" s="24" t="s">
        <v>4</v>
      </c>
      <c r="C43" s="23">
        <f>[15]Tammijoulu!AN8</f>
        <v>15701</v>
      </c>
      <c r="D43" s="23">
        <f>[15]Tammi!AN8</f>
        <v>693</v>
      </c>
      <c r="E43" s="23">
        <f>[15]Helmi!AN8</f>
        <v>748</v>
      </c>
      <c r="F43" s="23">
        <f>[15]Maalis!AN8</f>
        <v>3253</v>
      </c>
      <c r="G43" s="23">
        <f>[15]Huhti!AN8</f>
        <v>1527</v>
      </c>
      <c r="H43" s="23">
        <f>[15]Touko!AN8</f>
        <v>1041</v>
      </c>
      <c r="I43" s="23">
        <f>[15]Kesä!AN8</f>
        <v>1145</v>
      </c>
      <c r="J43" s="23">
        <f>[15]Heinä!AN8</f>
        <v>1427</v>
      </c>
      <c r="K43" s="23">
        <f>[15]Elo!AN8</f>
        <v>2709</v>
      </c>
      <c r="L43" s="23">
        <f>[15]Syys!AN8</f>
        <v>1333</v>
      </c>
      <c r="M43" s="23">
        <f>[15]Loka!AN8</f>
        <v>549</v>
      </c>
      <c r="N43" s="23">
        <f>[15]Marras!AN8</f>
        <v>622</v>
      </c>
      <c r="O43" s="23">
        <f>[15]Joulu!AN8</f>
        <v>654</v>
      </c>
    </row>
    <row r="44" spans="2:15" x14ac:dyDescent="0.2">
      <c r="B44" s="1" t="s">
        <v>103</v>
      </c>
      <c r="C44" s="12">
        <f>[15]Tammijoulu!AL8</f>
        <v>15903</v>
      </c>
      <c r="D44" s="12">
        <f>[15]Tammi!AL8</f>
        <v>6427</v>
      </c>
      <c r="E44" s="12">
        <f>[15]Helmi!AL8</f>
        <v>727</v>
      </c>
      <c r="F44" s="12">
        <f>[15]Maalis!AL8</f>
        <v>617</v>
      </c>
      <c r="G44" s="12">
        <f>[15]Huhti!AL8</f>
        <v>505</v>
      </c>
      <c r="H44" s="12">
        <f>[15]Touko!AL8</f>
        <v>486</v>
      </c>
      <c r="I44" s="12">
        <f>[15]Kesä!AL8</f>
        <v>538</v>
      </c>
      <c r="J44" s="12">
        <f>[15]Heinä!AL8</f>
        <v>608</v>
      </c>
      <c r="K44" s="12">
        <f>[15]Elo!AL8</f>
        <v>1019</v>
      </c>
      <c r="L44" s="12">
        <f>[15]Syys!AL8</f>
        <v>589</v>
      </c>
      <c r="M44" s="12">
        <f>[15]Loka!AL8</f>
        <v>533</v>
      </c>
      <c r="N44" s="12">
        <f>[15]Marras!AL8</f>
        <v>1683</v>
      </c>
      <c r="O44" s="12">
        <f>[15]Joulu!AL8</f>
        <v>2171</v>
      </c>
    </row>
    <row r="45" spans="2:15" s="21" customFormat="1" x14ac:dyDescent="0.2">
      <c r="B45" s="24" t="s">
        <v>53</v>
      </c>
      <c r="C45" s="23">
        <f>[15]Tammijoulu!BH8</f>
        <v>3498</v>
      </c>
      <c r="D45" s="23">
        <f>[15]Tammi!BH8</f>
        <v>128</v>
      </c>
      <c r="E45" s="23">
        <f>[15]Helmi!BH8</f>
        <v>181</v>
      </c>
      <c r="F45" s="23">
        <f>[15]Maalis!BH8</f>
        <v>88</v>
      </c>
      <c r="G45" s="23">
        <f>[15]Huhti!BH8</f>
        <v>155</v>
      </c>
      <c r="H45" s="23">
        <f>[15]Touko!BH8</f>
        <v>202</v>
      </c>
      <c r="I45" s="23">
        <f>[15]Kesä!BH8</f>
        <v>453</v>
      </c>
      <c r="J45" s="23">
        <f>[15]Heinä!BH8</f>
        <v>836</v>
      </c>
      <c r="K45" s="23">
        <f>[15]Elo!BH8</f>
        <v>692</v>
      </c>
      <c r="L45" s="23">
        <f>[15]Syys!BH8</f>
        <v>303</v>
      </c>
      <c r="M45" s="23">
        <f>[15]Loka!BH8</f>
        <v>164</v>
      </c>
      <c r="N45" s="23">
        <f>[15]Marras!BH8</f>
        <v>167</v>
      </c>
      <c r="O45" s="23">
        <f>[15]Joulu!BH8</f>
        <v>129</v>
      </c>
    </row>
    <row r="46" spans="2:15" s="46" customFormat="1" x14ac:dyDescent="0.2">
      <c r="B46" s="42" t="s">
        <v>5</v>
      </c>
      <c r="C46" s="43">
        <f>[15]Tammijoulu!BC8</f>
        <v>7268</v>
      </c>
      <c r="D46" s="43">
        <f>[15]Tammi!BC8</f>
        <v>238</v>
      </c>
      <c r="E46" s="43">
        <f>[15]Helmi!BC8</f>
        <v>303</v>
      </c>
      <c r="F46" s="43">
        <f>[15]Maalis!BC8</f>
        <v>412</v>
      </c>
      <c r="G46" s="43">
        <f>[15]Huhti!BC8</f>
        <v>350</v>
      </c>
      <c r="H46" s="43">
        <f>[15]Touko!BC8</f>
        <v>602</v>
      </c>
      <c r="I46" s="43">
        <f>[15]Kesä!BC8</f>
        <v>1419</v>
      </c>
      <c r="J46" s="43">
        <f>[15]Heinä!BC8</f>
        <v>1268</v>
      </c>
      <c r="K46" s="43">
        <f>[15]Elo!BC8</f>
        <v>889</v>
      </c>
      <c r="L46" s="43">
        <f>[15]Syys!BC8</f>
        <v>583</v>
      </c>
      <c r="M46" s="43">
        <f>[15]Loka!BC8</f>
        <v>369</v>
      </c>
      <c r="N46" s="43">
        <f>[15]Marras!BC8</f>
        <v>357</v>
      </c>
      <c r="O46" s="43">
        <f>[15]Joulu!BC8</f>
        <v>478</v>
      </c>
    </row>
    <row r="47" spans="2:15" s="21" customFormat="1" x14ac:dyDescent="0.2">
      <c r="B47" s="25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2:15" x14ac:dyDescent="0.2">
      <c r="B48" s="1" t="s">
        <v>54</v>
      </c>
      <c r="C48" s="8">
        <f t="shared" ref="C48:I48" si="0">C10-SUM(C12:C46)</f>
        <v>362212</v>
      </c>
      <c r="D48" s="8">
        <f t="shared" si="0"/>
        <v>20702</v>
      </c>
      <c r="E48" s="8">
        <f t="shared" si="0"/>
        <v>22734</v>
      </c>
      <c r="F48" s="8">
        <f t="shared" si="0"/>
        <v>24707</v>
      </c>
      <c r="G48" s="8">
        <f t="shared" si="0"/>
        <v>20503</v>
      </c>
      <c r="H48" s="8">
        <f t="shared" si="0"/>
        <v>27121</v>
      </c>
      <c r="I48" s="8">
        <f t="shared" si="0"/>
        <v>33689</v>
      </c>
      <c r="J48" s="8">
        <f t="shared" ref="J48:O48" si="1">J10-SUM(J12:J46)</f>
        <v>49488</v>
      </c>
      <c r="K48" s="8">
        <f t="shared" si="1"/>
        <v>50919</v>
      </c>
      <c r="L48" s="8">
        <f t="shared" si="1"/>
        <v>38641</v>
      </c>
      <c r="M48" s="8">
        <f t="shared" si="1"/>
        <v>25185</v>
      </c>
      <c r="N48" s="8">
        <f t="shared" si="1"/>
        <v>25020</v>
      </c>
      <c r="O48" s="8">
        <f t="shared" si="1"/>
        <v>23503</v>
      </c>
    </row>
    <row r="49" spans="2:15" x14ac:dyDescent="0.2"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2:15" x14ac:dyDescent="0.2"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2:15" x14ac:dyDescent="0.2"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2:15" x14ac:dyDescent="0.2"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</row>
    <row r="53" spans="2:15" x14ac:dyDescent="0.2"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</row>
    <row r="54" spans="2:15" x14ac:dyDescent="0.2"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2:15" x14ac:dyDescent="0.2"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</row>
    <row r="56" spans="2:15" x14ac:dyDescent="0.2"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2:15" x14ac:dyDescent="0.2">
      <c r="B57" s="13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2:15" x14ac:dyDescent="0.2"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2:15" x14ac:dyDescent="0.2"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2:15" x14ac:dyDescent="0.2"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</row>
  </sheetData>
  <phoneticPr fontId="0" type="noConversion"/>
  <conditionalFormatting sqref="H8:O8 A1:B8 P1:IV8 A9:D65536 C8:D8 H9:IV65536 E8:G65536 C1:O6">
    <cfRule type="cellIs" dxfId="36" priority="9" stopIfTrue="1" operator="lessThan">
      <formula>0</formula>
    </cfRule>
  </conditionalFormatting>
  <conditionalFormatting sqref="H8:H65536 H1:H6">
    <cfRule type="cellIs" dxfId="35" priority="8" stopIfTrue="1" operator="lessThan">
      <formula>0</formula>
    </cfRule>
  </conditionalFormatting>
  <conditionalFormatting sqref="I8:I65536 I1:I6">
    <cfRule type="cellIs" dxfId="34" priority="7" stopIfTrue="1" operator="lessThan">
      <formula>0</formula>
    </cfRule>
  </conditionalFormatting>
  <conditionalFormatting sqref="J8:J65536 J1:J6">
    <cfRule type="cellIs" dxfId="33" priority="6" stopIfTrue="1" operator="lessThan">
      <formula>0</formula>
    </cfRule>
  </conditionalFormatting>
  <conditionalFormatting sqref="K8:K65536 K1:K6">
    <cfRule type="cellIs" dxfId="32" priority="5" stopIfTrue="1" operator="lessThan">
      <formula>0</formula>
    </cfRule>
  </conditionalFormatting>
  <conditionalFormatting sqref="L8:L65536 L1:L6">
    <cfRule type="cellIs" dxfId="31" priority="4" stopIfTrue="1" operator="lessThan">
      <formula>0</formula>
    </cfRule>
  </conditionalFormatting>
  <conditionalFormatting sqref="M8:M65536 M1:M6">
    <cfRule type="cellIs" dxfId="30" priority="3" stopIfTrue="1" operator="lessThan">
      <formula>0</formula>
    </cfRule>
  </conditionalFormatting>
  <conditionalFormatting sqref="N8:N65536 N1:N6">
    <cfRule type="cellIs" dxfId="29" priority="2" stopIfTrue="1" operator="lessThan">
      <formula>0</formula>
    </cfRule>
  </conditionalFormatting>
  <conditionalFormatting sqref="O8:O65536 O1:O6">
    <cfRule type="cellIs" dxfId="28" priority="1" stopIfTrue="1" operator="lessThan">
      <formula>0</formula>
    </cfRule>
  </conditionalFormatting>
  <pageMargins left="0.68" right="0.67" top="0.46" bottom="0.63" header="0.18" footer="0.25"/>
  <pageSetup paperSize="9" scale="80" orientation="landscape" r:id="rId1"/>
  <headerFooter alignWithMargins="0">
    <oddFooter>&amp;LStatistics Finland&amp;C&amp;D&amp;RHelsinki City Tourist Office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0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/>
    </sheetView>
  </sheetViews>
  <sheetFormatPr defaultRowHeight="12.75" x14ac:dyDescent="0.2"/>
  <cols>
    <col min="1" max="1" width="4.140625" customWidth="1"/>
    <col min="2" max="2" width="28.7109375" style="1" customWidth="1"/>
    <col min="3" max="3" width="10.42578125" customWidth="1"/>
    <col min="4" max="11" width="9.7109375" customWidth="1"/>
    <col min="12" max="12" width="10.7109375" customWidth="1"/>
    <col min="13" max="13" width="9.7109375" customWidth="1"/>
    <col min="14" max="14" width="11.140625" customWidth="1"/>
    <col min="15" max="15" width="9.7109375" customWidth="1"/>
  </cols>
  <sheetData>
    <row r="1" spans="2:15" x14ac:dyDescent="0.2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5" x14ac:dyDescent="0.2">
      <c r="B2" s="51" t="s">
        <v>72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x14ac:dyDescent="0.2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15" ht="15.75" x14ac:dyDescent="0.25">
      <c r="B4" s="3" t="s">
        <v>55</v>
      </c>
      <c r="C4" s="4"/>
      <c r="D4" s="4"/>
      <c r="E4" s="4"/>
      <c r="F4" s="2"/>
      <c r="G4" s="4"/>
      <c r="H4" s="2"/>
      <c r="I4" s="4"/>
      <c r="J4" s="2"/>
      <c r="K4" s="4"/>
      <c r="L4" s="4"/>
      <c r="M4" s="2"/>
      <c r="N4" s="2"/>
      <c r="O4" s="2"/>
    </row>
    <row r="5" spans="2:15" ht="15.75" thickBot="1" x14ac:dyDescent="0.3">
      <c r="B5" s="5" t="s">
        <v>75</v>
      </c>
    </row>
    <row r="6" spans="2:15" ht="13.5" thickBot="1" x14ac:dyDescent="0.25">
      <c r="B6" s="6" t="s">
        <v>129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  <c r="K6" s="7" t="s">
        <v>14</v>
      </c>
      <c r="L6" s="7" t="s">
        <v>15</v>
      </c>
      <c r="M6" s="7" t="s">
        <v>16</v>
      </c>
      <c r="N6" s="7" t="s">
        <v>17</v>
      </c>
      <c r="O6" s="7" t="s">
        <v>18</v>
      </c>
    </row>
    <row r="7" spans="2:15" x14ac:dyDescent="0.2">
      <c r="B7" s="9"/>
      <c r="C7" s="16" t="s">
        <v>56</v>
      </c>
      <c r="D7" s="16" t="s">
        <v>57</v>
      </c>
      <c r="E7" s="16" t="s">
        <v>58</v>
      </c>
      <c r="F7" s="16" t="s">
        <v>59</v>
      </c>
      <c r="G7" s="16" t="s">
        <v>60</v>
      </c>
      <c r="H7" s="16" t="s">
        <v>61</v>
      </c>
      <c r="I7" s="16" t="s">
        <v>62</v>
      </c>
      <c r="J7" s="16" t="s">
        <v>63</v>
      </c>
      <c r="K7" s="16" t="s">
        <v>64</v>
      </c>
      <c r="L7" s="16" t="s">
        <v>65</v>
      </c>
      <c r="M7" s="16" t="s">
        <v>66</v>
      </c>
      <c r="N7" s="16" t="s">
        <v>67</v>
      </c>
      <c r="O7" s="16" t="s">
        <v>68</v>
      </c>
    </row>
    <row r="8" spans="2:15" x14ac:dyDescent="0.2">
      <c r="B8" s="9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2:15" s="21" customFormat="1" x14ac:dyDescent="0.2">
      <c r="B9" s="18" t="s">
        <v>23</v>
      </c>
      <c r="C9" s="19">
        <f>[16]Tammijoulu!C8</f>
        <v>19465116</v>
      </c>
      <c r="D9" s="19">
        <f>[16]Tammi!C8</f>
        <v>1289818</v>
      </c>
      <c r="E9" s="19">
        <f>[16]Helmi!C8</f>
        <v>1478376</v>
      </c>
      <c r="F9" s="19">
        <f>[16]Maalis!C8</f>
        <v>1613267</v>
      </c>
      <c r="G9" s="19">
        <f>[16]Huhti!C8</f>
        <v>1356053</v>
      </c>
      <c r="H9" s="19">
        <f>[16]Touko!C8</f>
        <v>1305022</v>
      </c>
      <c r="I9" s="19">
        <f>[16]Kesä!C8</f>
        <v>2081185</v>
      </c>
      <c r="J9" s="19">
        <f>[16]Heinä!C8</f>
        <v>2967115</v>
      </c>
      <c r="K9" s="19">
        <f>[16]Elo!C8</f>
        <v>2093714</v>
      </c>
      <c r="L9" s="19">
        <f>[16]Syys!C8</f>
        <v>1495072</v>
      </c>
      <c r="M9" s="19">
        <f>[16]Loka!C8</f>
        <v>1331161</v>
      </c>
      <c r="N9" s="19">
        <f>[16]Marras!C8</f>
        <v>1213027</v>
      </c>
      <c r="O9" s="19">
        <f>[16]Joulu!C8</f>
        <v>1241306</v>
      </c>
    </row>
    <row r="10" spans="2:15" x14ac:dyDescent="0.2">
      <c r="B10" s="11" t="s">
        <v>24</v>
      </c>
      <c r="C10" s="12">
        <f>[16]Tammijoulu!E8</f>
        <v>5502542</v>
      </c>
      <c r="D10" s="12">
        <f>[16]Tammi!E8</f>
        <v>559631</v>
      </c>
      <c r="E10" s="12">
        <f>[16]Helmi!E8</f>
        <v>408815</v>
      </c>
      <c r="F10" s="12">
        <f>[16]Maalis!E8</f>
        <v>421574</v>
      </c>
      <c r="G10" s="12">
        <f>[16]Huhti!E8</f>
        <v>313525</v>
      </c>
      <c r="H10" s="12">
        <f>[16]Touko!E8</f>
        <v>364890</v>
      </c>
      <c r="I10" s="12">
        <f>[16]Kesä!E8</f>
        <v>527376</v>
      </c>
      <c r="J10" s="12">
        <f>[16]Heinä!E8</f>
        <v>723346</v>
      </c>
      <c r="K10" s="12">
        <f>[16]Elo!E8</f>
        <v>681673</v>
      </c>
      <c r="L10" s="12">
        <f>[16]Syys!E8</f>
        <v>383117</v>
      </c>
      <c r="M10" s="12">
        <f>[16]Loka!E8</f>
        <v>306466</v>
      </c>
      <c r="N10" s="12">
        <f>[16]Marras!E8</f>
        <v>307360</v>
      </c>
      <c r="O10" s="12">
        <f>[16]Joulu!E8</f>
        <v>504769</v>
      </c>
    </row>
    <row r="11" spans="2:15" s="21" customFormat="1" x14ac:dyDescent="0.2">
      <c r="B11" s="22" t="s">
        <v>25</v>
      </c>
      <c r="C11" s="23">
        <f>[16]Tammijoulu!D8</f>
        <v>13962574</v>
      </c>
      <c r="D11" s="23">
        <f>[16]Tammi!D8</f>
        <v>730187</v>
      </c>
      <c r="E11" s="23">
        <f>[16]Helmi!D8</f>
        <v>1069561</v>
      </c>
      <c r="F11" s="23">
        <f>[16]Maalis!D8</f>
        <v>1191693</v>
      </c>
      <c r="G11" s="23">
        <f>[16]Huhti!D8</f>
        <v>1042528</v>
      </c>
      <c r="H11" s="23">
        <f>[16]Touko!D8</f>
        <v>940132</v>
      </c>
      <c r="I11" s="23">
        <f>[16]Kesä!D8</f>
        <v>1553809</v>
      </c>
      <c r="J11" s="23">
        <f>[16]Heinä!D8</f>
        <v>2243769</v>
      </c>
      <c r="K11" s="23">
        <f>[16]Elo!D8</f>
        <v>1412041</v>
      </c>
      <c r="L11" s="23">
        <f>[16]Syys!D8</f>
        <v>1111955</v>
      </c>
      <c r="M11" s="23">
        <f>[16]Loka!D8</f>
        <v>1024695</v>
      </c>
      <c r="N11" s="23">
        <f>[16]Marras!D8</f>
        <v>905667</v>
      </c>
      <c r="O11" s="23">
        <f>[16]Joulu!D8</f>
        <v>736537</v>
      </c>
    </row>
    <row r="12" spans="2:15" x14ac:dyDescent="0.2">
      <c r="B12" s="1" t="s">
        <v>26</v>
      </c>
      <c r="C12" s="12">
        <f>[16]Tammijoulu!P8</f>
        <v>547719</v>
      </c>
      <c r="D12" s="12">
        <f>[16]Tammi!P8</f>
        <v>62098</v>
      </c>
      <c r="E12" s="12">
        <f>[16]Helmi!P8</f>
        <v>67654</v>
      </c>
      <c r="F12" s="12">
        <f>[16]Maalis!P8</f>
        <v>54921</v>
      </c>
      <c r="G12" s="12">
        <f>[16]Huhti!P8</f>
        <v>35384</v>
      </c>
      <c r="H12" s="12">
        <f>[16]Touko!P8</f>
        <v>26818</v>
      </c>
      <c r="I12" s="12">
        <f>[16]Kesä!P8</f>
        <v>32051</v>
      </c>
      <c r="J12" s="12">
        <f>[16]Heinä!P8</f>
        <v>27618</v>
      </c>
      <c r="K12" s="12">
        <f>[16]Elo!P8</f>
        <v>36800</v>
      </c>
      <c r="L12" s="12">
        <f>[16]Syys!P8</f>
        <v>25094</v>
      </c>
      <c r="M12" s="12">
        <f>[16]Loka!P8</f>
        <v>19380</v>
      </c>
      <c r="N12" s="12">
        <f>[16]Marras!P8</f>
        <v>18930</v>
      </c>
      <c r="O12" s="12">
        <f>[16]Joulu!P8</f>
        <v>140971</v>
      </c>
    </row>
    <row r="13" spans="2:15" s="21" customFormat="1" x14ac:dyDescent="0.2">
      <c r="B13" s="24" t="s">
        <v>29</v>
      </c>
      <c r="C13" s="23">
        <f>[16]Tammijoulu!J8</f>
        <v>579970</v>
      </c>
      <c r="D13" s="23">
        <f>[16]Tammi!J8</f>
        <v>34353</v>
      </c>
      <c r="E13" s="23">
        <f>[16]Helmi!J8</f>
        <v>44218</v>
      </c>
      <c r="F13" s="23">
        <f>[16]Maalis!J8</f>
        <v>41792</v>
      </c>
      <c r="G13" s="23">
        <f>[16]Huhti!J8</f>
        <v>29519</v>
      </c>
      <c r="H13" s="23">
        <f>[16]Touko!J8</f>
        <v>40759</v>
      </c>
      <c r="I13" s="23">
        <f>[16]Kesä!J8</f>
        <v>83548</v>
      </c>
      <c r="J13" s="23">
        <f>[16]Heinä!J8</f>
        <v>91772</v>
      </c>
      <c r="K13" s="23">
        <f>[16]Elo!J8</f>
        <v>85343</v>
      </c>
      <c r="L13" s="23">
        <f>[16]Syys!J8</f>
        <v>43341</v>
      </c>
      <c r="M13" s="23">
        <f>[16]Loka!J8</f>
        <v>30567</v>
      </c>
      <c r="N13" s="23">
        <f>[16]Marras!J8</f>
        <v>27292</v>
      </c>
      <c r="O13" s="23">
        <f>[16]Joulu!J8</f>
        <v>27466</v>
      </c>
    </row>
    <row r="14" spans="2:15" x14ac:dyDescent="0.2">
      <c r="B14" s="1" t="s">
        <v>28</v>
      </c>
      <c r="C14" s="12">
        <f>[16]Tammijoulu!F8</f>
        <v>571904</v>
      </c>
      <c r="D14" s="12">
        <f>[16]Tammi!F8</f>
        <v>24901</v>
      </c>
      <c r="E14" s="12">
        <f>[16]Helmi!F8</f>
        <v>26063</v>
      </c>
      <c r="F14" s="12">
        <f>[16]Maalis!F8</f>
        <v>30361</v>
      </c>
      <c r="G14" s="12">
        <f>[16]Huhti!F8</f>
        <v>34937</v>
      </c>
      <c r="H14" s="12">
        <f>[16]Touko!F8</f>
        <v>46432</v>
      </c>
      <c r="I14" s="12">
        <f>[16]Kesä!F8</f>
        <v>64304</v>
      </c>
      <c r="J14" s="12">
        <f>[16]Heinä!F8</f>
        <v>131483</v>
      </c>
      <c r="K14" s="12">
        <f>[16]Elo!F8</f>
        <v>83068</v>
      </c>
      <c r="L14" s="12">
        <f>[16]Syys!F8</f>
        <v>45888</v>
      </c>
      <c r="M14" s="12">
        <f>[16]Loka!F8</f>
        <v>35117</v>
      </c>
      <c r="N14" s="12">
        <f>[16]Marras!F8</f>
        <v>29765</v>
      </c>
      <c r="O14" s="12">
        <f>[16]Joulu!F8</f>
        <v>19585</v>
      </c>
    </row>
    <row r="15" spans="2:15" s="21" customFormat="1" x14ac:dyDescent="0.2">
      <c r="B15" s="24" t="s">
        <v>27</v>
      </c>
      <c r="C15" s="23">
        <f>[16]Tammijoulu!AK8</f>
        <v>1030333</v>
      </c>
      <c r="D15" s="23">
        <f>[16]Tammi!AK8</f>
        <v>240958</v>
      </c>
      <c r="E15" s="23">
        <f>[16]Helmi!AK8</f>
        <v>59835</v>
      </c>
      <c r="F15" s="23">
        <f>[16]Maalis!AK8</f>
        <v>65479</v>
      </c>
      <c r="G15" s="23">
        <f>[16]Huhti!AK8</f>
        <v>43309</v>
      </c>
      <c r="H15" s="23">
        <f>[16]Touko!AK8</f>
        <v>51294</v>
      </c>
      <c r="I15" s="23">
        <f>[16]Kesä!AK8</f>
        <v>61431</v>
      </c>
      <c r="J15" s="23">
        <f>[16]Heinä!AK8</f>
        <v>104996</v>
      </c>
      <c r="K15" s="23">
        <f>[16]Elo!AK8</f>
        <v>108600</v>
      </c>
      <c r="L15" s="23">
        <f>[16]Syys!AK8</f>
        <v>48377</v>
      </c>
      <c r="M15" s="23">
        <f>[16]Loka!AK8</f>
        <v>51470</v>
      </c>
      <c r="N15" s="23">
        <f>[16]Marras!AK8</f>
        <v>72688</v>
      </c>
      <c r="O15" s="23">
        <f>[16]Joulu!AK8</f>
        <v>121896</v>
      </c>
    </row>
    <row r="16" spans="2:15" s="46" customFormat="1" x14ac:dyDescent="0.2">
      <c r="B16" s="42" t="s">
        <v>1</v>
      </c>
      <c r="C16" s="43">
        <f>[16]Tammijoulu!AP8</f>
        <v>204387</v>
      </c>
      <c r="D16" s="43">
        <f>[16]Tammi!AP8</f>
        <v>10751</v>
      </c>
      <c r="E16" s="43">
        <f>[16]Helmi!AP8</f>
        <v>10540</v>
      </c>
      <c r="F16" s="43">
        <f>[16]Maalis!AP8</f>
        <v>17826</v>
      </c>
      <c r="G16" s="43">
        <f>[16]Huhti!AP8</f>
        <v>13471</v>
      </c>
      <c r="H16" s="43">
        <f>[16]Touko!AP8</f>
        <v>20240</v>
      </c>
      <c r="I16" s="43">
        <f>[16]Kesä!AP8</f>
        <v>27579</v>
      </c>
      <c r="J16" s="43">
        <f>[16]Heinä!AP8</f>
        <v>26527</v>
      </c>
      <c r="K16" s="43">
        <f>[16]Elo!AP8</f>
        <v>25393</v>
      </c>
      <c r="L16" s="43">
        <f>[16]Syys!AP8</f>
        <v>21384</v>
      </c>
      <c r="M16" s="43">
        <f>[16]Loka!AP8</f>
        <v>13258</v>
      </c>
      <c r="N16" s="43">
        <f>[16]Marras!AP8</f>
        <v>10140</v>
      </c>
      <c r="O16" s="43">
        <f>[16]Joulu!AP8</f>
        <v>7278</v>
      </c>
    </row>
    <row r="17" spans="2:15" s="21" customFormat="1" x14ac:dyDescent="0.2">
      <c r="B17" s="24" t="s">
        <v>30</v>
      </c>
      <c r="C17" s="23">
        <f>[16]Tammijoulu!AV8</f>
        <v>154020</v>
      </c>
      <c r="D17" s="23">
        <f>[16]Tammi!AV8</f>
        <v>10277</v>
      </c>
      <c r="E17" s="23">
        <f>[16]Helmi!AV8</f>
        <v>12730</v>
      </c>
      <c r="F17" s="23">
        <f>[16]Maalis!AV8</f>
        <v>11693</v>
      </c>
      <c r="G17" s="23">
        <f>[16]Huhti!AV8</f>
        <v>6683</v>
      </c>
      <c r="H17" s="23">
        <f>[16]Touko!AV8</f>
        <v>9336</v>
      </c>
      <c r="I17" s="23">
        <f>[16]Kesä!AV8</f>
        <v>14896</v>
      </c>
      <c r="J17" s="23">
        <f>[16]Heinä!AV8</f>
        <v>16039</v>
      </c>
      <c r="K17" s="23">
        <f>[16]Elo!AV8</f>
        <v>21546</v>
      </c>
      <c r="L17" s="23">
        <f>[16]Syys!AV8</f>
        <v>16963</v>
      </c>
      <c r="M17" s="23">
        <f>[16]Loka!AV8</f>
        <v>11123</v>
      </c>
      <c r="N17" s="23">
        <f>[16]Marras!AV8</f>
        <v>9889</v>
      </c>
      <c r="O17" s="23">
        <f>[16]Joulu!AV8</f>
        <v>12845</v>
      </c>
    </row>
    <row r="18" spans="2:15" x14ac:dyDescent="0.2">
      <c r="B18" s="1" t="s">
        <v>31</v>
      </c>
      <c r="C18" s="12">
        <f>[16]Tammijoulu!S8</f>
        <v>167416</v>
      </c>
      <c r="D18" s="12">
        <f>[16]Tammi!S8</f>
        <v>11227</v>
      </c>
      <c r="E18" s="12">
        <f>[16]Helmi!S8</f>
        <v>8524</v>
      </c>
      <c r="F18" s="12">
        <f>[16]Maalis!S8</f>
        <v>9519</v>
      </c>
      <c r="G18" s="12">
        <f>[16]Huhti!S8</f>
        <v>8562</v>
      </c>
      <c r="H18" s="12">
        <f>[16]Touko!S8</f>
        <v>10657</v>
      </c>
      <c r="I18" s="12">
        <f>[16]Kesä!S8</f>
        <v>14677</v>
      </c>
      <c r="J18" s="12">
        <f>[16]Heinä!S8</f>
        <v>18843</v>
      </c>
      <c r="K18" s="12">
        <f>[16]Elo!S8</f>
        <v>43550</v>
      </c>
      <c r="L18" s="12">
        <f>[16]Syys!S8</f>
        <v>10471</v>
      </c>
      <c r="M18" s="12">
        <f>[16]Loka!S8</f>
        <v>7838</v>
      </c>
      <c r="N18" s="12">
        <f>[16]Marras!S8</f>
        <v>8375</v>
      </c>
      <c r="O18" s="12">
        <f>[16]Joulu!S8</f>
        <v>15173</v>
      </c>
    </row>
    <row r="19" spans="2:15" s="21" customFormat="1" x14ac:dyDescent="0.2">
      <c r="B19" s="24" t="s">
        <v>34</v>
      </c>
      <c r="C19" s="23">
        <f>[16]Tammijoulu!G8</f>
        <v>182531</v>
      </c>
      <c r="D19" s="23">
        <f>[16]Tammi!G8</f>
        <v>8096</v>
      </c>
      <c r="E19" s="23">
        <f>[16]Helmi!G8</f>
        <v>10173</v>
      </c>
      <c r="F19" s="23">
        <f>[16]Maalis!G8</f>
        <v>13345</v>
      </c>
      <c r="G19" s="23">
        <f>[16]Huhti!G8</f>
        <v>12623</v>
      </c>
      <c r="H19" s="23">
        <f>[16]Touko!G8</f>
        <v>10470</v>
      </c>
      <c r="I19" s="23">
        <f>[16]Kesä!G8</f>
        <v>18275</v>
      </c>
      <c r="J19" s="23">
        <f>[16]Heinä!G8</f>
        <v>49145</v>
      </c>
      <c r="K19" s="23">
        <f>[16]Elo!G8</f>
        <v>20035</v>
      </c>
      <c r="L19" s="23">
        <f>[16]Syys!G8</f>
        <v>12202</v>
      </c>
      <c r="M19" s="23">
        <f>[16]Loka!G8</f>
        <v>10532</v>
      </c>
      <c r="N19" s="23">
        <f>[16]Marras!G8</f>
        <v>12448</v>
      </c>
      <c r="O19" s="23">
        <f>[16]Joulu!G8</f>
        <v>5187</v>
      </c>
    </row>
    <row r="20" spans="2:15" x14ac:dyDescent="0.2">
      <c r="B20" s="1" t="s">
        <v>33</v>
      </c>
      <c r="C20" s="12">
        <f>[16]Tammijoulu!M8</f>
        <v>182077</v>
      </c>
      <c r="D20" s="12">
        <f>[16]Tammi!M8</f>
        <v>14971</v>
      </c>
      <c r="E20" s="12">
        <f>[16]Helmi!M8</f>
        <v>23203</v>
      </c>
      <c r="F20" s="12">
        <f>[16]Maalis!M8</f>
        <v>17601</v>
      </c>
      <c r="G20" s="12">
        <f>[16]Huhti!M8</f>
        <v>9078</v>
      </c>
      <c r="H20" s="12">
        <f>[16]Touko!M8</f>
        <v>10087</v>
      </c>
      <c r="I20" s="12">
        <f>[16]Kesä!M8</f>
        <v>21832</v>
      </c>
      <c r="J20" s="12">
        <f>[16]Heinä!M8</f>
        <v>29917</v>
      </c>
      <c r="K20" s="12">
        <f>[16]Elo!M8</f>
        <v>21339</v>
      </c>
      <c r="L20" s="12">
        <f>[16]Syys!M8</f>
        <v>9249</v>
      </c>
      <c r="M20" s="12">
        <f>[16]Loka!M8</f>
        <v>7872</v>
      </c>
      <c r="N20" s="12">
        <f>[16]Marras!M8</f>
        <v>6394</v>
      </c>
      <c r="O20" s="12">
        <f>[16]Joulu!M8</f>
        <v>10534</v>
      </c>
    </row>
    <row r="21" spans="2:15" s="21" customFormat="1" x14ac:dyDescent="0.2">
      <c r="B21" s="24" t="s">
        <v>40</v>
      </c>
      <c r="C21" s="23">
        <f>[16]Tammijoulu!BK8</f>
        <v>91893</v>
      </c>
      <c r="D21" s="23">
        <f>[16]Tammi!BK8</f>
        <v>5225</v>
      </c>
      <c r="E21" s="23">
        <f>[16]Helmi!BK8</f>
        <v>4824</v>
      </c>
      <c r="F21" s="23">
        <f>[16]Maalis!BK8</f>
        <v>5836</v>
      </c>
      <c r="G21" s="23">
        <f>[16]Huhti!BK8</f>
        <v>6375</v>
      </c>
      <c r="H21" s="23">
        <f>[16]Touko!BK8</f>
        <v>8993</v>
      </c>
      <c r="I21" s="23">
        <f>[16]Kesä!BK8</f>
        <v>10770</v>
      </c>
      <c r="J21" s="23">
        <f>[16]Heinä!BK8</f>
        <v>9904</v>
      </c>
      <c r="K21" s="23">
        <f>[16]Elo!BK8</f>
        <v>9798</v>
      </c>
      <c r="L21" s="23">
        <f>[16]Syys!BK8</f>
        <v>9106</v>
      </c>
      <c r="M21" s="23">
        <f>[16]Loka!BK8</f>
        <v>7203</v>
      </c>
      <c r="N21" s="23">
        <f>[16]Marras!BK8</f>
        <v>7352</v>
      </c>
      <c r="O21" s="23">
        <f>[16]Joulu!BK8</f>
        <v>6507</v>
      </c>
    </row>
    <row r="22" spans="2:15" s="46" customFormat="1" x14ac:dyDescent="0.2">
      <c r="B22" s="42" t="s">
        <v>36</v>
      </c>
      <c r="C22" s="43">
        <f>[16]Tammijoulu!T8</f>
        <v>126508</v>
      </c>
      <c r="D22" s="43">
        <f>[16]Tammi!T8</f>
        <v>6655</v>
      </c>
      <c r="E22" s="43">
        <f>[16]Helmi!T8</f>
        <v>8126</v>
      </c>
      <c r="F22" s="43">
        <f>[16]Maalis!T8</f>
        <v>13778</v>
      </c>
      <c r="G22" s="43">
        <f>[16]Huhti!T8</f>
        <v>6491</v>
      </c>
      <c r="H22" s="43">
        <f>[16]Touko!T8</f>
        <v>6650</v>
      </c>
      <c r="I22" s="43">
        <f>[16]Kesä!T8</f>
        <v>9787</v>
      </c>
      <c r="J22" s="43">
        <f>[16]Heinä!T8</f>
        <v>16011</v>
      </c>
      <c r="K22" s="43">
        <f>[16]Elo!T8</f>
        <v>28020</v>
      </c>
      <c r="L22" s="43">
        <f>[16]Syys!T8</f>
        <v>8448</v>
      </c>
      <c r="M22" s="43">
        <f>[16]Loka!T8</f>
        <v>5410</v>
      </c>
      <c r="N22" s="43">
        <f>[16]Marras!T8</f>
        <v>4938</v>
      </c>
      <c r="O22" s="43">
        <f>[16]Joulu!T8</f>
        <v>12194</v>
      </c>
    </row>
    <row r="23" spans="2:15" s="21" customFormat="1" x14ac:dyDescent="0.2">
      <c r="B23" s="24" t="s">
        <v>32</v>
      </c>
      <c r="C23" s="23">
        <f>[16]Tammijoulu!R8</f>
        <v>230448</v>
      </c>
      <c r="D23" s="23">
        <f>[16]Tammi!R8</f>
        <v>29445</v>
      </c>
      <c r="E23" s="23">
        <f>[16]Helmi!R8</f>
        <v>34498</v>
      </c>
      <c r="F23" s="23">
        <f>[16]Maalis!R8</f>
        <v>29330</v>
      </c>
      <c r="G23" s="23">
        <f>[16]Huhti!R8</f>
        <v>10943</v>
      </c>
      <c r="H23" s="23">
        <f>[16]Touko!R8</f>
        <v>12168</v>
      </c>
      <c r="I23" s="23">
        <f>[16]Kesä!R8</f>
        <v>16730</v>
      </c>
      <c r="J23" s="23">
        <f>[16]Heinä!R8</f>
        <v>21908</v>
      </c>
      <c r="K23" s="23">
        <f>[16]Elo!R8</f>
        <v>22581</v>
      </c>
      <c r="L23" s="23">
        <f>[16]Syys!R8</f>
        <v>11200</v>
      </c>
      <c r="M23" s="23">
        <f>[16]Loka!R8</f>
        <v>9242</v>
      </c>
      <c r="N23" s="23">
        <f>[16]Marras!R8</f>
        <v>8325</v>
      </c>
      <c r="O23" s="23">
        <f>[16]Joulu!R8</f>
        <v>24078</v>
      </c>
    </row>
    <row r="24" spans="2:15" x14ac:dyDescent="0.2">
      <c r="B24" s="1" t="s">
        <v>35</v>
      </c>
      <c r="C24" s="12">
        <f>[16]Tammijoulu!H8</f>
        <v>110173</v>
      </c>
      <c r="D24" s="12">
        <f>[16]Tammi!H8</f>
        <v>6488</v>
      </c>
      <c r="E24" s="12">
        <f>[16]Helmi!H8</f>
        <v>6700</v>
      </c>
      <c r="F24" s="12">
        <f>[16]Maalis!H8</f>
        <v>10908</v>
      </c>
      <c r="G24" s="12">
        <f>[16]Huhti!H8</f>
        <v>9330</v>
      </c>
      <c r="H24" s="12">
        <f>[16]Touko!H8</f>
        <v>9487</v>
      </c>
      <c r="I24" s="12">
        <f>[16]Kesä!H8</f>
        <v>14469</v>
      </c>
      <c r="J24" s="12">
        <f>[16]Heinä!H8</f>
        <v>12579</v>
      </c>
      <c r="K24" s="12">
        <f>[16]Elo!H8</f>
        <v>11495</v>
      </c>
      <c r="L24" s="12">
        <f>[16]Syys!H8</f>
        <v>9952</v>
      </c>
      <c r="M24" s="12">
        <f>[16]Loka!H8</f>
        <v>8251</v>
      </c>
      <c r="N24" s="12">
        <f>[16]Marras!H8</f>
        <v>6405</v>
      </c>
      <c r="O24" s="12">
        <f>[16]Joulu!H8</f>
        <v>4109</v>
      </c>
    </row>
    <row r="25" spans="2:15" s="21" customFormat="1" x14ac:dyDescent="0.2">
      <c r="B25" s="24" t="s">
        <v>38</v>
      </c>
      <c r="C25" s="23">
        <f>[16]Tammijoulu!L8</f>
        <v>109247</v>
      </c>
      <c r="D25" s="23">
        <f>[16]Tammi!L8</f>
        <v>9243</v>
      </c>
      <c r="E25" s="23">
        <f>[16]Helmi!L8</f>
        <v>9528</v>
      </c>
      <c r="F25" s="23">
        <f>[16]Maalis!L8</f>
        <v>7446</v>
      </c>
      <c r="G25" s="23">
        <f>[16]Huhti!L8</f>
        <v>4025</v>
      </c>
      <c r="H25" s="23">
        <f>[16]Touko!L8</f>
        <v>5021</v>
      </c>
      <c r="I25" s="23">
        <f>[16]Kesä!L8</f>
        <v>11868</v>
      </c>
      <c r="J25" s="23">
        <f>[16]Heinä!L8</f>
        <v>25545</v>
      </c>
      <c r="K25" s="23">
        <f>[16]Elo!L8</f>
        <v>14845</v>
      </c>
      <c r="L25" s="23">
        <f>[16]Syys!L8</f>
        <v>6265</v>
      </c>
      <c r="M25" s="23">
        <f>[16]Loka!L8</f>
        <v>3805</v>
      </c>
      <c r="N25" s="23">
        <f>[16]Marras!L8</f>
        <v>4586</v>
      </c>
      <c r="O25" s="23">
        <f>[16]Joulu!L8</f>
        <v>7070</v>
      </c>
    </row>
    <row r="26" spans="2:15" x14ac:dyDescent="0.2">
      <c r="B26" s="1" t="s">
        <v>37</v>
      </c>
      <c r="C26" s="12">
        <f>[16]Tammijoulu!AH8</f>
        <v>205627</v>
      </c>
      <c r="D26" s="12">
        <f>[16]Tammi!AH8</f>
        <v>17945</v>
      </c>
      <c r="E26" s="12">
        <f>[16]Helmi!AH8</f>
        <v>18646</v>
      </c>
      <c r="F26" s="12">
        <f>[16]Maalis!AH8</f>
        <v>16970</v>
      </c>
      <c r="G26" s="12">
        <f>[16]Huhti!AH8</f>
        <v>12316</v>
      </c>
      <c r="H26" s="12">
        <f>[16]Touko!AH8</f>
        <v>12668</v>
      </c>
      <c r="I26" s="12">
        <f>[16]Kesä!AH8</f>
        <v>16813</v>
      </c>
      <c r="J26" s="12">
        <f>[16]Heinä!AH8</f>
        <v>27256</v>
      </c>
      <c r="K26" s="12">
        <f>[16]Elo!AH8</f>
        <v>21814</v>
      </c>
      <c r="L26" s="12">
        <f>[16]Syys!AH8</f>
        <v>13590</v>
      </c>
      <c r="M26" s="12">
        <f>[16]Loka!AH8</f>
        <v>12855</v>
      </c>
      <c r="N26" s="12">
        <f>[16]Marras!AH8</f>
        <v>15447</v>
      </c>
      <c r="O26" s="12">
        <f>[16]Joulu!AH8</f>
        <v>19307</v>
      </c>
    </row>
    <row r="27" spans="2:15" s="21" customFormat="1" x14ac:dyDescent="0.2">
      <c r="B27" s="24" t="s">
        <v>39</v>
      </c>
      <c r="C27" s="23">
        <f>[16]Tammijoulu!N8</f>
        <v>50419</v>
      </c>
      <c r="D27" s="23">
        <f>[16]Tammi!N8</f>
        <v>3637</v>
      </c>
      <c r="E27" s="23">
        <f>[16]Helmi!N8</f>
        <v>5419</v>
      </c>
      <c r="F27" s="23">
        <f>[16]Maalis!N8</f>
        <v>4646</v>
      </c>
      <c r="G27" s="23">
        <f>[16]Huhti!N8</f>
        <v>3487</v>
      </c>
      <c r="H27" s="23">
        <f>[16]Touko!N8</f>
        <v>3394</v>
      </c>
      <c r="I27" s="23">
        <f>[16]Kesä!N8</f>
        <v>4953</v>
      </c>
      <c r="J27" s="23">
        <f>[16]Heinä!N8</f>
        <v>6223</v>
      </c>
      <c r="K27" s="23">
        <f>[16]Elo!N8</f>
        <v>5481</v>
      </c>
      <c r="L27" s="23">
        <f>[16]Syys!N8</f>
        <v>3757</v>
      </c>
      <c r="M27" s="23">
        <f>[16]Loka!N8</f>
        <v>2994</v>
      </c>
      <c r="N27" s="23">
        <f>[16]Marras!N8</f>
        <v>2403</v>
      </c>
      <c r="O27" s="23">
        <f>[16]Joulu!N8</f>
        <v>4025</v>
      </c>
    </row>
    <row r="28" spans="2:15" s="46" customFormat="1" x14ac:dyDescent="0.2">
      <c r="B28" s="42" t="s">
        <v>42</v>
      </c>
      <c r="C28" s="43">
        <f>[16]Tammijoulu!AQ8</f>
        <v>33680</v>
      </c>
      <c r="D28" s="43">
        <f>[16]Tammi!AQ8</f>
        <v>1922</v>
      </c>
      <c r="E28" s="43">
        <f>[16]Helmi!AQ8</f>
        <v>1715</v>
      </c>
      <c r="F28" s="43">
        <f>[16]Maalis!AQ8</f>
        <v>2274</v>
      </c>
      <c r="G28" s="43">
        <f>[16]Huhti!AQ8</f>
        <v>2232</v>
      </c>
      <c r="H28" s="43">
        <f>[16]Touko!AQ8</f>
        <v>2440</v>
      </c>
      <c r="I28" s="43">
        <f>[16]Kesä!AQ8</f>
        <v>4343</v>
      </c>
      <c r="J28" s="43">
        <f>[16]Heinä!AQ8</f>
        <v>3867</v>
      </c>
      <c r="K28" s="43">
        <f>[16]Elo!AQ8</f>
        <v>4429</v>
      </c>
      <c r="L28" s="43">
        <f>[16]Syys!AQ8</f>
        <v>3679</v>
      </c>
      <c r="M28" s="43">
        <f>[16]Loka!AQ8</f>
        <v>3186</v>
      </c>
      <c r="N28" s="43">
        <f>[16]Marras!AQ8</f>
        <v>1830</v>
      </c>
      <c r="O28" s="43">
        <f>[16]Joulu!AQ8</f>
        <v>1763</v>
      </c>
    </row>
    <row r="29" spans="2:15" s="21" customFormat="1" x14ac:dyDescent="0.2">
      <c r="B29" s="24" t="s">
        <v>43</v>
      </c>
      <c r="C29" s="23">
        <f>[16]Tammijoulu!K8</f>
        <v>49899</v>
      </c>
      <c r="D29" s="23">
        <f>[16]Tammi!K8</f>
        <v>2044</v>
      </c>
      <c r="E29" s="23">
        <f>[16]Helmi!K8</f>
        <v>2163</v>
      </c>
      <c r="F29" s="23">
        <f>[16]Maalis!K8</f>
        <v>3332</v>
      </c>
      <c r="G29" s="23">
        <f>[16]Huhti!K8</f>
        <v>2632</v>
      </c>
      <c r="H29" s="23">
        <f>[16]Touko!K8</f>
        <v>5102</v>
      </c>
      <c r="I29" s="23">
        <f>[16]Kesä!K8</f>
        <v>5488</v>
      </c>
      <c r="J29" s="23">
        <f>[16]Heinä!K8</f>
        <v>9859</v>
      </c>
      <c r="K29" s="23">
        <f>[16]Elo!K8</f>
        <v>7526</v>
      </c>
      <c r="L29" s="23">
        <f>[16]Syys!K8</f>
        <v>3957</v>
      </c>
      <c r="M29" s="23">
        <f>[16]Loka!K8</f>
        <v>2888</v>
      </c>
      <c r="N29" s="23">
        <f>[16]Marras!K8</f>
        <v>2972</v>
      </c>
      <c r="O29" s="23">
        <f>[16]Joulu!K8</f>
        <v>1936</v>
      </c>
    </row>
    <row r="30" spans="2:15" x14ac:dyDescent="0.2">
      <c r="B30" s="1" t="s">
        <v>44</v>
      </c>
      <c r="C30" s="12">
        <f>[16]Tammijoulu!V8</f>
        <v>68915</v>
      </c>
      <c r="D30" s="12">
        <f>[16]Tammi!V8</f>
        <v>4339</v>
      </c>
      <c r="E30" s="12">
        <f>[16]Helmi!V8</f>
        <v>4567</v>
      </c>
      <c r="F30" s="12">
        <f>[16]Maalis!V8</f>
        <v>5346</v>
      </c>
      <c r="G30" s="12">
        <f>[16]Huhti!V8</f>
        <v>5759</v>
      </c>
      <c r="H30" s="12">
        <f>[16]Touko!V8</f>
        <v>6071</v>
      </c>
      <c r="I30" s="12">
        <f>[16]Kesä!V8</f>
        <v>7007</v>
      </c>
      <c r="J30" s="12">
        <f>[16]Heinä!V8</f>
        <v>8412</v>
      </c>
      <c r="K30" s="12">
        <f>[16]Elo!V8</f>
        <v>7880</v>
      </c>
      <c r="L30" s="12">
        <f>[16]Syys!V8</f>
        <v>6608</v>
      </c>
      <c r="M30" s="12">
        <f>[16]Loka!V8</f>
        <v>5242</v>
      </c>
      <c r="N30" s="12">
        <f>[16]Marras!V8</f>
        <v>4798</v>
      </c>
      <c r="O30" s="12">
        <f>[16]Joulu!V8</f>
        <v>2886</v>
      </c>
    </row>
    <row r="31" spans="2:15" s="21" customFormat="1" x14ac:dyDescent="0.2">
      <c r="B31" s="24" t="s">
        <v>2</v>
      </c>
      <c r="C31" s="23">
        <f>[16]Tammijoulu!BG8</f>
        <v>48237</v>
      </c>
      <c r="D31" s="23">
        <f>[16]Tammi!BG8</f>
        <v>2281</v>
      </c>
      <c r="E31" s="23">
        <f>[16]Helmi!BG8</f>
        <v>1519</v>
      </c>
      <c r="F31" s="23">
        <f>[16]Maalis!BG8</f>
        <v>1721</v>
      </c>
      <c r="G31" s="23">
        <f>[16]Huhti!BG8</f>
        <v>1962</v>
      </c>
      <c r="H31" s="23">
        <f>[16]Touko!BG8</f>
        <v>4532</v>
      </c>
      <c r="I31" s="23">
        <f>[16]Kesä!BG8</f>
        <v>7349</v>
      </c>
      <c r="J31" s="23">
        <f>[16]Heinä!BG8</f>
        <v>8347</v>
      </c>
      <c r="K31" s="23">
        <f>[16]Elo!BG8</f>
        <v>6775</v>
      </c>
      <c r="L31" s="23">
        <f>[16]Syys!BG8</f>
        <v>5144</v>
      </c>
      <c r="M31" s="23">
        <f>[16]Loka!BG8</f>
        <v>2777</v>
      </c>
      <c r="N31" s="23">
        <f>[16]Marras!BG8</f>
        <v>1890</v>
      </c>
      <c r="O31" s="23">
        <f>[16]Joulu!BG8</f>
        <v>3940</v>
      </c>
    </row>
    <row r="32" spans="2:15" x14ac:dyDescent="0.2">
      <c r="B32" s="1" t="s">
        <v>48</v>
      </c>
      <c r="C32" s="12">
        <f>[16]Tammijoulu!BA8</f>
        <v>23149</v>
      </c>
      <c r="D32" s="12">
        <f>[16]Tammi!BA8</f>
        <v>1199</v>
      </c>
      <c r="E32" s="12">
        <f>[16]Helmi!BA8</f>
        <v>878</v>
      </c>
      <c r="F32" s="12">
        <f>[16]Maalis!BA8</f>
        <v>1059</v>
      </c>
      <c r="G32" s="12">
        <f>[16]Huhti!BA8</f>
        <v>1517</v>
      </c>
      <c r="H32" s="12">
        <f>[16]Touko!BA8</f>
        <v>1973</v>
      </c>
      <c r="I32" s="12">
        <f>[16]Kesä!BA8</f>
        <v>3090</v>
      </c>
      <c r="J32" s="12">
        <f>[16]Heinä!BA8</f>
        <v>2374</v>
      </c>
      <c r="K32" s="12">
        <f>[16]Elo!BA8</f>
        <v>5208</v>
      </c>
      <c r="L32" s="12">
        <f>[16]Syys!BA8</f>
        <v>1935</v>
      </c>
      <c r="M32" s="12">
        <f>[16]Loka!BA8</f>
        <v>1609</v>
      </c>
      <c r="N32" s="12">
        <f>[16]Marras!BA8</f>
        <v>1262</v>
      </c>
      <c r="O32" s="12">
        <f>[16]Joulu!BA8</f>
        <v>1045</v>
      </c>
    </row>
    <row r="33" spans="2:15" s="21" customFormat="1" x14ac:dyDescent="0.2">
      <c r="B33" s="24" t="s">
        <v>41</v>
      </c>
      <c r="C33" s="23">
        <f>[16]Tammijoulu!AF8</f>
        <v>24703</v>
      </c>
      <c r="D33" s="23">
        <f>[16]Tammi!AF8</f>
        <v>2419</v>
      </c>
      <c r="E33" s="23">
        <f>[16]Helmi!AF8</f>
        <v>1289</v>
      </c>
      <c r="F33" s="23">
        <f>[16]Maalis!AF8</f>
        <v>977</v>
      </c>
      <c r="G33" s="23">
        <f>[16]Huhti!AF8</f>
        <v>1060</v>
      </c>
      <c r="H33" s="23">
        <f>[16]Touko!AF8</f>
        <v>1159</v>
      </c>
      <c r="I33" s="23">
        <f>[16]Kesä!AF8</f>
        <v>2182</v>
      </c>
      <c r="J33" s="23">
        <f>[16]Heinä!AF8</f>
        <v>2421</v>
      </c>
      <c r="K33" s="23">
        <f>[16]Elo!AF8</f>
        <v>3840</v>
      </c>
      <c r="L33" s="23">
        <f>[16]Syys!AF8</f>
        <v>1273</v>
      </c>
      <c r="M33" s="23">
        <f>[16]Loka!AF8</f>
        <v>1030</v>
      </c>
      <c r="N33" s="23">
        <f>[16]Marras!AF8</f>
        <v>707</v>
      </c>
      <c r="O33" s="23">
        <f>[16]Joulu!AF8</f>
        <v>6346</v>
      </c>
    </row>
    <row r="34" spans="2:15" x14ac:dyDescent="0.2">
      <c r="B34" s="1" t="s">
        <v>47</v>
      </c>
      <c r="C34" s="12">
        <f>[16]Tammijoulu!Q8</f>
        <v>29218</v>
      </c>
      <c r="D34" s="12">
        <f>[16]Tammi!Q8</f>
        <v>1584</v>
      </c>
      <c r="E34" s="12">
        <f>[16]Helmi!Q8</f>
        <v>2082</v>
      </c>
      <c r="F34" s="12">
        <f>[16]Maalis!Q8</f>
        <v>2457</v>
      </c>
      <c r="G34" s="12">
        <f>[16]Huhti!Q8</f>
        <v>1677</v>
      </c>
      <c r="H34" s="12">
        <f>[16]Touko!Q8</f>
        <v>2010</v>
      </c>
      <c r="I34" s="12">
        <f>[16]Kesä!Q8</f>
        <v>2240</v>
      </c>
      <c r="J34" s="12">
        <f>[16]Heinä!Q8</f>
        <v>2823</v>
      </c>
      <c r="K34" s="12">
        <f>[16]Elo!Q8</f>
        <v>3337</v>
      </c>
      <c r="L34" s="12">
        <f>[16]Syys!Q8</f>
        <v>1519</v>
      </c>
      <c r="M34" s="12">
        <f>[16]Loka!Q8</f>
        <v>2555</v>
      </c>
      <c r="N34" s="12">
        <f>[16]Marras!Q8</f>
        <v>1007</v>
      </c>
      <c r="O34" s="12">
        <f>[16]Joulu!Q8</f>
        <v>5927</v>
      </c>
    </row>
    <row r="35" spans="2:15" s="21" customFormat="1" x14ac:dyDescent="0.2">
      <c r="B35" s="24" t="s">
        <v>49</v>
      </c>
      <c r="C35" s="23">
        <f>[16]Tammijoulu!W8</f>
        <v>30380</v>
      </c>
      <c r="D35" s="23">
        <f>[16]Tammi!W8</f>
        <v>1585</v>
      </c>
      <c r="E35" s="23">
        <f>[16]Helmi!W8</f>
        <v>1962</v>
      </c>
      <c r="F35" s="23">
        <f>[16]Maalis!W8</f>
        <v>2034</v>
      </c>
      <c r="G35" s="23">
        <f>[16]Huhti!W8</f>
        <v>1908</v>
      </c>
      <c r="H35" s="23">
        <f>[16]Touko!W8</f>
        <v>2743</v>
      </c>
      <c r="I35" s="23">
        <f>[16]Kesä!W8</f>
        <v>2530</v>
      </c>
      <c r="J35" s="23">
        <f>[16]Heinä!W8</f>
        <v>4133</v>
      </c>
      <c r="K35" s="23">
        <f>[16]Elo!W8</f>
        <v>5101</v>
      </c>
      <c r="L35" s="23">
        <f>[16]Syys!W8</f>
        <v>2288</v>
      </c>
      <c r="M35" s="23">
        <f>[16]Loka!W8</f>
        <v>1986</v>
      </c>
      <c r="N35" s="23">
        <f>[16]Marras!W8</f>
        <v>2789</v>
      </c>
      <c r="O35" s="23">
        <f>[16]Joulu!W8</f>
        <v>1321</v>
      </c>
    </row>
    <row r="36" spans="2:15" s="46" customFormat="1" x14ac:dyDescent="0.2">
      <c r="B36" s="42" t="s">
        <v>45</v>
      </c>
      <c r="C36" s="43">
        <f>[16]Tammijoulu!Y8</f>
        <v>23478</v>
      </c>
      <c r="D36" s="43">
        <f>[16]Tammi!Y8</f>
        <v>1363</v>
      </c>
      <c r="E36" s="43">
        <f>[16]Helmi!Y8</f>
        <v>1480</v>
      </c>
      <c r="F36" s="43">
        <f>[16]Maalis!Y8</f>
        <v>1633</v>
      </c>
      <c r="G36" s="43">
        <f>[16]Huhti!Y8</f>
        <v>1776</v>
      </c>
      <c r="H36" s="43">
        <f>[16]Touko!Y8</f>
        <v>1831</v>
      </c>
      <c r="I36" s="43">
        <f>[16]Kesä!Y8</f>
        <v>2482</v>
      </c>
      <c r="J36" s="43">
        <f>[16]Heinä!Y8</f>
        <v>3258</v>
      </c>
      <c r="K36" s="43">
        <f>[16]Elo!Y8</f>
        <v>3036</v>
      </c>
      <c r="L36" s="43">
        <f>[16]Syys!Y8</f>
        <v>2073</v>
      </c>
      <c r="M36" s="43">
        <f>[16]Loka!Y8</f>
        <v>2065</v>
      </c>
      <c r="N36" s="43">
        <f>[16]Marras!Y8</f>
        <v>1579</v>
      </c>
      <c r="O36" s="43">
        <f>[16]Joulu!Y8</f>
        <v>902</v>
      </c>
    </row>
    <row r="37" spans="2:15" s="21" customFormat="1" x14ac:dyDescent="0.2">
      <c r="B37" s="24" t="s">
        <v>51</v>
      </c>
      <c r="C37" s="23">
        <f>[16]Tammijoulu!AW8</f>
        <v>63997</v>
      </c>
      <c r="D37" s="23">
        <f>[16]Tammi!AW8</f>
        <v>4676</v>
      </c>
      <c r="E37" s="23">
        <f>[16]Helmi!AW8</f>
        <v>5060</v>
      </c>
      <c r="F37" s="23">
        <f>[16]Maalis!AW8</f>
        <v>5571</v>
      </c>
      <c r="G37" s="23">
        <f>[16]Huhti!AW8</f>
        <v>5813</v>
      </c>
      <c r="H37" s="23">
        <f>[16]Touko!AW8</f>
        <v>7453</v>
      </c>
      <c r="I37" s="23">
        <f>[16]Kesä!AW8</f>
        <v>6956</v>
      </c>
      <c r="J37" s="23">
        <f>[16]Heinä!AW8</f>
        <v>3676</v>
      </c>
      <c r="K37" s="23">
        <f>[16]Elo!AW8</f>
        <v>4780</v>
      </c>
      <c r="L37" s="23">
        <f>[16]Syys!AW8</f>
        <v>5649</v>
      </c>
      <c r="M37" s="23">
        <f>[16]Loka!AW8</f>
        <v>5714</v>
      </c>
      <c r="N37" s="23">
        <f>[16]Marras!AW8</f>
        <v>4872</v>
      </c>
      <c r="O37" s="23">
        <f>[16]Joulu!AW8</f>
        <v>3777</v>
      </c>
    </row>
    <row r="38" spans="2:15" x14ac:dyDescent="0.2">
      <c r="B38" s="1" t="s">
        <v>3</v>
      </c>
      <c r="C38" s="12">
        <f>[16]Tammijoulu!AI8</f>
        <v>45428</v>
      </c>
      <c r="D38" s="12">
        <f>[16]Tammi!AI8</f>
        <v>2806</v>
      </c>
      <c r="E38" s="12">
        <f>[16]Helmi!AI8</f>
        <v>2367</v>
      </c>
      <c r="F38" s="12">
        <f>[16]Maalis!AI8</f>
        <v>3552</v>
      </c>
      <c r="G38" s="12">
        <f>[16]Huhti!AI8</f>
        <v>3590</v>
      </c>
      <c r="H38" s="12">
        <f>[16]Touko!AI8</f>
        <v>5094</v>
      </c>
      <c r="I38" s="12">
        <f>[16]Kesä!AI8</f>
        <v>4307</v>
      </c>
      <c r="J38" s="12">
        <f>[16]Heinä!AI8</f>
        <v>4200</v>
      </c>
      <c r="K38" s="12">
        <f>[16]Elo!AI8</f>
        <v>6269</v>
      </c>
      <c r="L38" s="12">
        <f>[16]Syys!AI8</f>
        <v>3707</v>
      </c>
      <c r="M38" s="12">
        <f>[16]Loka!AI8</f>
        <v>3522</v>
      </c>
      <c r="N38" s="12">
        <f>[16]Marras!AI8</f>
        <v>1792</v>
      </c>
      <c r="O38" s="12">
        <f>[16]Joulu!AI8</f>
        <v>4222</v>
      </c>
    </row>
    <row r="39" spans="2:15" s="21" customFormat="1" x14ac:dyDescent="0.2">
      <c r="B39" s="24" t="s">
        <v>46</v>
      </c>
      <c r="C39" s="23">
        <f>[16]Tammijoulu!U8</f>
        <v>17193</v>
      </c>
      <c r="D39" s="23">
        <f>[16]Tammi!U8</f>
        <v>1028</v>
      </c>
      <c r="E39" s="23">
        <f>[16]Helmi!U8</f>
        <v>1205</v>
      </c>
      <c r="F39" s="23">
        <f>[16]Maalis!U8</f>
        <v>1396</v>
      </c>
      <c r="G39" s="23">
        <f>[16]Huhti!U8</f>
        <v>1536</v>
      </c>
      <c r="H39" s="23">
        <f>[16]Touko!U8</f>
        <v>1133</v>
      </c>
      <c r="I39" s="23">
        <f>[16]Kesä!U8</f>
        <v>1716</v>
      </c>
      <c r="J39" s="23">
        <f>[16]Heinä!U8</f>
        <v>1453</v>
      </c>
      <c r="K39" s="23">
        <f>[16]Elo!U8</f>
        <v>3103</v>
      </c>
      <c r="L39" s="23">
        <f>[16]Syys!U8</f>
        <v>1456</v>
      </c>
      <c r="M39" s="23">
        <f>[16]Loka!U8</f>
        <v>1349</v>
      </c>
      <c r="N39" s="23">
        <f>[16]Marras!U8</f>
        <v>626</v>
      </c>
      <c r="O39" s="23">
        <f>[16]Joulu!U8</f>
        <v>1192</v>
      </c>
    </row>
    <row r="40" spans="2:15" x14ac:dyDescent="0.2">
      <c r="B40" s="1" t="s">
        <v>50</v>
      </c>
      <c r="C40" s="12">
        <f>[16]Tammijoulu!AJ8</f>
        <v>27444</v>
      </c>
      <c r="D40" s="12">
        <f>[16]Tammi!AJ8</f>
        <v>3228</v>
      </c>
      <c r="E40" s="12">
        <f>[16]Helmi!AJ8</f>
        <v>1743</v>
      </c>
      <c r="F40" s="12">
        <f>[16]Maalis!AJ8</f>
        <v>1632</v>
      </c>
      <c r="G40" s="12">
        <f>[16]Huhti!AJ8</f>
        <v>1887</v>
      </c>
      <c r="H40" s="12">
        <f>[16]Touko!AJ8</f>
        <v>2434</v>
      </c>
      <c r="I40" s="12">
        <f>[16]Kesä!AJ8</f>
        <v>2699</v>
      </c>
      <c r="J40" s="12">
        <f>[16]Heinä!AJ8</f>
        <v>2840</v>
      </c>
      <c r="K40" s="12">
        <f>[16]Elo!AJ8</f>
        <v>3037</v>
      </c>
      <c r="L40" s="12">
        <f>[16]Syys!AJ8</f>
        <v>2051</v>
      </c>
      <c r="M40" s="12">
        <f>[16]Loka!AJ8</f>
        <v>1610</v>
      </c>
      <c r="N40" s="12">
        <f>[16]Marras!AJ8</f>
        <v>1651</v>
      </c>
      <c r="O40" s="12">
        <f>[16]Joulu!AJ8</f>
        <v>2632</v>
      </c>
    </row>
    <row r="41" spans="2:15" s="21" customFormat="1" x14ac:dyDescent="0.2">
      <c r="B41" s="24" t="s">
        <v>52</v>
      </c>
      <c r="C41" s="23">
        <f>[16]Tammijoulu!I8</f>
        <v>9728</v>
      </c>
      <c r="D41" s="23">
        <f>[16]Tammi!I8</f>
        <v>600</v>
      </c>
      <c r="E41" s="23">
        <f>[16]Helmi!I8</f>
        <v>402</v>
      </c>
      <c r="F41" s="23">
        <f>[16]Maalis!I8</f>
        <v>564</v>
      </c>
      <c r="G41" s="23">
        <f>[16]Huhti!I8</f>
        <v>934</v>
      </c>
      <c r="H41" s="23">
        <f>[16]Touko!I8</f>
        <v>1313</v>
      </c>
      <c r="I41" s="23">
        <f>[16]Kesä!I8</f>
        <v>1475</v>
      </c>
      <c r="J41" s="23">
        <f>[16]Heinä!I8</f>
        <v>655</v>
      </c>
      <c r="K41" s="23">
        <f>[16]Elo!I8</f>
        <v>1251</v>
      </c>
      <c r="L41" s="23">
        <f>[16]Syys!I8</f>
        <v>1028</v>
      </c>
      <c r="M41" s="23">
        <f>[16]Loka!I8</f>
        <v>878</v>
      </c>
      <c r="N41" s="23">
        <f>[16]Marras!I8</f>
        <v>383</v>
      </c>
      <c r="O41" s="23">
        <f>[16]Joulu!I8</f>
        <v>245</v>
      </c>
    </row>
    <row r="42" spans="2:15" s="46" customFormat="1" x14ac:dyDescent="0.2">
      <c r="B42" s="42" t="s">
        <v>71</v>
      </c>
      <c r="C42" s="43">
        <f>[16]Tammijoulu!AG8</f>
        <v>14830</v>
      </c>
      <c r="D42" s="43">
        <f>[16]Tammi!AG8</f>
        <v>650</v>
      </c>
      <c r="E42" s="43">
        <f>[16]Helmi!AG8</f>
        <v>870</v>
      </c>
      <c r="F42" s="43">
        <f>[16]Maalis!AG8</f>
        <v>1158</v>
      </c>
      <c r="G42" s="43">
        <f>[16]Huhti!AG8</f>
        <v>1646</v>
      </c>
      <c r="H42" s="43">
        <f>[16]Touko!AG8</f>
        <v>1695</v>
      </c>
      <c r="I42" s="43">
        <f>[16]Kesä!AG8</f>
        <v>1618</v>
      </c>
      <c r="J42" s="43">
        <f>[16]Heinä!AG8</f>
        <v>1171</v>
      </c>
      <c r="K42" s="43">
        <f>[16]Elo!AG8</f>
        <v>1468</v>
      </c>
      <c r="L42" s="43">
        <f>[16]Syys!AG8</f>
        <v>968</v>
      </c>
      <c r="M42" s="43">
        <f>[16]Loka!AG8</f>
        <v>1668</v>
      </c>
      <c r="N42" s="43">
        <f>[16]Marras!AG8</f>
        <v>955</v>
      </c>
      <c r="O42" s="43">
        <f>[16]Joulu!AG8</f>
        <v>963</v>
      </c>
    </row>
    <row r="43" spans="2:15" s="21" customFormat="1" x14ac:dyDescent="0.2">
      <c r="B43" s="24" t="s">
        <v>4</v>
      </c>
      <c r="C43" s="23">
        <f>[16]Tammijoulu!AN8</f>
        <v>17203</v>
      </c>
      <c r="D43" s="23">
        <f>[16]Tammi!AN8</f>
        <v>647</v>
      </c>
      <c r="E43" s="23">
        <f>[16]Helmi!AN8</f>
        <v>1137</v>
      </c>
      <c r="F43" s="23">
        <f>[16]Maalis!AN8</f>
        <v>5766</v>
      </c>
      <c r="G43" s="23">
        <f>[16]Huhti!AN8</f>
        <v>806</v>
      </c>
      <c r="H43" s="23">
        <f>[16]Touko!AN8</f>
        <v>554</v>
      </c>
      <c r="I43" s="23">
        <f>[16]Kesä!AN8</f>
        <v>1190</v>
      </c>
      <c r="J43" s="23">
        <f>[16]Heinä!AN8</f>
        <v>1295</v>
      </c>
      <c r="K43" s="23">
        <f>[16]Elo!AN8</f>
        <v>2811</v>
      </c>
      <c r="L43" s="23">
        <f>[16]Syys!AN8</f>
        <v>1316</v>
      </c>
      <c r="M43" s="23">
        <f>[16]Loka!AN8</f>
        <v>628</v>
      </c>
      <c r="N43" s="23">
        <f>[16]Marras!AN8</f>
        <v>513</v>
      </c>
      <c r="O43" s="23">
        <f>[16]Joulu!AN8</f>
        <v>540</v>
      </c>
    </row>
    <row r="44" spans="2:15" x14ac:dyDescent="0.2">
      <c r="B44" s="1" t="s">
        <v>103</v>
      </c>
      <c r="C44" s="12">
        <f>[16]Tammijoulu!AL8</f>
        <v>15532</v>
      </c>
      <c r="D44" s="12">
        <f>[16]Tammi!AL8</f>
        <v>4151</v>
      </c>
      <c r="E44" s="12">
        <f>[16]Helmi!AL8</f>
        <v>672</v>
      </c>
      <c r="F44" s="12">
        <f>[16]Maalis!AL8</f>
        <v>928</v>
      </c>
      <c r="G44" s="12">
        <f>[16]Huhti!AL8</f>
        <v>863</v>
      </c>
      <c r="H44" s="12">
        <f>[16]Touko!AL8</f>
        <v>546</v>
      </c>
      <c r="I44" s="12">
        <f>[16]Kesä!AL8</f>
        <v>761</v>
      </c>
      <c r="J44" s="12">
        <f>[16]Heinä!AL8</f>
        <v>459</v>
      </c>
      <c r="K44" s="12">
        <f>[16]Elo!AL8</f>
        <v>912</v>
      </c>
      <c r="L44" s="12">
        <f>[16]Syys!AL8</f>
        <v>769</v>
      </c>
      <c r="M44" s="12">
        <f>[16]Loka!AL8</f>
        <v>912</v>
      </c>
      <c r="N44" s="12">
        <f>[16]Marras!AL8</f>
        <v>2272</v>
      </c>
      <c r="O44" s="12">
        <f>[16]Joulu!AL8</f>
        <v>2287</v>
      </c>
    </row>
    <row r="45" spans="2:15" s="21" customFormat="1" x14ac:dyDescent="0.2">
      <c r="B45" s="24" t="s">
        <v>53</v>
      </c>
      <c r="C45" s="23">
        <f>[16]Tammijoulu!BH8</f>
        <v>4975</v>
      </c>
      <c r="D45" s="23">
        <f>[16]Tammi!BH8</f>
        <v>193</v>
      </c>
      <c r="E45" s="23">
        <f>[16]Helmi!BH8</f>
        <v>169</v>
      </c>
      <c r="F45" s="23">
        <f>[16]Maalis!BH8</f>
        <v>295</v>
      </c>
      <c r="G45" s="23">
        <f>[16]Huhti!BH8</f>
        <v>146</v>
      </c>
      <c r="H45" s="23">
        <f>[16]Touko!BH8</f>
        <v>425</v>
      </c>
      <c r="I45" s="23">
        <f>[16]Kesä!BH8</f>
        <v>1046</v>
      </c>
      <c r="J45" s="23">
        <f>[16]Heinä!BH8</f>
        <v>920</v>
      </c>
      <c r="K45" s="23">
        <f>[16]Elo!BH8</f>
        <v>570</v>
      </c>
      <c r="L45" s="23">
        <f>[16]Syys!BH8</f>
        <v>491</v>
      </c>
      <c r="M45" s="23">
        <f>[16]Loka!BH8</f>
        <v>281</v>
      </c>
      <c r="N45" s="23">
        <f>[16]Marras!BH8</f>
        <v>195</v>
      </c>
      <c r="O45" s="23">
        <f>[16]Joulu!BH8</f>
        <v>244</v>
      </c>
    </row>
    <row r="46" spans="2:15" s="46" customFormat="1" x14ac:dyDescent="0.2">
      <c r="B46" s="42" t="s">
        <v>5</v>
      </c>
      <c r="C46" s="43">
        <f>[16]Tammijoulu!BC8</f>
        <v>9875</v>
      </c>
      <c r="D46" s="43">
        <f>[16]Tammi!BC8</f>
        <v>577</v>
      </c>
      <c r="E46" s="43">
        <f>[16]Helmi!BC8</f>
        <v>477</v>
      </c>
      <c r="F46" s="43">
        <f>[16]Maalis!BC8</f>
        <v>803</v>
      </c>
      <c r="G46" s="43">
        <f>[16]Huhti!BC8</f>
        <v>632</v>
      </c>
      <c r="H46" s="43">
        <f>[16]Touko!BC8</f>
        <v>824</v>
      </c>
      <c r="I46" s="43">
        <f>[16]Kesä!BC8</f>
        <v>1859</v>
      </c>
      <c r="J46" s="43">
        <f>[16]Heinä!BC8</f>
        <v>1876</v>
      </c>
      <c r="K46" s="43">
        <f>[16]Elo!BC8</f>
        <v>1180</v>
      </c>
      <c r="L46" s="43">
        <f>[16]Syys!BC8</f>
        <v>575</v>
      </c>
      <c r="M46" s="43">
        <f>[16]Loka!BC8</f>
        <v>432</v>
      </c>
      <c r="N46" s="43">
        <f>[16]Marras!BC8</f>
        <v>292</v>
      </c>
      <c r="O46" s="43">
        <f>[16]Joulu!BC8</f>
        <v>348</v>
      </c>
    </row>
    <row r="47" spans="2:15" s="21" customFormat="1" x14ac:dyDescent="0.2">
      <c r="B47" s="25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2:15" x14ac:dyDescent="0.2">
      <c r="B48" s="1" t="s">
        <v>54</v>
      </c>
      <c r="C48" s="8">
        <f t="shared" ref="C48:O48" si="0">C10-SUM(C12:C46)</f>
        <v>400006</v>
      </c>
      <c r="D48" s="8">
        <f t="shared" si="0"/>
        <v>26069</v>
      </c>
      <c r="E48" s="8">
        <f t="shared" si="0"/>
        <v>26377</v>
      </c>
      <c r="F48" s="8">
        <f t="shared" si="0"/>
        <v>27625</v>
      </c>
      <c r="G48" s="8">
        <f t="shared" si="0"/>
        <v>28616</v>
      </c>
      <c r="H48" s="8">
        <f t="shared" si="0"/>
        <v>31084</v>
      </c>
      <c r="I48" s="8">
        <f t="shared" si="0"/>
        <v>43055</v>
      </c>
      <c r="J48" s="8">
        <f t="shared" si="0"/>
        <v>43541</v>
      </c>
      <c r="K48" s="8">
        <f t="shared" si="0"/>
        <v>49452</v>
      </c>
      <c r="L48" s="8">
        <f t="shared" si="0"/>
        <v>41344</v>
      </c>
      <c r="M48" s="8">
        <f t="shared" si="0"/>
        <v>29217</v>
      </c>
      <c r="N48" s="8">
        <f t="shared" si="0"/>
        <v>29598</v>
      </c>
      <c r="O48" s="8">
        <f t="shared" si="0"/>
        <v>24028</v>
      </c>
    </row>
    <row r="49" spans="2:15" x14ac:dyDescent="0.2"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2:15" x14ac:dyDescent="0.2"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2:15" x14ac:dyDescent="0.2"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2:15" x14ac:dyDescent="0.2"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</row>
    <row r="53" spans="2:15" x14ac:dyDescent="0.2"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</row>
    <row r="54" spans="2:15" x14ac:dyDescent="0.2"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2:15" x14ac:dyDescent="0.2"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</row>
    <row r="56" spans="2:15" x14ac:dyDescent="0.2"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2:15" x14ac:dyDescent="0.2">
      <c r="B57" s="13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2:15" x14ac:dyDescent="0.2"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2:15" x14ac:dyDescent="0.2"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2:15" x14ac:dyDescent="0.2"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</row>
  </sheetData>
  <phoneticPr fontId="0" type="noConversion"/>
  <conditionalFormatting sqref="A1:B8 A9:D65536 C8:D8 P1:IV1048576 E8:O65536 C1:O6">
    <cfRule type="cellIs" dxfId="27" priority="1" stopIfTrue="1" operator="lessThan">
      <formula>0</formula>
    </cfRule>
  </conditionalFormatting>
  <pageMargins left="0.75" right="0.75" top="0.54" bottom="0.59" header="0.4921259845" footer="0.23"/>
  <pageSetup paperSize="9" scale="80" orientation="landscape" r:id="rId1"/>
  <headerFooter alignWithMargins="0">
    <oddFooter>&amp;LStatistics Finland&amp;C&amp;D&amp;RHelsinki City Tourist office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workbookViewId="0">
      <selection activeCell="B7" sqref="B7"/>
    </sheetView>
  </sheetViews>
  <sheetFormatPr defaultRowHeight="12.75" x14ac:dyDescent="0.2"/>
  <cols>
    <col min="1" max="1" width="4.140625" customWidth="1"/>
    <col min="2" max="2" width="28.7109375" style="1" customWidth="1"/>
    <col min="3" max="3" width="10.7109375" customWidth="1"/>
    <col min="4" max="11" width="9.7109375" customWidth="1"/>
    <col min="12" max="12" width="10.7109375" customWidth="1"/>
    <col min="13" max="13" width="9.7109375" customWidth="1"/>
    <col min="14" max="14" width="11.140625" customWidth="1"/>
    <col min="15" max="15" width="9.7109375" customWidth="1"/>
  </cols>
  <sheetData>
    <row r="1" spans="1:16" x14ac:dyDescent="0.2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6" x14ac:dyDescent="0.2">
      <c r="B2" s="51" t="s">
        <v>72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x14ac:dyDescent="0.2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6" ht="15.75" x14ac:dyDescent="0.25">
      <c r="B4" s="3" t="s">
        <v>55</v>
      </c>
      <c r="C4" s="4"/>
      <c r="D4" s="4"/>
      <c r="E4" s="4"/>
      <c r="F4" s="2"/>
      <c r="G4" s="4"/>
      <c r="H4" s="2"/>
      <c r="I4" s="4"/>
      <c r="J4" s="2"/>
      <c r="K4" s="4"/>
      <c r="L4" s="4"/>
      <c r="M4" s="2"/>
      <c r="N4" s="2"/>
      <c r="O4" s="2"/>
    </row>
    <row r="5" spans="1:16" ht="15.75" thickBot="1" x14ac:dyDescent="0.3">
      <c r="B5" s="5" t="s">
        <v>75</v>
      </c>
    </row>
    <row r="6" spans="1:16" ht="13.5" thickBot="1" x14ac:dyDescent="0.25">
      <c r="B6" s="6" t="s">
        <v>119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  <c r="K6" s="7" t="s">
        <v>14</v>
      </c>
      <c r="L6" s="7" t="s">
        <v>15</v>
      </c>
      <c r="M6" s="7" t="s">
        <v>16</v>
      </c>
      <c r="N6" s="7" t="s">
        <v>17</v>
      </c>
      <c r="O6" s="7" t="s">
        <v>18</v>
      </c>
    </row>
    <row r="7" spans="1:16" x14ac:dyDescent="0.2">
      <c r="B7" s="9"/>
      <c r="C7" s="16" t="s">
        <v>56</v>
      </c>
      <c r="D7" s="16" t="s">
        <v>57</v>
      </c>
      <c r="E7" s="16" t="s">
        <v>58</v>
      </c>
      <c r="F7" s="16" t="s">
        <v>59</v>
      </c>
      <c r="G7" s="16" t="s">
        <v>60</v>
      </c>
      <c r="H7" s="16" t="s">
        <v>61</v>
      </c>
      <c r="I7" s="16" t="s">
        <v>62</v>
      </c>
      <c r="J7" s="16" t="s">
        <v>63</v>
      </c>
      <c r="K7" s="16" t="s">
        <v>64</v>
      </c>
      <c r="L7" s="16" t="s">
        <v>65</v>
      </c>
      <c r="M7" s="16" t="s">
        <v>66</v>
      </c>
      <c r="N7" s="16" t="s">
        <v>67</v>
      </c>
      <c r="O7" s="16" t="s">
        <v>68</v>
      </c>
    </row>
    <row r="8" spans="1:16" s="61" customFormat="1" x14ac:dyDescent="0.2">
      <c r="B8" s="59"/>
      <c r="C8" s="60"/>
      <c r="D8" s="60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60"/>
    </row>
    <row r="9" spans="1:16" s="21" customFormat="1" x14ac:dyDescent="0.2">
      <c r="B9" s="18" t="s">
        <v>23</v>
      </c>
      <c r="C9" s="19">
        <f>[17]Tammijoulu!C8</f>
        <v>19036665</v>
      </c>
      <c r="D9" s="19">
        <f>[17]Tammi!C8</f>
        <v>1196838</v>
      </c>
      <c r="E9" s="19">
        <f>[17]Helmi!C8</f>
        <v>1291441</v>
      </c>
      <c r="F9" s="19">
        <f>[17]Maalis!C8</f>
        <v>1578146</v>
      </c>
      <c r="G9" s="19">
        <f>[17]Huhti!C8</f>
        <v>1265954</v>
      </c>
      <c r="H9" s="19">
        <f>[17]Touko!C8</f>
        <v>1231465</v>
      </c>
      <c r="I9" s="19">
        <f>[17]Kesä!C8</f>
        <v>2089726</v>
      </c>
      <c r="J9" s="19">
        <f>[17]Heinä!C8</f>
        <v>2990701</v>
      </c>
      <c r="K9" s="19">
        <f>[17]Elo!C8</f>
        <v>2139972</v>
      </c>
      <c r="L9" s="19">
        <f>[17]Syys!C8</f>
        <v>1482086</v>
      </c>
      <c r="M9" s="19">
        <f>[17]Loka!C8</f>
        <v>1310247</v>
      </c>
      <c r="N9" s="19">
        <f>[17]Marras!C8</f>
        <v>1214720</v>
      </c>
      <c r="O9" s="19">
        <f>[17]Joulu!C8</f>
        <v>1245369</v>
      </c>
    </row>
    <row r="10" spans="1:16" x14ac:dyDescent="0.2">
      <c r="B10" s="11" t="s">
        <v>24</v>
      </c>
      <c r="C10" s="12">
        <f>[17]Tammijoulu!E8</f>
        <v>5328215</v>
      </c>
      <c r="D10" s="12">
        <f>[17]Tammi!E8</f>
        <v>500525</v>
      </c>
      <c r="E10" s="12">
        <f>[17]Helmi!E8</f>
        <v>343380</v>
      </c>
      <c r="F10" s="12">
        <f>[17]Maalis!E8</f>
        <v>398253</v>
      </c>
      <c r="G10" s="12">
        <f>[17]Huhti!E8</f>
        <v>281326</v>
      </c>
      <c r="H10" s="12">
        <f>[17]Touko!E8</f>
        <v>348072</v>
      </c>
      <c r="I10" s="12">
        <f>[17]Kesä!E8</f>
        <v>540652</v>
      </c>
      <c r="J10" s="12">
        <f>[17]Heinä!E8</f>
        <v>743963</v>
      </c>
      <c r="K10" s="12">
        <f>[17]Elo!E8</f>
        <v>691616</v>
      </c>
      <c r="L10" s="12">
        <f>[17]Syys!E8</f>
        <v>367767</v>
      </c>
      <c r="M10" s="12">
        <f>[17]Loka!E8</f>
        <v>294443</v>
      </c>
      <c r="N10" s="12">
        <f>[17]Marras!E8</f>
        <v>309772</v>
      </c>
      <c r="O10" s="12">
        <f>[17]Joulu!E8</f>
        <v>508446</v>
      </c>
    </row>
    <row r="11" spans="1:16" s="21" customFormat="1" x14ac:dyDescent="0.2">
      <c r="B11" s="22" t="s">
        <v>25</v>
      </c>
      <c r="C11" s="23">
        <f>[17]Tammijoulu!D8</f>
        <v>13708450</v>
      </c>
      <c r="D11" s="23">
        <f>[17]Tammi!D8</f>
        <v>696313</v>
      </c>
      <c r="E11" s="23">
        <f>[17]Helmi!D8</f>
        <v>948061</v>
      </c>
      <c r="F11" s="23">
        <f>[17]Maalis!D8</f>
        <v>1179893</v>
      </c>
      <c r="G11" s="23">
        <f>[17]Huhti!D8</f>
        <v>984628</v>
      </c>
      <c r="H11" s="23">
        <f>[17]Touko!D8</f>
        <v>883393</v>
      </c>
      <c r="I11" s="23">
        <f>[17]Kesä!D8</f>
        <v>1549074</v>
      </c>
      <c r="J11" s="23">
        <f>[17]Heinä!D8</f>
        <v>2246738</v>
      </c>
      <c r="K11" s="23">
        <f>[17]Elo!D8</f>
        <v>1448356</v>
      </c>
      <c r="L11" s="23">
        <f>[17]Syys!D8</f>
        <v>1114319</v>
      </c>
      <c r="M11" s="23">
        <f>[17]Loka!D8</f>
        <v>1015804</v>
      </c>
      <c r="N11" s="23">
        <f>[17]Marras!D8</f>
        <v>904948</v>
      </c>
      <c r="O11" s="23">
        <f>[17]Joulu!D8</f>
        <v>736923</v>
      </c>
    </row>
    <row r="12" spans="1:16" x14ac:dyDescent="0.2">
      <c r="B12" s="1" t="s">
        <v>26</v>
      </c>
      <c r="C12" s="12">
        <f>[17]Tammijoulu!P8</f>
        <v>515934</v>
      </c>
      <c r="D12" s="12">
        <f>[17]Tammi!P8</f>
        <v>47218</v>
      </c>
      <c r="E12" s="12">
        <f>[17]Helmi!P8</f>
        <v>48440</v>
      </c>
      <c r="F12" s="12">
        <f>[17]Maalis!P8</f>
        <v>40527</v>
      </c>
      <c r="G12" s="12">
        <f>[17]Huhti!P8</f>
        <v>25944</v>
      </c>
      <c r="H12" s="12">
        <f>[17]Touko!P8</f>
        <v>26516</v>
      </c>
      <c r="I12" s="12">
        <f>[17]Kesä!P8</f>
        <v>38636</v>
      </c>
      <c r="J12" s="12">
        <f>[17]Heinä!P8</f>
        <v>31171</v>
      </c>
      <c r="K12" s="12">
        <f>[17]Elo!P8</f>
        <v>36596</v>
      </c>
      <c r="L12" s="12">
        <f>[17]Syys!P8</f>
        <v>24665</v>
      </c>
      <c r="M12" s="12">
        <f>[17]Loka!P8</f>
        <v>20744</v>
      </c>
      <c r="N12" s="12">
        <f>[17]Marras!P8</f>
        <v>22923</v>
      </c>
      <c r="O12" s="12">
        <f>[17]Joulu!P8</f>
        <v>152554</v>
      </c>
    </row>
    <row r="13" spans="1:16" s="21" customFormat="1" x14ac:dyDescent="0.2">
      <c r="B13" s="24" t="s">
        <v>29</v>
      </c>
      <c r="C13" s="23">
        <f>[17]Tammijoulu!J8</f>
        <v>572147</v>
      </c>
      <c r="D13" s="23">
        <f>[17]Tammi!J8</f>
        <v>31886</v>
      </c>
      <c r="E13" s="23">
        <f>[17]Helmi!J8</f>
        <v>36600</v>
      </c>
      <c r="F13" s="23">
        <f>[17]Maalis!J8</f>
        <v>44596</v>
      </c>
      <c r="G13" s="23">
        <f>[17]Huhti!J8</f>
        <v>29859</v>
      </c>
      <c r="H13" s="23">
        <f>[17]Touko!J8</f>
        <v>37523</v>
      </c>
      <c r="I13" s="23">
        <f>[17]Kesä!J8</f>
        <v>77379</v>
      </c>
      <c r="J13" s="23">
        <f>[17]Heinä!J8</f>
        <v>98492</v>
      </c>
      <c r="K13" s="23">
        <f>[17]Elo!J8</f>
        <v>90510</v>
      </c>
      <c r="L13" s="23">
        <f>[17]Syys!J8</f>
        <v>38627</v>
      </c>
      <c r="M13" s="23">
        <f>[17]Loka!J8</f>
        <v>30815</v>
      </c>
      <c r="N13" s="23">
        <f>[17]Marras!J8</f>
        <v>28685</v>
      </c>
      <c r="O13" s="23">
        <f>[17]Joulu!J8</f>
        <v>27175</v>
      </c>
    </row>
    <row r="14" spans="1:16" x14ac:dyDescent="0.2">
      <c r="B14" s="1" t="s">
        <v>28</v>
      </c>
      <c r="C14" s="12">
        <f>[17]Tammijoulu!F8</f>
        <v>576038</v>
      </c>
      <c r="D14" s="12">
        <f>[17]Tammi!F8</f>
        <v>23128</v>
      </c>
      <c r="E14" s="12">
        <f>[17]Helmi!F8</f>
        <v>24548</v>
      </c>
      <c r="F14" s="12">
        <f>[17]Maalis!F8</f>
        <v>32711</v>
      </c>
      <c r="G14" s="12">
        <f>[17]Huhti!F8</f>
        <v>32726</v>
      </c>
      <c r="H14" s="12">
        <f>[17]Touko!F8</f>
        <v>51097</v>
      </c>
      <c r="I14" s="12">
        <f>[17]Kesä!F8</f>
        <v>61961</v>
      </c>
      <c r="J14" s="12">
        <f>[17]Heinä!F8</f>
        <v>128096</v>
      </c>
      <c r="K14" s="12">
        <f>[17]Elo!F8</f>
        <v>88615</v>
      </c>
      <c r="L14" s="12">
        <f>[17]Syys!F8</f>
        <v>45101</v>
      </c>
      <c r="M14" s="12">
        <f>[17]Loka!F8</f>
        <v>34278</v>
      </c>
      <c r="N14" s="12">
        <f>[17]Marras!F8</f>
        <v>33297</v>
      </c>
      <c r="O14" s="12">
        <f>[17]Joulu!F8</f>
        <v>20480</v>
      </c>
    </row>
    <row r="15" spans="1:16" s="21" customFormat="1" x14ac:dyDescent="0.2">
      <c r="B15" s="24" t="s">
        <v>27</v>
      </c>
      <c r="C15" s="23">
        <f>[17]Tammijoulu!AK8</f>
        <v>856176</v>
      </c>
      <c r="D15" s="23">
        <f>[17]Tammi!AK8</f>
        <v>205276</v>
      </c>
      <c r="E15" s="23">
        <f>[17]Helmi!AK8</f>
        <v>45045</v>
      </c>
      <c r="F15" s="23">
        <f>[17]Maalis!AK8</f>
        <v>57346</v>
      </c>
      <c r="G15" s="23">
        <f>[17]Huhti!AK8</f>
        <v>38292</v>
      </c>
      <c r="H15" s="23">
        <f>[17]Touko!AK8</f>
        <v>33961</v>
      </c>
      <c r="I15" s="23">
        <f>[17]Kesä!AK8</f>
        <v>50526</v>
      </c>
      <c r="J15" s="23">
        <f>[17]Heinä!AK8</f>
        <v>86514</v>
      </c>
      <c r="K15" s="23">
        <f>[17]Elo!AK8</f>
        <v>86903</v>
      </c>
      <c r="L15" s="23">
        <f>[17]Syys!AK8</f>
        <v>42451</v>
      </c>
      <c r="M15" s="23">
        <f>[17]Loka!AK8</f>
        <v>40324</v>
      </c>
      <c r="N15" s="23">
        <f>[17]Marras!AK8</f>
        <v>59669</v>
      </c>
      <c r="O15" s="23">
        <f>[17]Joulu!AK8</f>
        <v>109869</v>
      </c>
    </row>
    <row r="16" spans="1:16" x14ac:dyDescent="0.2">
      <c r="A16" s="46"/>
      <c r="B16" s="42" t="s">
        <v>1</v>
      </c>
      <c r="C16" s="43">
        <f>[17]Tammijoulu!AP8</f>
        <v>216412</v>
      </c>
      <c r="D16" s="43">
        <f>[17]Tammi!AP8</f>
        <v>10415</v>
      </c>
      <c r="E16" s="43">
        <f>[17]Helmi!AP8</f>
        <v>9298</v>
      </c>
      <c r="F16" s="43">
        <f>[17]Maalis!AP8</f>
        <v>17295</v>
      </c>
      <c r="G16" s="43">
        <f>[17]Huhti!AP8</f>
        <v>13093</v>
      </c>
      <c r="H16" s="43">
        <f>[17]Touko!AP8</f>
        <v>18991</v>
      </c>
      <c r="I16" s="43">
        <f>[17]Kesä!AP8</f>
        <v>31320</v>
      </c>
      <c r="J16" s="43">
        <f>[17]Heinä!AP8</f>
        <v>28570</v>
      </c>
      <c r="K16" s="43">
        <f>[17]Elo!AP8</f>
        <v>29498</v>
      </c>
      <c r="L16" s="43">
        <f>[17]Syys!AP8</f>
        <v>22078</v>
      </c>
      <c r="M16" s="43">
        <f>[17]Loka!AP8</f>
        <v>14856</v>
      </c>
      <c r="N16" s="43">
        <f>[17]Marras!AP8</f>
        <v>11415</v>
      </c>
      <c r="O16" s="43">
        <f>[17]Joulu!AP8</f>
        <v>9583</v>
      </c>
    </row>
    <row r="17" spans="1:15" s="21" customFormat="1" x14ac:dyDescent="0.2">
      <c r="B17" s="24" t="s">
        <v>30</v>
      </c>
      <c r="C17" s="23">
        <f>[17]Tammijoulu!AV8</f>
        <v>156047</v>
      </c>
      <c r="D17" s="23">
        <f>[17]Tammi!AV8</f>
        <v>11904</v>
      </c>
      <c r="E17" s="23">
        <f>[17]Helmi!AV8</f>
        <v>11479</v>
      </c>
      <c r="F17" s="23">
        <f>[17]Maalis!AV8</f>
        <v>10713</v>
      </c>
      <c r="G17" s="23">
        <f>[17]Huhti!AV8</f>
        <v>5676</v>
      </c>
      <c r="H17" s="23">
        <f>[17]Touko!AV8</f>
        <v>9278</v>
      </c>
      <c r="I17" s="23">
        <f>[17]Kesä!AV8</f>
        <v>15969</v>
      </c>
      <c r="J17" s="23">
        <f>[17]Heinä!AV8</f>
        <v>16245</v>
      </c>
      <c r="K17" s="23">
        <f>[17]Elo!AV8</f>
        <v>20444</v>
      </c>
      <c r="L17" s="23">
        <f>[17]Syys!AV8</f>
        <v>16864</v>
      </c>
      <c r="M17" s="23">
        <f>[17]Loka!AV8</f>
        <v>12794</v>
      </c>
      <c r="N17" s="23">
        <f>[17]Marras!AV8</f>
        <v>11541</v>
      </c>
      <c r="O17" s="23">
        <f>[17]Joulu!AV8</f>
        <v>13140</v>
      </c>
    </row>
    <row r="18" spans="1:15" x14ac:dyDescent="0.2">
      <c r="B18" s="1" t="s">
        <v>31</v>
      </c>
      <c r="C18" s="12">
        <f>[17]Tammijoulu!S8</f>
        <v>164533</v>
      </c>
      <c r="D18" s="12">
        <f>[17]Tammi!S8</f>
        <v>10143</v>
      </c>
      <c r="E18" s="12">
        <f>[17]Helmi!S8</f>
        <v>7141</v>
      </c>
      <c r="F18" s="12">
        <f>[17]Maalis!S8</f>
        <v>9848</v>
      </c>
      <c r="G18" s="12">
        <f>[17]Huhti!S8</f>
        <v>8513</v>
      </c>
      <c r="H18" s="12">
        <f>[17]Touko!S8</f>
        <v>8954</v>
      </c>
      <c r="I18" s="12">
        <f>[17]Kesä!S8</f>
        <v>14750</v>
      </c>
      <c r="J18" s="12">
        <f>[17]Heinä!S8</f>
        <v>20435</v>
      </c>
      <c r="K18" s="12">
        <f>[17]Elo!S8</f>
        <v>44732</v>
      </c>
      <c r="L18" s="12">
        <f>[17]Syys!S8</f>
        <v>9139</v>
      </c>
      <c r="M18" s="12">
        <f>[17]Loka!S8</f>
        <v>6806</v>
      </c>
      <c r="N18" s="12">
        <f>[17]Marras!S8</f>
        <v>8607</v>
      </c>
      <c r="O18" s="12">
        <f>[17]Joulu!S8</f>
        <v>15465</v>
      </c>
    </row>
    <row r="19" spans="1:15" s="21" customFormat="1" x14ac:dyDescent="0.2">
      <c r="B19" s="24" t="s">
        <v>34</v>
      </c>
      <c r="C19" s="23">
        <f>[17]Tammijoulu!G8</f>
        <v>201447</v>
      </c>
      <c r="D19" s="23">
        <f>[17]Tammi!G8</f>
        <v>6545</v>
      </c>
      <c r="E19" s="23">
        <f>[17]Helmi!G8</f>
        <v>8297</v>
      </c>
      <c r="F19" s="23">
        <f>[17]Maalis!G8</f>
        <v>13120</v>
      </c>
      <c r="G19" s="23">
        <f>[17]Huhti!G8</f>
        <v>12074</v>
      </c>
      <c r="H19" s="23">
        <f>[17]Touko!G8</f>
        <v>10367</v>
      </c>
      <c r="I19" s="23">
        <f>[17]Kesä!G8</f>
        <v>17689</v>
      </c>
      <c r="J19" s="23">
        <f>[17]Heinä!G8</f>
        <v>65613</v>
      </c>
      <c r="K19" s="23">
        <f>[17]Elo!G8</f>
        <v>24161</v>
      </c>
      <c r="L19" s="23">
        <f>[17]Syys!G8</f>
        <v>12974</v>
      </c>
      <c r="M19" s="23">
        <f>[17]Loka!G8</f>
        <v>11548</v>
      </c>
      <c r="N19" s="23">
        <f>[17]Marras!G8</f>
        <v>12924</v>
      </c>
      <c r="O19" s="23">
        <f>[17]Joulu!G8</f>
        <v>6135</v>
      </c>
    </row>
    <row r="20" spans="1:15" x14ac:dyDescent="0.2">
      <c r="B20" s="1" t="s">
        <v>33</v>
      </c>
      <c r="C20" s="12">
        <f>[17]Tammijoulu!M8</f>
        <v>191221</v>
      </c>
      <c r="D20" s="12">
        <f>[17]Tammi!M8</f>
        <v>14183</v>
      </c>
      <c r="E20" s="12">
        <f>[17]Helmi!M8</f>
        <v>22331</v>
      </c>
      <c r="F20" s="12">
        <f>[17]Maalis!M8</f>
        <v>18593</v>
      </c>
      <c r="G20" s="12">
        <f>[17]Huhti!M8</f>
        <v>8061</v>
      </c>
      <c r="H20" s="12">
        <f>[17]Touko!M8</f>
        <v>10346</v>
      </c>
      <c r="I20" s="12">
        <f>[17]Kesä!M8</f>
        <v>25595</v>
      </c>
      <c r="J20" s="12">
        <f>[17]Heinä!M8</f>
        <v>34581</v>
      </c>
      <c r="K20" s="12">
        <f>[17]Elo!M8</f>
        <v>25271</v>
      </c>
      <c r="L20" s="12">
        <f>[17]Syys!M8</f>
        <v>8712</v>
      </c>
      <c r="M20" s="12">
        <f>[17]Loka!M8</f>
        <v>7893</v>
      </c>
      <c r="N20" s="12">
        <f>[17]Marras!M8</f>
        <v>6584</v>
      </c>
      <c r="O20" s="12">
        <f>[17]Joulu!M8</f>
        <v>9071</v>
      </c>
    </row>
    <row r="21" spans="1:15" s="21" customFormat="1" x14ac:dyDescent="0.2">
      <c r="B21" s="24" t="s">
        <v>40</v>
      </c>
      <c r="C21" s="23">
        <f>[17]Tammijoulu!BK8</f>
        <v>98146</v>
      </c>
      <c r="D21" s="23">
        <f>[17]Tammi!BK8</f>
        <v>4265</v>
      </c>
      <c r="E21" s="23">
        <f>[17]Helmi!BK8</f>
        <v>3514</v>
      </c>
      <c r="F21" s="23">
        <f>[17]Maalis!BK8</f>
        <v>4628</v>
      </c>
      <c r="G21" s="23">
        <f>[17]Huhti!BK8</f>
        <v>4553</v>
      </c>
      <c r="H21" s="23">
        <f>[17]Touko!BK8</f>
        <v>7098</v>
      </c>
      <c r="I21" s="23">
        <f>[17]Kesä!BK8</f>
        <v>11159</v>
      </c>
      <c r="J21" s="23">
        <f>[17]Heinä!BK8</f>
        <v>9492</v>
      </c>
      <c r="K21" s="23">
        <f>[17]Elo!BK8</f>
        <v>14737</v>
      </c>
      <c r="L21" s="23">
        <f>[17]Syys!BK8</f>
        <v>12628</v>
      </c>
      <c r="M21" s="23">
        <f>[17]Loka!BK8</f>
        <v>10028</v>
      </c>
      <c r="N21" s="23">
        <f>[17]Marras!BK8</f>
        <v>9702</v>
      </c>
      <c r="O21" s="23">
        <f>[17]Joulu!BK8</f>
        <v>6342</v>
      </c>
    </row>
    <row r="22" spans="1:15" x14ac:dyDescent="0.2">
      <c r="A22" s="46"/>
      <c r="B22" s="42" t="s">
        <v>36</v>
      </c>
      <c r="C22" s="43">
        <f>[17]Tammijoulu!T8</f>
        <v>138532</v>
      </c>
      <c r="D22" s="43">
        <f>[17]Tammi!T8</f>
        <v>5318</v>
      </c>
      <c r="E22" s="43">
        <f>[17]Helmi!T8</f>
        <v>7092</v>
      </c>
      <c r="F22" s="43">
        <f>[17]Maalis!T8</f>
        <v>9875</v>
      </c>
      <c r="G22" s="43">
        <f>[17]Huhti!T8</f>
        <v>9451</v>
      </c>
      <c r="H22" s="43">
        <f>[17]Touko!T8</f>
        <v>6697</v>
      </c>
      <c r="I22" s="43">
        <f>[17]Kesä!T8</f>
        <v>12626</v>
      </c>
      <c r="J22" s="43">
        <f>[17]Heinä!T8</f>
        <v>19510</v>
      </c>
      <c r="K22" s="43">
        <f>[17]Elo!T8</f>
        <v>34710</v>
      </c>
      <c r="L22" s="43">
        <f>[17]Syys!T8</f>
        <v>9610</v>
      </c>
      <c r="M22" s="43">
        <f>[17]Loka!T8</f>
        <v>5668</v>
      </c>
      <c r="N22" s="43">
        <f>[17]Marras!T8</f>
        <v>4449</v>
      </c>
      <c r="O22" s="43">
        <f>[17]Joulu!T8</f>
        <v>13526</v>
      </c>
    </row>
    <row r="23" spans="1:15" s="21" customFormat="1" x14ac:dyDescent="0.2">
      <c r="B23" s="24" t="s">
        <v>32</v>
      </c>
      <c r="C23" s="23">
        <f>[17]Tammijoulu!R8</f>
        <v>238408</v>
      </c>
      <c r="D23" s="23">
        <f>[17]Tammi!R8</f>
        <v>35635</v>
      </c>
      <c r="E23" s="23">
        <f>[17]Helmi!R8</f>
        <v>32711</v>
      </c>
      <c r="F23" s="23">
        <f>[17]Maalis!R8</f>
        <v>33451</v>
      </c>
      <c r="G23" s="23">
        <f>[17]Huhti!R8</f>
        <v>10224</v>
      </c>
      <c r="H23" s="23">
        <f>[17]Touko!R8</f>
        <v>11414</v>
      </c>
      <c r="I23" s="23">
        <f>[17]Kesä!R8</f>
        <v>17834</v>
      </c>
      <c r="J23" s="23">
        <f>[17]Heinä!R8</f>
        <v>22648</v>
      </c>
      <c r="K23" s="23">
        <f>[17]Elo!R8</f>
        <v>22729</v>
      </c>
      <c r="L23" s="23">
        <f>[17]Syys!R8</f>
        <v>12418</v>
      </c>
      <c r="M23" s="23">
        <f>[17]Loka!R8</f>
        <v>8198</v>
      </c>
      <c r="N23" s="23">
        <f>[17]Marras!R8</f>
        <v>8374</v>
      </c>
      <c r="O23" s="23">
        <f>[17]Joulu!R8</f>
        <v>22772</v>
      </c>
    </row>
    <row r="24" spans="1:15" x14ac:dyDescent="0.2">
      <c r="B24" s="1" t="s">
        <v>35</v>
      </c>
      <c r="C24" s="12">
        <f>[17]Tammijoulu!H8</f>
        <v>104271</v>
      </c>
      <c r="D24" s="12">
        <f>[17]Tammi!H8</f>
        <v>6093</v>
      </c>
      <c r="E24" s="12">
        <f>[17]Helmi!H8</f>
        <v>6246</v>
      </c>
      <c r="F24" s="12">
        <f>[17]Maalis!H8</f>
        <v>8174</v>
      </c>
      <c r="G24" s="12">
        <f>[17]Huhti!H8</f>
        <v>5323</v>
      </c>
      <c r="H24" s="12">
        <f>[17]Touko!H8</f>
        <v>8010</v>
      </c>
      <c r="I24" s="12">
        <f>[17]Kesä!H8</f>
        <v>14665</v>
      </c>
      <c r="J24" s="12">
        <f>[17]Heinä!H8</f>
        <v>14932</v>
      </c>
      <c r="K24" s="12">
        <f>[17]Elo!H8</f>
        <v>11477</v>
      </c>
      <c r="L24" s="12">
        <f>[17]Syys!H8</f>
        <v>9494</v>
      </c>
      <c r="M24" s="12">
        <f>[17]Loka!H8</f>
        <v>8149</v>
      </c>
      <c r="N24" s="12">
        <f>[17]Marras!H8</f>
        <v>7583</v>
      </c>
      <c r="O24" s="12">
        <f>[17]Joulu!H8</f>
        <v>4125</v>
      </c>
    </row>
    <row r="25" spans="1:15" s="21" customFormat="1" x14ac:dyDescent="0.2">
      <c r="B25" s="24" t="s">
        <v>38</v>
      </c>
      <c r="C25" s="23">
        <f>[17]Tammijoulu!L8</f>
        <v>116353</v>
      </c>
      <c r="D25" s="23">
        <f>[17]Tammi!L8</f>
        <v>10523</v>
      </c>
      <c r="E25" s="23">
        <f>[17]Helmi!L8</f>
        <v>9243</v>
      </c>
      <c r="F25" s="23">
        <f>[17]Maalis!L8</f>
        <v>7737</v>
      </c>
      <c r="G25" s="23">
        <f>[17]Huhti!L8</f>
        <v>4149</v>
      </c>
      <c r="H25" s="23">
        <f>[17]Touko!L8</f>
        <v>5582</v>
      </c>
      <c r="I25" s="23">
        <f>[17]Kesä!L8</f>
        <v>14303</v>
      </c>
      <c r="J25" s="23">
        <f>[17]Heinä!L8</f>
        <v>28280</v>
      </c>
      <c r="K25" s="23">
        <f>[17]Elo!L8</f>
        <v>14952</v>
      </c>
      <c r="L25" s="23">
        <f>[17]Syys!L8</f>
        <v>6507</v>
      </c>
      <c r="M25" s="23">
        <f>[17]Loka!L8</f>
        <v>3954</v>
      </c>
      <c r="N25" s="23">
        <f>[17]Marras!L8</f>
        <v>4255</v>
      </c>
      <c r="O25" s="23">
        <f>[17]Joulu!L8</f>
        <v>6868</v>
      </c>
    </row>
    <row r="26" spans="1:15" x14ac:dyDescent="0.2">
      <c r="B26" s="1" t="s">
        <v>37</v>
      </c>
      <c r="C26" s="12">
        <f>[17]Tammijoulu!AH8</f>
        <v>211924</v>
      </c>
      <c r="D26" s="12">
        <f>[17]Tammi!AH8</f>
        <v>18521</v>
      </c>
      <c r="E26" s="12">
        <f>[17]Helmi!AH8</f>
        <v>16812</v>
      </c>
      <c r="F26" s="12">
        <f>[17]Maalis!AH8</f>
        <v>19747</v>
      </c>
      <c r="G26" s="12">
        <f>[17]Huhti!AH8</f>
        <v>10989</v>
      </c>
      <c r="H26" s="12">
        <f>[17]Touko!AH8</f>
        <v>14147</v>
      </c>
      <c r="I26" s="12">
        <f>[17]Kesä!AH8</f>
        <v>16307</v>
      </c>
      <c r="J26" s="12">
        <f>[17]Heinä!AH8</f>
        <v>27151</v>
      </c>
      <c r="K26" s="12">
        <f>[17]Elo!AH8</f>
        <v>22319</v>
      </c>
      <c r="L26" s="12">
        <f>[17]Syys!AH8</f>
        <v>14549</v>
      </c>
      <c r="M26" s="12">
        <f>[17]Loka!AH8</f>
        <v>14599</v>
      </c>
      <c r="N26" s="12">
        <f>[17]Marras!AH8</f>
        <v>16156</v>
      </c>
      <c r="O26" s="12">
        <f>[17]Joulu!AH8</f>
        <v>20627</v>
      </c>
    </row>
    <row r="27" spans="1:15" s="21" customFormat="1" x14ac:dyDescent="0.2">
      <c r="B27" s="24" t="s">
        <v>39</v>
      </c>
      <c r="C27" s="23">
        <f>[17]Tammijoulu!N8</f>
        <v>53079</v>
      </c>
      <c r="D27" s="23">
        <f>[17]Tammi!N8</f>
        <v>3788</v>
      </c>
      <c r="E27" s="23">
        <f>[17]Helmi!N8</f>
        <v>5946</v>
      </c>
      <c r="F27" s="23">
        <f>[17]Maalis!N8</f>
        <v>5270</v>
      </c>
      <c r="G27" s="23">
        <f>[17]Huhti!N8</f>
        <v>3493</v>
      </c>
      <c r="H27" s="23">
        <f>[17]Touko!N8</f>
        <v>4711</v>
      </c>
      <c r="I27" s="23">
        <f>[17]Kesä!N8</f>
        <v>6504</v>
      </c>
      <c r="J27" s="23">
        <f>[17]Heinä!N8</f>
        <v>6450</v>
      </c>
      <c r="K27" s="23">
        <f>[17]Elo!N8</f>
        <v>5447</v>
      </c>
      <c r="L27" s="23">
        <f>[17]Syys!N8</f>
        <v>2804</v>
      </c>
      <c r="M27" s="23">
        <f>[17]Loka!N8</f>
        <v>2429</v>
      </c>
      <c r="N27" s="23">
        <f>[17]Marras!N8</f>
        <v>2898</v>
      </c>
      <c r="O27" s="23">
        <f>[17]Joulu!N8</f>
        <v>3339</v>
      </c>
    </row>
    <row r="28" spans="1:15" x14ac:dyDescent="0.2">
      <c r="A28" s="46"/>
      <c r="B28" s="42" t="s">
        <v>42</v>
      </c>
      <c r="C28" s="43">
        <f>[17]Tammijoulu!AQ8</f>
        <v>32812</v>
      </c>
      <c r="D28" s="43">
        <f>[17]Tammi!AQ8</f>
        <v>1443</v>
      </c>
      <c r="E28" s="43">
        <f>[17]Helmi!AQ8</f>
        <v>1309</v>
      </c>
      <c r="F28" s="43">
        <f>[17]Maalis!AQ8</f>
        <v>2282</v>
      </c>
      <c r="G28" s="43">
        <f>[17]Huhti!AQ8</f>
        <v>2738</v>
      </c>
      <c r="H28" s="43">
        <f>[17]Touko!AQ8</f>
        <v>2830</v>
      </c>
      <c r="I28" s="43">
        <f>[17]Kesä!AQ8</f>
        <v>5094</v>
      </c>
      <c r="J28" s="43">
        <f>[17]Heinä!AQ8</f>
        <v>3447</v>
      </c>
      <c r="K28" s="43">
        <f>[17]Elo!AQ8</f>
        <v>3711</v>
      </c>
      <c r="L28" s="43">
        <f>[17]Syys!AQ8</f>
        <v>3403</v>
      </c>
      <c r="M28" s="43">
        <f>[17]Loka!AQ8</f>
        <v>2400</v>
      </c>
      <c r="N28" s="43">
        <f>[17]Marras!AQ8</f>
        <v>2344</v>
      </c>
      <c r="O28" s="43">
        <f>[17]Joulu!AQ8</f>
        <v>1811</v>
      </c>
    </row>
    <row r="29" spans="1:15" s="21" customFormat="1" x14ac:dyDescent="0.2">
      <c r="B29" s="24" t="s">
        <v>43</v>
      </c>
      <c r="C29" s="23">
        <f>[17]Tammijoulu!K8</f>
        <v>48237</v>
      </c>
      <c r="D29" s="23">
        <f>[17]Tammi!K8</f>
        <v>2003</v>
      </c>
      <c r="E29" s="23">
        <f>[17]Helmi!K8</f>
        <v>2583</v>
      </c>
      <c r="F29" s="23">
        <f>[17]Maalis!K8</f>
        <v>3871</v>
      </c>
      <c r="G29" s="23">
        <f>[17]Huhti!K8</f>
        <v>2878</v>
      </c>
      <c r="H29" s="23">
        <f>[17]Touko!K8</f>
        <v>4314</v>
      </c>
      <c r="I29" s="23">
        <f>[17]Kesä!K8</f>
        <v>5995</v>
      </c>
      <c r="J29" s="23">
        <f>[17]Heinä!K8</f>
        <v>9420</v>
      </c>
      <c r="K29" s="23">
        <f>[17]Elo!K8</f>
        <v>6311</v>
      </c>
      <c r="L29" s="23">
        <f>[17]Syys!K8</f>
        <v>3425</v>
      </c>
      <c r="M29" s="23">
        <f>[17]Loka!K8</f>
        <v>2296</v>
      </c>
      <c r="N29" s="23">
        <f>[17]Marras!K8</f>
        <v>3246</v>
      </c>
      <c r="O29" s="23">
        <f>[17]Joulu!K8</f>
        <v>1895</v>
      </c>
    </row>
    <row r="30" spans="1:15" x14ac:dyDescent="0.2">
      <c r="B30" s="1" t="s">
        <v>44</v>
      </c>
      <c r="C30" s="12">
        <f>[17]Tammijoulu!V8</f>
        <v>69475</v>
      </c>
      <c r="D30" s="12">
        <f>[17]Tammi!V8</f>
        <v>4307</v>
      </c>
      <c r="E30" s="12">
        <f>[17]Helmi!V8</f>
        <v>3658</v>
      </c>
      <c r="F30" s="12">
        <f>[17]Maalis!V8</f>
        <v>5890</v>
      </c>
      <c r="G30" s="12">
        <f>[17]Huhti!V8</f>
        <v>3722</v>
      </c>
      <c r="H30" s="12">
        <f>[17]Touko!V8</f>
        <v>6379</v>
      </c>
      <c r="I30" s="12">
        <f>[17]Kesä!V8</f>
        <v>8170</v>
      </c>
      <c r="J30" s="12">
        <f>[17]Heinä!V8</f>
        <v>8258</v>
      </c>
      <c r="K30" s="12">
        <f>[17]Elo!V8</f>
        <v>7922</v>
      </c>
      <c r="L30" s="12">
        <f>[17]Syys!V8</f>
        <v>6837</v>
      </c>
      <c r="M30" s="12">
        <f>[17]Loka!V8</f>
        <v>5923</v>
      </c>
      <c r="N30" s="12">
        <f>[17]Marras!V8</f>
        <v>5015</v>
      </c>
      <c r="O30" s="12">
        <f>[17]Joulu!V8</f>
        <v>3394</v>
      </c>
    </row>
    <row r="31" spans="1:15" s="21" customFormat="1" x14ac:dyDescent="0.2">
      <c r="B31" s="24" t="s">
        <v>2</v>
      </c>
      <c r="C31" s="23">
        <f>[17]Tammijoulu!BG8</f>
        <v>41204</v>
      </c>
      <c r="D31" s="23">
        <f>[17]Tammi!BG8</f>
        <v>2307</v>
      </c>
      <c r="E31" s="23">
        <f>[17]Helmi!BG8</f>
        <v>1256</v>
      </c>
      <c r="F31" s="23">
        <f>[17]Maalis!BG8</f>
        <v>1539</v>
      </c>
      <c r="G31" s="23">
        <f>[17]Huhti!BG8</f>
        <v>1876</v>
      </c>
      <c r="H31" s="23">
        <f>[17]Touko!BG8</f>
        <v>2977</v>
      </c>
      <c r="I31" s="23">
        <f>[17]Kesä!BG8</f>
        <v>6656</v>
      </c>
      <c r="J31" s="23">
        <f>[17]Heinä!BG8</f>
        <v>6510</v>
      </c>
      <c r="K31" s="23">
        <f>[17]Elo!BG8</f>
        <v>6101</v>
      </c>
      <c r="L31" s="23">
        <f>[17]Syys!BG8</f>
        <v>4246</v>
      </c>
      <c r="M31" s="23">
        <f>[17]Loka!BG8</f>
        <v>2572</v>
      </c>
      <c r="N31" s="23">
        <f>[17]Marras!BG8</f>
        <v>2026</v>
      </c>
      <c r="O31" s="23">
        <f>[17]Joulu!BG8</f>
        <v>3138</v>
      </c>
    </row>
    <row r="32" spans="1:15" x14ac:dyDescent="0.2">
      <c r="B32" s="1" t="s">
        <v>48</v>
      </c>
      <c r="C32" s="12">
        <f>[17]Tammijoulu!BA8</f>
        <v>22798</v>
      </c>
      <c r="D32" s="12">
        <f>[17]Tammi!BA8</f>
        <v>918</v>
      </c>
      <c r="E32" s="12">
        <f>[17]Helmi!BA8</f>
        <v>852</v>
      </c>
      <c r="F32" s="12">
        <f>[17]Maalis!BA8</f>
        <v>1213</v>
      </c>
      <c r="G32" s="12">
        <f>[17]Huhti!BA8</f>
        <v>1011</v>
      </c>
      <c r="H32" s="12">
        <f>[17]Touko!BA8</f>
        <v>2171</v>
      </c>
      <c r="I32" s="12">
        <f>[17]Kesä!BA8</f>
        <v>3814</v>
      </c>
      <c r="J32" s="12">
        <f>[17]Heinä!BA8</f>
        <v>2442</v>
      </c>
      <c r="K32" s="12">
        <f>[17]Elo!BA8</f>
        <v>5413</v>
      </c>
      <c r="L32" s="12">
        <f>[17]Syys!BA8</f>
        <v>1909</v>
      </c>
      <c r="M32" s="12">
        <f>[17]Loka!BA8</f>
        <v>1229</v>
      </c>
      <c r="N32" s="12">
        <f>[17]Marras!BA8</f>
        <v>930</v>
      </c>
      <c r="O32" s="12">
        <f>[17]Joulu!BA8</f>
        <v>896</v>
      </c>
    </row>
    <row r="33" spans="1:15" s="21" customFormat="1" x14ac:dyDescent="0.2">
      <c r="B33" s="24" t="s">
        <v>41</v>
      </c>
      <c r="C33" s="23">
        <f>[17]Tammijoulu!AF8</f>
        <v>27559</v>
      </c>
      <c r="D33" s="23">
        <f>[17]Tammi!AF8</f>
        <v>2490</v>
      </c>
      <c r="E33" s="23">
        <f>[17]Helmi!AF8</f>
        <v>1167</v>
      </c>
      <c r="F33" s="23">
        <f>[17]Maalis!AF8</f>
        <v>1675</v>
      </c>
      <c r="G33" s="23">
        <f>[17]Huhti!AF8</f>
        <v>977</v>
      </c>
      <c r="H33" s="23">
        <f>[17]Touko!AF8</f>
        <v>2002</v>
      </c>
      <c r="I33" s="23">
        <f>[17]Kesä!AF8</f>
        <v>3167</v>
      </c>
      <c r="J33" s="23">
        <f>[17]Heinä!AF8</f>
        <v>2283</v>
      </c>
      <c r="K33" s="23">
        <f>[17]Elo!AF8</f>
        <v>3202</v>
      </c>
      <c r="L33" s="23">
        <f>[17]Syys!AF8</f>
        <v>1347</v>
      </c>
      <c r="M33" s="23">
        <f>[17]Loka!AF8</f>
        <v>838</v>
      </c>
      <c r="N33" s="23">
        <f>[17]Marras!AF8</f>
        <v>868</v>
      </c>
      <c r="O33" s="23">
        <f>[17]Joulu!AF8</f>
        <v>7543</v>
      </c>
    </row>
    <row r="34" spans="1:15" x14ac:dyDescent="0.2">
      <c r="B34" s="1" t="s">
        <v>47</v>
      </c>
      <c r="C34" s="12">
        <f>[17]Tammijoulu!Q8</f>
        <v>28013</v>
      </c>
      <c r="D34" s="12">
        <f>[17]Tammi!Q8</f>
        <v>1329</v>
      </c>
      <c r="E34" s="12">
        <f>[17]Helmi!Q8</f>
        <v>1206</v>
      </c>
      <c r="F34" s="12">
        <f>[17]Maalis!Q8</f>
        <v>1319</v>
      </c>
      <c r="G34" s="12">
        <f>[17]Huhti!Q8</f>
        <v>1068</v>
      </c>
      <c r="H34" s="12">
        <f>[17]Touko!Q8</f>
        <v>1565</v>
      </c>
      <c r="I34" s="12">
        <f>[17]Kesä!Q8</f>
        <v>2327</v>
      </c>
      <c r="J34" s="12">
        <f>[17]Heinä!Q8</f>
        <v>2793</v>
      </c>
      <c r="K34" s="12">
        <f>[17]Elo!Q8</f>
        <v>3720</v>
      </c>
      <c r="L34" s="12">
        <f>[17]Syys!Q8</f>
        <v>1357</v>
      </c>
      <c r="M34" s="12">
        <f>[17]Loka!Q8</f>
        <v>1514</v>
      </c>
      <c r="N34" s="12">
        <f>[17]Marras!Q8</f>
        <v>1375</v>
      </c>
      <c r="O34" s="12">
        <f>[17]Joulu!Q8</f>
        <v>8440</v>
      </c>
    </row>
    <row r="35" spans="1:15" s="21" customFormat="1" x14ac:dyDescent="0.2">
      <c r="B35" s="24" t="s">
        <v>49</v>
      </c>
      <c r="C35" s="23">
        <f>[17]Tammijoulu!W8</f>
        <v>28769</v>
      </c>
      <c r="D35" s="23">
        <f>[17]Tammi!W8</f>
        <v>1128</v>
      </c>
      <c r="E35" s="23">
        <f>[17]Helmi!W8</f>
        <v>2033</v>
      </c>
      <c r="F35" s="23">
        <f>[17]Maalis!W8</f>
        <v>2246</v>
      </c>
      <c r="G35" s="23">
        <f>[17]Huhti!W8</f>
        <v>2672</v>
      </c>
      <c r="H35" s="23">
        <f>[17]Touko!W8</f>
        <v>2212</v>
      </c>
      <c r="I35" s="23">
        <f>[17]Kesä!W8</f>
        <v>2742</v>
      </c>
      <c r="J35" s="23">
        <f>[17]Heinä!W8</f>
        <v>4468</v>
      </c>
      <c r="K35" s="23">
        <f>[17]Elo!W8</f>
        <v>4166</v>
      </c>
      <c r="L35" s="23">
        <f>[17]Syys!W8</f>
        <v>1667</v>
      </c>
      <c r="M35" s="23">
        <f>[17]Loka!W8</f>
        <v>1639</v>
      </c>
      <c r="N35" s="23">
        <f>[17]Marras!W8</f>
        <v>2384</v>
      </c>
      <c r="O35" s="23">
        <f>[17]Joulu!W8</f>
        <v>1412</v>
      </c>
    </row>
    <row r="36" spans="1:15" x14ac:dyDescent="0.2">
      <c r="A36" s="46"/>
      <c r="B36" s="42" t="s">
        <v>45</v>
      </c>
      <c r="C36" s="43">
        <f>[17]Tammijoulu!Y8</f>
        <v>26836</v>
      </c>
      <c r="D36" s="43">
        <f>[17]Tammi!Y8</f>
        <v>1502</v>
      </c>
      <c r="E36" s="43">
        <f>[17]Helmi!Y8</f>
        <v>2133</v>
      </c>
      <c r="F36" s="43">
        <f>[17]Maalis!Y8</f>
        <v>2677</v>
      </c>
      <c r="G36" s="43">
        <f>[17]Huhti!Y8</f>
        <v>1708</v>
      </c>
      <c r="H36" s="43">
        <f>[17]Touko!Y8</f>
        <v>2187</v>
      </c>
      <c r="I36" s="43">
        <f>[17]Kesä!Y8</f>
        <v>2764</v>
      </c>
      <c r="J36" s="43">
        <f>[17]Heinä!Y8</f>
        <v>3357</v>
      </c>
      <c r="K36" s="43">
        <f>[17]Elo!Y8</f>
        <v>2909</v>
      </c>
      <c r="L36" s="43">
        <f>[17]Syys!Y8</f>
        <v>1826</v>
      </c>
      <c r="M36" s="43">
        <f>[17]Loka!Y8</f>
        <v>2772</v>
      </c>
      <c r="N36" s="43">
        <f>[17]Marras!Y8</f>
        <v>1900</v>
      </c>
      <c r="O36" s="43">
        <f>[17]Joulu!Y8</f>
        <v>1101</v>
      </c>
    </row>
    <row r="37" spans="1:15" s="21" customFormat="1" x14ac:dyDescent="0.2">
      <c r="B37" s="24" t="s">
        <v>51</v>
      </c>
      <c r="C37" s="23">
        <f>[17]Tammijoulu!AW8</f>
        <v>49589</v>
      </c>
      <c r="D37" s="23">
        <f>[17]Tammi!AW8</f>
        <v>3033</v>
      </c>
      <c r="E37" s="23">
        <f>[17]Helmi!AW8</f>
        <v>2939</v>
      </c>
      <c r="F37" s="23">
        <f>[17]Maalis!AW8</f>
        <v>4242</v>
      </c>
      <c r="G37" s="23">
        <f>[17]Huhti!AW8</f>
        <v>3793</v>
      </c>
      <c r="H37" s="23">
        <f>[17]Touko!AW8</f>
        <v>5449</v>
      </c>
      <c r="I37" s="23">
        <f>[17]Kesä!AW8</f>
        <v>6510</v>
      </c>
      <c r="J37" s="23">
        <f>[17]Heinä!AW8</f>
        <v>3430</v>
      </c>
      <c r="K37" s="23">
        <f>[17]Elo!AW8</f>
        <v>4629</v>
      </c>
      <c r="L37" s="23">
        <f>[17]Syys!AW8</f>
        <v>4603</v>
      </c>
      <c r="M37" s="23">
        <f>[17]Loka!AW8</f>
        <v>3856</v>
      </c>
      <c r="N37" s="23">
        <f>[17]Marras!AW8</f>
        <v>3861</v>
      </c>
      <c r="O37" s="23">
        <f>[17]Joulu!AW8</f>
        <v>3244</v>
      </c>
    </row>
    <row r="38" spans="1:15" x14ac:dyDescent="0.2">
      <c r="B38" s="1" t="s">
        <v>3</v>
      </c>
      <c r="C38" s="12">
        <f>[17]Tammijoulu!AI8</f>
        <v>42240</v>
      </c>
      <c r="D38" s="12">
        <f>[17]Tammi!AI8</f>
        <v>2609</v>
      </c>
      <c r="E38" s="12">
        <f>[17]Helmi!AI8</f>
        <v>2371</v>
      </c>
      <c r="F38" s="12">
        <f>[17]Maalis!AI8</f>
        <v>2757</v>
      </c>
      <c r="G38" s="12">
        <f>[17]Huhti!AI8</f>
        <v>2866</v>
      </c>
      <c r="H38" s="12">
        <f>[17]Touko!AI8</f>
        <v>4247</v>
      </c>
      <c r="I38" s="12">
        <f>[17]Kesä!AI8</f>
        <v>4275</v>
      </c>
      <c r="J38" s="12">
        <f>[17]Heinä!AI8</f>
        <v>4325</v>
      </c>
      <c r="K38" s="12">
        <f>[17]Elo!AI8</f>
        <v>6068</v>
      </c>
      <c r="L38" s="12">
        <f>[17]Syys!AI8</f>
        <v>4111</v>
      </c>
      <c r="M38" s="12">
        <f>[17]Loka!AI8</f>
        <v>2220</v>
      </c>
      <c r="N38" s="12">
        <f>[17]Marras!AI8</f>
        <v>1893</v>
      </c>
      <c r="O38" s="12">
        <f>[17]Joulu!AI8</f>
        <v>4498</v>
      </c>
    </row>
    <row r="39" spans="1:15" s="21" customFormat="1" x14ac:dyDescent="0.2">
      <c r="B39" s="24" t="s">
        <v>46</v>
      </c>
      <c r="C39" s="23">
        <f>[17]Tammijoulu!U8</f>
        <v>15653</v>
      </c>
      <c r="D39" s="23">
        <f>[17]Tammi!U8</f>
        <v>703</v>
      </c>
      <c r="E39" s="23">
        <f>[17]Helmi!U8</f>
        <v>1224</v>
      </c>
      <c r="F39" s="23">
        <f>[17]Maalis!U8</f>
        <v>1117</v>
      </c>
      <c r="G39" s="23">
        <f>[17]Huhti!U8</f>
        <v>1074</v>
      </c>
      <c r="H39" s="23">
        <f>[17]Touko!U8</f>
        <v>1373</v>
      </c>
      <c r="I39" s="23">
        <f>[17]Kesä!U8</f>
        <v>1631</v>
      </c>
      <c r="J39" s="23">
        <f>[17]Heinä!U8</f>
        <v>2019</v>
      </c>
      <c r="K39" s="23">
        <f>[17]Elo!U8</f>
        <v>2659</v>
      </c>
      <c r="L39" s="23">
        <f>[17]Syys!U8</f>
        <v>1372</v>
      </c>
      <c r="M39" s="23">
        <f>[17]Loka!U8</f>
        <v>995</v>
      </c>
      <c r="N39" s="23">
        <f>[17]Marras!U8</f>
        <v>704</v>
      </c>
      <c r="O39" s="23">
        <f>[17]Joulu!U8</f>
        <v>782</v>
      </c>
    </row>
    <row r="40" spans="1:15" x14ac:dyDescent="0.2">
      <c r="B40" s="1" t="s">
        <v>50</v>
      </c>
      <c r="C40" s="12">
        <f>[17]Tammijoulu!AJ8</f>
        <v>24390</v>
      </c>
      <c r="D40" s="12">
        <f>[17]Tammi!AJ8</f>
        <v>2672</v>
      </c>
      <c r="E40" s="12">
        <f>[17]Helmi!AJ8</f>
        <v>1499</v>
      </c>
      <c r="F40" s="12">
        <f>[17]Maalis!AJ8</f>
        <v>1546</v>
      </c>
      <c r="G40" s="12">
        <f>[17]Huhti!AJ8</f>
        <v>1393</v>
      </c>
      <c r="H40" s="12">
        <f>[17]Touko!AJ8</f>
        <v>1945</v>
      </c>
      <c r="I40" s="12">
        <f>[17]Kesä!AJ8</f>
        <v>1770</v>
      </c>
      <c r="J40" s="12">
        <f>[17]Heinä!AJ8</f>
        <v>2321</v>
      </c>
      <c r="K40" s="12">
        <f>[17]Elo!AJ8</f>
        <v>2772</v>
      </c>
      <c r="L40" s="12">
        <f>[17]Syys!AJ8</f>
        <v>3043</v>
      </c>
      <c r="M40" s="12">
        <f>[17]Loka!AJ8</f>
        <v>1666</v>
      </c>
      <c r="N40" s="12">
        <f>[17]Marras!AJ8</f>
        <v>1643</v>
      </c>
      <c r="O40" s="12">
        <f>[17]Joulu!AJ8</f>
        <v>2120</v>
      </c>
    </row>
    <row r="41" spans="1:15" s="21" customFormat="1" x14ac:dyDescent="0.2">
      <c r="B41" s="24" t="s">
        <v>52</v>
      </c>
      <c r="C41" s="23">
        <f>[17]Tammijoulu!I8</f>
        <v>11227</v>
      </c>
      <c r="D41" s="23">
        <f>[17]Tammi!I8</f>
        <v>519</v>
      </c>
      <c r="E41" s="23">
        <f>[17]Helmi!I8</f>
        <v>323</v>
      </c>
      <c r="F41" s="23">
        <f>[17]Maalis!I8</f>
        <v>697</v>
      </c>
      <c r="G41" s="23">
        <f>[17]Huhti!I8</f>
        <v>987</v>
      </c>
      <c r="H41" s="23">
        <f>[17]Touko!I8</f>
        <v>1559</v>
      </c>
      <c r="I41" s="23">
        <f>[17]Kesä!I8</f>
        <v>1591</v>
      </c>
      <c r="J41" s="23">
        <f>[17]Heinä!I8</f>
        <v>882</v>
      </c>
      <c r="K41" s="23">
        <f>[17]Elo!I8</f>
        <v>1017</v>
      </c>
      <c r="L41" s="23">
        <f>[17]Syys!I8</f>
        <v>1258</v>
      </c>
      <c r="M41" s="23">
        <f>[17]Loka!I8</f>
        <v>1264</v>
      </c>
      <c r="N41" s="23">
        <f>[17]Marras!I8</f>
        <v>787</v>
      </c>
      <c r="O41" s="23">
        <f>[17]Joulu!I8</f>
        <v>343</v>
      </c>
    </row>
    <row r="42" spans="1:15" x14ac:dyDescent="0.2">
      <c r="A42" s="46"/>
      <c r="B42" s="42" t="s">
        <v>71</v>
      </c>
      <c r="C42" s="43">
        <f>[17]Tammijoulu!AG8</f>
        <v>13128</v>
      </c>
      <c r="D42" s="43">
        <f>[17]Tammi!AG8</f>
        <v>974</v>
      </c>
      <c r="E42" s="43">
        <f>[17]Helmi!AG8</f>
        <v>929</v>
      </c>
      <c r="F42" s="43">
        <f>[17]Maalis!AG8</f>
        <v>865</v>
      </c>
      <c r="G42" s="43">
        <f>[17]Huhti!AG8</f>
        <v>926</v>
      </c>
      <c r="H42" s="43">
        <f>[17]Touko!AG8</f>
        <v>1865</v>
      </c>
      <c r="I42" s="43">
        <f>[17]Kesä!AG8</f>
        <v>1487</v>
      </c>
      <c r="J42" s="43">
        <f>[17]Heinä!AG8</f>
        <v>784</v>
      </c>
      <c r="K42" s="43">
        <f>[17]Elo!AG8</f>
        <v>1099</v>
      </c>
      <c r="L42" s="43">
        <f>[17]Syys!AG8</f>
        <v>786</v>
      </c>
      <c r="M42" s="43">
        <f>[17]Loka!AG8</f>
        <v>1494</v>
      </c>
      <c r="N42" s="43">
        <f>[17]Marras!AG8</f>
        <v>1128</v>
      </c>
      <c r="O42" s="43">
        <f>[17]Joulu!AG8</f>
        <v>791</v>
      </c>
    </row>
    <row r="43" spans="1:15" s="21" customFormat="1" x14ac:dyDescent="0.2">
      <c r="B43" s="24" t="s">
        <v>4</v>
      </c>
      <c r="C43" s="23">
        <f>[17]Tammijoulu!AN8</f>
        <v>16768</v>
      </c>
      <c r="D43" s="23">
        <f>[17]Tammi!AN8</f>
        <v>827</v>
      </c>
      <c r="E43" s="23">
        <f>[17]Helmi!AN8</f>
        <v>1186</v>
      </c>
      <c r="F43" s="23">
        <f>[17]Maalis!AN8</f>
        <v>2066</v>
      </c>
      <c r="G43" s="23">
        <f>[17]Huhti!AN8</f>
        <v>3756</v>
      </c>
      <c r="H43" s="23">
        <f>[17]Touko!AN8</f>
        <v>1253</v>
      </c>
      <c r="I43" s="23">
        <f>[17]Kesä!AN8</f>
        <v>1439</v>
      </c>
      <c r="J43" s="23">
        <f>[17]Heinä!AN8</f>
        <v>1140</v>
      </c>
      <c r="K43" s="23">
        <f>[17]Elo!AN8</f>
        <v>2245</v>
      </c>
      <c r="L43" s="23">
        <f>[17]Syys!AN8</f>
        <v>964</v>
      </c>
      <c r="M43" s="23">
        <f>[17]Loka!AN8</f>
        <v>540</v>
      </c>
      <c r="N43" s="23">
        <f>[17]Marras!AN8</f>
        <v>581</v>
      </c>
      <c r="O43" s="23">
        <f>[17]Joulu!AN8</f>
        <v>771</v>
      </c>
    </row>
    <row r="44" spans="1:15" x14ac:dyDescent="0.2">
      <c r="B44" s="1" t="s">
        <v>103</v>
      </c>
      <c r="C44" s="12">
        <f>[17]Tammijoulu!AL8</f>
        <v>12587</v>
      </c>
      <c r="D44" s="12">
        <f>[17]Tammi!AL8</f>
        <v>2378</v>
      </c>
      <c r="E44" s="12">
        <f>[17]Helmi!AL8</f>
        <v>323</v>
      </c>
      <c r="F44" s="12">
        <f>[17]Maalis!AL8</f>
        <v>688</v>
      </c>
      <c r="G44" s="12">
        <f>[17]Huhti!AL8</f>
        <v>347</v>
      </c>
      <c r="H44" s="12">
        <f>[17]Touko!AL8</f>
        <v>867</v>
      </c>
      <c r="I44" s="12">
        <f>[17]Kesä!AL8</f>
        <v>627</v>
      </c>
      <c r="J44" s="12">
        <f>[17]Heinä!AL8</f>
        <v>1271</v>
      </c>
      <c r="K44" s="12">
        <f>[17]Elo!AL8</f>
        <v>760</v>
      </c>
      <c r="L44" s="12">
        <f>[17]Syys!AL8</f>
        <v>523</v>
      </c>
      <c r="M44" s="12">
        <f>[17]Loka!AL8</f>
        <v>766</v>
      </c>
      <c r="N44" s="12">
        <f>[17]Marras!AL8</f>
        <v>2021</v>
      </c>
      <c r="O44" s="12">
        <f>[17]Joulu!AL8</f>
        <v>2016</v>
      </c>
    </row>
    <row r="45" spans="1:15" s="21" customFormat="1" x14ac:dyDescent="0.2">
      <c r="B45" s="24" t="s">
        <v>53</v>
      </c>
      <c r="C45" s="23">
        <f>[17]Tammijoulu!BH8</f>
        <v>4497</v>
      </c>
      <c r="D45" s="23">
        <f>[17]Tammi!BH8</f>
        <v>179</v>
      </c>
      <c r="E45" s="23">
        <f>[17]Helmi!BH8</f>
        <v>193</v>
      </c>
      <c r="F45" s="23">
        <f>[17]Maalis!BH8</f>
        <v>252</v>
      </c>
      <c r="G45" s="23">
        <f>[17]Huhti!BH8</f>
        <v>131</v>
      </c>
      <c r="H45" s="23">
        <f>[17]Touko!BH8</f>
        <v>272</v>
      </c>
      <c r="I45" s="23">
        <f>[17]Kesä!BH8</f>
        <v>847</v>
      </c>
      <c r="J45" s="23">
        <f>[17]Heinä!BH8</f>
        <v>556</v>
      </c>
      <c r="K45" s="23">
        <f>[17]Elo!BH8</f>
        <v>732</v>
      </c>
      <c r="L45" s="23">
        <f>[17]Syys!BH8</f>
        <v>498</v>
      </c>
      <c r="M45" s="23">
        <f>[17]Loka!BH8</f>
        <v>336</v>
      </c>
      <c r="N45" s="23">
        <f>[17]Marras!BH8</f>
        <v>260</v>
      </c>
      <c r="O45" s="23">
        <f>[17]Joulu!BH8</f>
        <v>241</v>
      </c>
    </row>
    <row r="46" spans="1:15" x14ac:dyDescent="0.2">
      <c r="A46" s="46"/>
      <c r="B46" s="42" t="s">
        <v>5</v>
      </c>
      <c r="C46" s="43">
        <f>[17]Tammijoulu!BC8</f>
        <v>11194</v>
      </c>
      <c r="D46" s="43">
        <f>[17]Tammi!BC8</f>
        <v>297</v>
      </c>
      <c r="E46" s="43">
        <f>[17]Helmi!BC8</f>
        <v>217</v>
      </c>
      <c r="F46" s="43">
        <f>[17]Maalis!BC8</f>
        <v>473</v>
      </c>
      <c r="G46" s="43">
        <f>[17]Huhti!BC8</f>
        <v>482</v>
      </c>
      <c r="H46" s="43">
        <f>[17]Touko!BC8</f>
        <v>795</v>
      </c>
      <c r="I46" s="43">
        <f>[17]Kesä!BC8</f>
        <v>3167</v>
      </c>
      <c r="J46" s="43">
        <f>[17]Heinä!BC8</f>
        <v>2288</v>
      </c>
      <c r="K46" s="43">
        <f>[17]Elo!BC8</f>
        <v>1448</v>
      </c>
      <c r="L46" s="43">
        <f>[17]Syys!BC8</f>
        <v>686</v>
      </c>
      <c r="M46" s="43">
        <f>[17]Loka!BC8</f>
        <v>611</v>
      </c>
      <c r="N46" s="43">
        <f>[17]Marras!BC8</f>
        <v>407</v>
      </c>
      <c r="O46" s="43">
        <f>[17]Joulu!BC8</f>
        <v>323</v>
      </c>
    </row>
    <row r="47" spans="1:15" s="21" customFormat="1" x14ac:dyDescent="0.2">
      <c r="B47" s="25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x14ac:dyDescent="0.2">
      <c r="B48" s="1" t="s">
        <v>54</v>
      </c>
      <c r="C48" s="8">
        <f t="shared" ref="C48:O48" si="0">C10-SUM(C12:C46)</f>
        <v>390571</v>
      </c>
      <c r="D48" s="8">
        <f t="shared" si="0"/>
        <v>24066</v>
      </c>
      <c r="E48" s="8">
        <f t="shared" si="0"/>
        <v>21236</v>
      </c>
      <c r="F48" s="8">
        <f t="shared" si="0"/>
        <v>27207</v>
      </c>
      <c r="G48" s="8">
        <f t="shared" si="0"/>
        <v>24501</v>
      </c>
      <c r="H48" s="8">
        <f t="shared" si="0"/>
        <v>37118</v>
      </c>
      <c r="I48" s="8">
        <f t="shared" si="0"/>
        <v>49356</v>
      </c>
      <c r="J48" s="8">
        <f t="shared" si="0"/>
        <v>43789</v>
      </c>
      <c r="K48" s="8">
        <f t="shared" si="0"/>
        <v>51631</v>
      </c>
      <c r="L48" s="8">
        <f t="shared" si="0"/>
        <v>35285</v>
      </c>
      <c r="M48" s="8">
        <f t="shared" si="0"/>
        <v>26429</v>
      </c>
      <c r="N48" s="8">
        <f t="shared" si="0"/>
        <v>27337</v>
      </c>
      <c r="O48" s="8">
        <f t="shared" si="0"/>
        <v>22616</v>
      </c>
    </row>
    <row r="49" spans="2:15" x14ac:dyDescent="0.2"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2:15" x14ac:dyDescent="0.2"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2:15" x14ac:dyDescent="0.2"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2:15" x14ac:dyDescent="0.2"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</row>
    <row r="53" spans="2:15" x14ac:dyDescent="0.2"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</row>
    <row r="54" spans="2:15" x14ac:dyDescent="0.2"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2:15" x14ac:dyDescent="0.2"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</row>
    <row r="56" spans="2:15" x14ac:dyDescent="0.2"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2:15" x14ac:dyDescent="0.2">
      <c r="B57" s="13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2:15" x14ac:dyDescent="0.2"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2:15" x14ac:dyDescent="0.2"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2:15" x14ac:dyDescent="0.2"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</row>
  </sheetData>
  <phoneticPr fontId="10" type="noConversion"/>
  <conditionalFormatting sqref="P1:IV1048576 A1:B1048576 C8:O65536 C1:O6">
    <cfRule type="cellIs" dxfId="26" priority="1" stopIfTrue="1" operator="lessThan">
      <formula>0</formula>
    </cfRule>
  </conditionalFormatting>
  <pageMargins left="0.75" right="0.75" top="0.56999999999999995" bottom="0.65" header="0.4921259845" footer="0.4921259845"/>
  <pageSetup paperSize="9" scale="80" orientation="landscape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0"/>
  <sheetViews>
    <sheetView workbookViewId="0">
      <selection activeCell="B8" sqref="B8"/>
    </sheetView>
  </sheetViews>
  <sheetFormatPr defaultRowHeight="12.75" x14ac:dyDescent="0.2"/>
  <cols>
    <col min="1" max="1" width="4.140625" customWidth="1"/>
    <col min="2" max="2" width="28.7109375" style="1" customWidth="1"/>
    <col min="3" max="3" width="10.42578125" customWidth="1"/>
    <col min="4" max="11" width="9.7109375" customWidth="1"/>
    <col min="12" max="12" width="10.7109375" customWidth="1"/>
    <col min="13" max="13" width="9.7109375" customWidth="1"/>
    <col min="14" max="14" width="11.140625" customWidth="1"/>
    <col min="15" max="15" width="9.7109375" customWidth="1"/>
  </cols>
  <sheetData>
    <row r="1" spans="2:15" x14ac:dyDescent="0.2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5" x14ac:dyDescent="0.2">
      <c r="B2" s="51" t="s">
        <v>72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x14ac:dyDescent="0.2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15" ht="15.75" x14ac:dyDescent="0.25">
      <c r="B4" s="3" t="s">
        <v>55</v>
      </c>
      <c r="C4" s="4"/>
      <c r="D4" s="4"/>
      <c r="E4" s="4"/>
      <c r="F4" s="2"/>
      <c r="G4" s="4"/>
      <c r="H4" s="2"/>
      <c r="I4" s="4"/>
      <c r="J4" s="2"/>
      <c r="K4" s="4"/>
      <c r="L4" s="4"/>
      <c r="M4" s="2"/>
      <c r="N4" s="2"/>
      <c r="O4" s="2"/>
    </row>
    <row r="5" spans="2:15" ht="15.75" thickBot="1" x14ac:dyDescent="0.3">
      <c r="B5" s="5" t="s">
        <v>75</v>
      </c>
    </row>
    <row r="6" spans="2:15" ht="13.5" thickBot="1" x14ac:dyDescent="0.25">
      <c r="B6" s="6" t="s">
        <v>105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  <c r="K6" s="7" t="s">
        <v>14</v>
      </c>
      <c r="L6" s="7" t="s">
        <v>15</v>
      </c>
      <c r="M6" s="7" t="s">
        <v>16</v>
      </c>
      <c r="N6" s="7" t="s">
        <v>17</v>
      </c>
      <c r="O6" s="7" t="s">
        <v>18</v>
      </c>
    </row>
    <row r="7" spans="2:15" x14ac:dyDescent="0.2">
      <c r="B7" s="9"/>
      <c r="C7" s="16" t="s">
        <v>56</v>
      </c>
      <c r="D7" s="16" t="s">
        <v>57</v>
      </c>
      <c r="E7" s="16" t="s">
        <v>58</v>
      </c>
      <c r="F7" s="16" t="s">
        <v>59</v>
      </c>
      <c r="G7" s="16" t="s">
        <v>60</v>
      </c>
      <c r="H7" s="16" t="s">
        <v>61</v>
      </c>
      <c r="I7" s="16" t="s">
        <v>62</v>
      </c>
      <c r="J7" s="16" t="s">
        <v>63</v>
      </c>
      <c r="K7" s="16" t="s">
        <v>64</v>
      </c>
      <c r="L7" s="16" t="s">
        <v>65</v>
      </c>
      <c r="M7" s="16" t="s">
        <v>66</v>
      </c>
      <c r="N7" s="16" t="s">
        <v>67</v>
      </c>
      <c r="O7" s="16" t="s">
        <v>68</v>
      </c>
    </row>
    <row r="8" spans="2:15" x14ac:dyDescent="0.2">
      <c r="B8" s="9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2:15" s="21" customFormat="1" x14ac:dyDescent="0.2">
      <c r="B9" s="18" t="s">
        <v>23</v>
      </c>
      <c r="C9" s="19">
        <f>[18]Tammijoulu!C8</f>
        <v>18168869</v>
      </c>
      <c r="D9" s="19">
        <f>[18]Tammi!C8</f>
        <v>1081340</v>
      </c>
      <c r="E9" s="19">
        <f>[18]Helmi!C8</f>
        <v>1227630</v>
      </c>
      <c r="F9" s="19">
        <f>[18]Maalis!C8</f>
        <v>1467067</v>
      </c>
      <c r="G9" s="19">
        <f>[18]Huhti!C8</f>
        <v>1279121</v>
      </c>
      <c r="H9" s="19">
        <f>[18]Touko!C8</f>
        <v>1160552</v>
      </c>
      <c r="I9" s="19">
        <f>[18]Kesä!C8</f>
        <v>1965594</v>
      </c>
      <c r="J9" s="19">
        <f>[18]Heinä!C8</f>
        <v>2954025</v>
      </c>
      <c r="K9" s="19">
        <f>[18]Elo!C8</f>
        <v>2040433</v>
      </c>
      <c r="L9" s="19">
        <f>[18]Syys!C8</f>
        <v>1449297</v>
      </c>
      <c r="M9" s="19">
        <f>[18]Loka!C8</f>
        <v>1232733</v>
      </c>
      <c r="N9" s="19">
        <f>[18]Marras!C8</f>
        <v>1158284</v>
      </c>
      <c r="O9" s="19">
        <f>[18]Joulu!C8</f>
        <v>1152793</v>
      </c>
    </row>
    <row r="10" spans="2:15" x14ac:dyDescent="0.2">
      <c r="B10" s="11" t="s">
        <v>24</v>
      </c>
      <c r="C10" s="12">
        <f>[18]Tammijoulu!E8</f>
        <v>5003750</v>
      </c>
      <c r="D10" s="12">
        <f>[18]Tammi!E8</f>
        <v>416946</v>
      </c>
      <c r="E10" s="12">
        <f>[18]Helmi!E8</f>
        <v>310561</v>
      </c>
      <c r="F10" s="12">
        <f>[18]Maalis!E8</f>
        <v>351511</v>
      </c>
      <c r="G10" s="12">
        <f>[18]Huhti!E8</f>
        <v>250760</v>
      </c>
      <c r="H10" s="12">
        <f>[18]Touko!E8</f>
        <v>320799</v>
      </c>
      <c r="I10" s="12">
        <f>[18]Kesä!E8</f>
        <v>526702</v>
      </c>
      <c r="J10" s="12">
        <f>[18]Heinä!E8</f>
        <v>733861</v>
      </c>
      <c r="K10" s="12">
        <f>[18]Elo!E8</f>
        <v>662135</v>
      </c>
      <c r="L10" s="12">
        <f>[18]Syys!E8</f>
        <v>373497</v>
      </c>
      <c r="M10" s="12">
        <f>[18]Loka!E8</f>
        <v>289602</v>
      </c>
      <c r="N10" s="12">
        <f>[18]Marras!E8</f>
        <v>302147</v>
      </c>
      <c r="O10" s="12">
        <f>[18]Joulu!E8</f>
        <v>465229</v>
      </c>
    </row>
    <row r="11" spans="2:15" s="21" customFormat="1" x14ac:dyDescent="0.2">
      <c r="B11" s="22" t="s">
        <v>25</v>
      </c>
      <c r="C11" s="23">
        <f>[18]Tammijoulu!D8</f>
        <v>13165119</v>
      </c>
      <c r="D11" s="23">
        <f>[18]Tammi!D8</f>
        <v>664394</v>
      </c>
      <c r="E11" s="23">
        <f>[18]Helmi!D8</f>
        <v>917069</v>
      </c>
      <c r="F11" s="23">
        <f>[18]Maalis!D8</f>
        <v>1115556</v>
      </c>
      <c r="G11" s="23">
        <f>[18]Huhti!D8</f>
        <v>1028361</v>
      </c>
      <c r="H11" s="23">
        <f>[18]Touko!D8</f>
        <v>839753</v>
      </c>
      <c r="I11" s="23">
        <f>[18]Kesä!D8</f>
        <v>1438892</v>
      </c>
      <c r="J11" s="23">
        <f>[18]Heinä!D8</f>
        <v>2220164</v>
      </c>
      <c r="K11" s="23">
        <f>[18]Elo!D8</f>
        <v>1378298</v>
      </c>
      <c r="L11" s="23">
        <f>[18]Syys!D8</f>
        <v>1075800</v>
      </c>
      <c r="M11" s="23">
        <f>[18]Loka!D8</f>
        <v>943131</v>
      </c>
      <c r="N11" s="23">
        <f>[18]Marras!D8</f>
        <v>856137</v>
      </c>
      <c r="O11" s="23">
        <f>[18]Joulu!D8</f>
        <v>687564</v>
      </c>
    </row>
    <row r="12" spans="2:15" x14ac:dyDescent="0.2">
      <c r="B12" s="1" t="s">
        <v>26</v>
      </c>
      <c r="C12" s="12">
        <f>[18]Tammijoulu!P8</f>
        <v>478851</v>
      </c>
      <c r="D12" s="12">
        <f>[18]Tammi!P8</f>
        <v>38870</v>
      </c>
      <c r="E12" s="12">
        <f>[18]Helmi!P8</f>
        <v>40835</v>
      </c>
      <c r="F12" s="12">
        <f>[18]Maalis!P8</f>
        <v>36463</v>
      </c>
      <c r="G12" s="12">
        <f>[18]Huhti!P8</f>
        <v>20688</v>
      </c>
      <c r="H12" s="12">
        <f>[18]Touko!P8</f>
        <v>22992</v>
      </c>
      <c r="I12" s="12">
        <f>[18]Kesä!P8</f>
        <v>36303</v>
      </c>
      <c r="J12" s="12">
        <f>[18]Heinä!P8</f>
        <v>31434</v>
      </c>
      <c r="K12" s="12">
        <f>[18]Elo!P8</f>
        <v>39812</v>
      </c>
      <c r="L12" s="12">
        <f>[18]Syys!P8</f>
        <v>27347</v>
      </c>
      <c r="M12" s="12">
        <f>[18]Loka!P8</f>
        <v>22262</v>
      </c>
      <c r="N12" s="12">
        <f>[18]Marras!P8</f>
        <v>24733</v>
      </c>
      <c r="O12" s="12">
        <f>[18]Joulu!P8</f>
        <v>137112</v>
      </c>
    </row>
    <row r="13" spans="2:15" s="21" customFormat="1" x14ac:dyDescent="0.2">
      <c r="B13" s="24" t="s">
        <v>29</v>
      </c>
      <c r="C13" s="23">
        <f>[18]Tammijoulu!J8</f>
        <v>534439</v>
      </c>
      <c r="D13" s="23">
        <f>[18]Tammi!J8</f>
        <v>28007</v>
      </c>
      <c r="E13" s="23">
        <f>[18]Helmi!J8</f>
        <v>36125</v>
      </c>
      <c r="F13" s="23">
        <f>[18]Maalis!J8</f>
        <v>38211</v>
      </c>
      <c r="G13" s="23">
        <f>[18]Huhti!J8</f>
        <v>24686</v>
      </c>
      <c r="H13" s="23">
        <f>[18]Touko!J8</f>
        <v>34097</v>
      </c>
      <c r="I13" s="23">
        <f>[18]Kesä!J8</f>
        <v>72155</v>
      </c>
      <c r="J13" s="23">
        <f>[18]Heinä!J8</f>
        <v>100654</v>
      </c>
      <c r="K13" s="23">
        <f>[18]Elo!J8</f>
        <v>83348</v>
      </c>
      <c r="L13" s="23">
        <f>[18]Syys!J8</f>
        <v>37807</v>
      </c>
      <c r="M13" s="23">
        <f>[18]Loka!J8</f>
        <v>26387</v>
      </c>
      <c r="N13" s="23">
        <f>[18]Marras!J8</f>
        <v>28292</v>
      </c>
      <c r="O13" s="23">
        <f>[18]Joulu!J8</f>
        <v>24670</v>
      </c>
    </row>
    <row r="14" spans="2:15" x14ac:dyDescent="0.2">
      <c r="B14" s="1" t="s">
        <v>28</v>
      </c>
      <c r="C14" s="12">
        <f>[18]Tammijoulu!F8</f>
        <v>583295</v>
      </c>
      <c r="D14" s="12">
        <f>[18]Tammi!F8</f>
        <v>21490</v>
      </c>
      <c r="E14" s="12">
        <f>[18]Helmi!F8</f>
        <v>23800</v>
      </c>
      <c r="F14" s="12">
        <f>[18]Maalis!F8</f>
        <v>31625</v>
      </c>
      <c r="G14" s="12">
        <f>[18]Huhti!F8</f>
        <v>34159</v>
      </c>
      <c r="H14" s="12">
        <f>[18]Touko!F8</f>
        <v>51238</v>
      </c>
      <c r="I14" s="12">
        <f>[18]Kesä!F8</f>
        <v>63644</v>
      </c>
      <c r="J14" s="12">
        <f>[18]Heinä!F8</f>
        <v>134019</v>
      </c>
      <c r="K14" s="12">
        <f>[18]Elo!F8</f>
        <v>89578</v>
      </c>
      <c r="L14" s="12">
        <f>[18]Syys!F8</f>
        <v>47661</v>
      </c>
      <c r="M14" s="12">
        <f>[18]Loka!F8</f>
        <v>34027</v>
      </c>
      <c r="N14" s="12">
        <f>[18]Marras!F8</f>
        <v>31953</v>
      </c>
      <c r="O14" s="12">
        <f>[18]Joulu!F8</f>
        <v>20101</v>
      </c>
    </row>
    <row r="15" spans="2:15" s="21" customFormat="1" x14ac:dyDescent="0.2">
      <c r="B15" s="24" t="s">
        <v>27</v>
      </c>
      <c r="C15" s="23">
        <f>[18]Tammijoulu!AK8</f>
        <v>677451</v>
      </c>
      <c r="D15" s="23">
        <f>[18]Tammi!AK8</f>
        <v>152776</v>
      </c>
      <c r="E15" s="23">
        <f>[18]Helmi!AK8</f>
        <v>34291</v>
      </c>
      <c r="F15" s="23">
        <f>[18]Maalis!AK8</f>
        <v>40699</v>
      </c>
      <c r="G15" s="23">
        <f>[18]Huhti!AK8</f>
        <v>31966</v>
      </c>
      <c r="H15" s="23">
        <f>[18]Touko!AK8</f>
        <v>31294</v>
      </c>
      <c r="I15" s="23">
        <f>[18]Kesä!AK8</f>
        <v>44358</v>
      </c>
      <c r="J15" s="23">
        <f>[18]Heinä!AK8</f>
        <v>66964</v>
      </c>
      <c r="K15" s="23">
        <f>[18]Elo!AK8</f>
        <v>67025</v>
      </c>
      <c r="L15" s="23">
        <f>[18]Syys!AK8</f>
        <v>35167</v>
      </c>
      <c r="M15" s="23">
        <f>[18]Loka!AK8</f>
        <v>37029</v>
      </c>
      <c r="N15" s="23">
        <f>[18]Marras!AK8</f>
        <v>45035</v>
      </c>
      <c r="O15" s="23">
        <f>[18]Joulu!AK8</f>
        <v>90847</v>
      </c>
    </row>
    <row r="16" spans="2:15" x14ac:dyDescent="0.2">
      <c r="B16" s="42" t="s">
        <v>1</v>
      </c>
      <c r="C16" s="43">
        <f>[18]Tammijoulu!AP8</f>
        <v>207459</v>
      </c>
      <c r="D16" s="43">
        <f>[18]Tammi!AP8</f>
        <v>10500</v>
      </c>
      <c r="E16" s="43">
        <f>[18]Helmi!AP8</f>
        <v>9617</v>
      </c>
      <c r="F16" s="43">
        <f>[18]Maalis!AP8</f>
        <v>16707</v>
      </c>
      <c r="G16" s="43">
        <f>[18]Huhti!AP8</f>
        <v>12844</v>
      </c>
      <c r="H16" s="43">
        <f>[18]Touko!AP8</f>
        <v>18911</v>
      </c>
      <c r="I16" s="43">
        <f>[18]Kesä!AP8</f>
        <v>30806</v>
      </c>
      <c r="J16" s="43">
        <f>[18]Heinä!AP8</f>
        <v>25955</v>
      </c>
      <c r="K16" s="43">
        <f>[18]Elo!AP8</f>
        <v>26806</v>
      </c>
      <c r="L16" s="43">
        <f>[18]Syys!AP8</f>
        <v>22028</v>
      </c>
      <c r="M16" s="43">
        <f>[18]Loka!AP8</f>
        <v>14090</v>
      </c>
      <c r="N16" s="43">
        <f>[18]Marras!AP8</f>
        <v>10991</v>
      </c>
      <c r="O16" s="43">
        <f>[18]Joulu!AP8</f>
        <v>8204</v>
      </c>
    </row>
    <row r="17" spans="2:15" s="21" customFormat="1" x14ac:dyDescent="0.2">
      <c r="B17" s="24" t="s">
        <v>30</v>
      </c>
      <c r="C17" s="23">
        <f>[18]Tammijoulu!AV8</f>
        <v>149027</v>
      </c>
      <c r="D17" s="23">
        <f>[18]Tammi!AV8</f>
        <v>10430</v>
      </c>
      <c r="E17" s="23">
        <f>[18]Helmi!AV8</f>
        <v>10827</v>
      </c>
      <c r="F17" s="23">
        <f>[18]Maalis!AV8</f>
        <v>10069</v>
      </c>
      <c r="G17" s="23">
        <f>[18]Huhti!AV8</f>
        <v>5960</v>
      </c>
      <c r="H17" s="23">
        <f>[18]Touko!AV8</f>
        <v>9709</v>
      </c>
      <c r="I17" s="23">
        <f>[18]Kesä!AV8</f>
        <v>15596</v>
      </c>
      <c r="J17" s="23">
        <f>[18]Heinä!AV8</f>
        <v>15474</v>
      </c>
      <c r="K17" s="23">
        <f>[18]Elo!AV8</f>
        <v>19519</v>
      </c>
      <c r="L17" s="23">
        <f>[18]Syys!AV8</f>
        <v>17777</v>
      </c>
      <c r="M17" s="23">
        <f>[18]Loka!AV8</f>
        <v>10320</v>
      </c>
      <c r="N17" s="23">
        <f>[18]Marras!AV8</f>
        <v>9821</v>
      </c>
      <c r="O17" s="23">
        <f>[18]Joulu!AV8</f>
        <v>13525</v>
      </c>
    </row>
    <row r="18" spans="2:15" x14ac:dyDescent="0.2">
      <c r="B18" s="1" t="s">
        <v>31</v>
      </c>
      <c r="C18" s="12">
        <f>[18]Tammijoulu!S8</f>
        <v>163380</v>
      </c>
      <c r="D18" s="12">
        <f>[18]Tammi!S8</f>
        <v>10677</v>
      </c>
      <c r="E18" s="12">
        <f>[18]Helmi!S8</f>
        <v>6291</v>
      </c>
      <c r="F18" s="12">
        <f>[18]Maalis!S8</f>
        <v>8030</v>
      </c>
      <c r="G18" s="12">
        <f>[18]Huhti!S8</f>
        <v>6606</v>
      </c>
      <c r="H18" s="12">
        <f>[18]Touko!S8</f>
        <v>7481</v>
      </c>
      <c r="I18" s="12">
        <f>[18]Kesä!S8</f>
        <v>15849</v>
      </c>
      <c r="J18" s="12">
        <f>[18]Heinä!S8</f>
        <v>22619</v>
      </c>
      <c r="K18" s="12">
        <f>[18]Elo!S8</f>
        <v>44172</v>
      </c>
      <c r="L18" s="12">
        <f>[18]Syys!S8</f>
        <v>9938</v>
      </c>
      <c r="M18" s="12">
        <f>[18]Loka!S8</f>
        <v>7446</v>
      </c>
      <c r="N18" s="12">
        <f>[18]Marras!S8</f>
        <v>8877</v>
      </c>
      <c r="O18" s="12">
        <f>[18]Joulu!S8</f>
        <v>15394</v>
      </c>
    </row>
    <row r="19" spans="2:15" s="21" customFormat="1" x14ac:dyDescent="0.2">
      <c r="B19" s="24" t="s">
        <v>34</v>
      </c>
      <c r="C19" s="23">
        <f>[18]Tammijoulu!G8</f>
        <v>206185</v>
      </c>
      <c r="D19" s="23">
        <f>[18]Tammi!G8</f>
        <v>6535</v>
      </c>
      <c r="E19" s="23">
        <f>[18]Helmi!G8</f>
        <v>8396</v>
      </c>
      <c r="F19" s="23">
        <f>[18]Maalis!G8</f>
        <v>13367</v>
      </c>
      <c r="G19" s="23">
        <f>[18]Huhti!G8</f>
        <v>12024</v>
      </c>
      <c r="H19" s="23">
        <f>[18]Touko!G8</f>
        <v>12161</v>
      </c>
      <c r="I19" s="23">
        <f>[18]Kesä!G8</f>
        <v>19077</v>
      </c>
      <c r="J19" s="23">
        <f>[18]Heinä!G8</f>
        <v>69678</v>
      </c>
      <c r="K19" s="23">
        <f>[18]Elo!G8</f>
        <v>23694</v>
      </c>
      <c r="L19" s="23">
        <f>[18]Syys!G8</f>
        <v>11424</v>
      </c>
      <c r="M19" s="23">
        <f>[18]Loka!G8</f>
        <v>9813</v>
      </c>
      <c r="N19" s="23">
        <f>[18]Marras!G8</f>
        <v>13312</v>
      </c>
      <c r="O19" s="23">
        <f>[18]Joulu!G8</f>
        <v>6704</v>
      </c>
    </row>
    <row r="20" spans="2:15" x14ac:dyDescent="0.2">
      <c r="B20" s="1" t="s">
        <v>33</v>
      </c>
      <c r="C20" s="12">
        <f>[18]Tammijoulu!M8</f>
        <v>198735</v>
      </c>
      <c r="D20" s="12">
        <f>[18]Tammi!M8</f>
        <v>16030</v>
      </c>
      <c r="E20" s="12">
        <f>[18]Helmi!M8</f>
        <v>20281</v>
      </c>
      <c r="F20" s="12">
        <f>[18]Maalis!M8</f>
        <v>18480</v>
      </c>
      <c r="G20" s="12">
        <f>[18]Huhti!M8</f>
        <v>7043</v>
      </c>
      <c r="H20" s="12">
        <f>[18]Touko!M8</f>
        <v>10063</v>
      </c>
      <c r="I20" s="12">
        <f>[18]Kesä!M8</f>
        <v>27062</v>
      </c>
      <c r="J20" s="12">
        <f>[18]Heinä!M8</f>
        <v>34729</v>
      </c>
      <c r="K20" s="12">
        <f>[18]Elo!M8</f>
        <v>27186</v>
      </c>
      <c r="L20" s="12">
        <f>[18]Syys!M8</f>
        <v>11048</v>
      </c>
      <c r="M20" s="12">
        <f>[18]Loka!M8</f>
        <v>8015</v>
      </c>
      <c r="N20" s="12">
        <f>[18]Marras!M8</f>
        <v>8321</v>
      </c>
      <c r="O20" s="12">
        <f>[18]Joulu!M8</f>
        <v>10477</v>
      </c>
    </row>
    <row r="21" spans="2:15" s="21" customFormat="1" x14ac:dyDescent="0.2">
      <c r="B21" s="24" t="s">
        <v>40</v>
      </c>
      <c r="C21" s="23">
        <f>[18]Tammijoulu!BK8</f>
        <v>101275</v>
      </c>
      <c r="D21" s="23">
        <f>[18]Tammi!BK8</f>
        <v>4059</v>
      </c>
      <c r="E21" s="23">
        <f>[18]Helmi!BK8</f>
        <v>4808</v>
      </c>
      <c r="F21" s="23">
        <f>[18]Maalis!BK8</f>
        <v>6089</v>
      </c>
      <c r="G21" s="23">
        <f>[18]Huhti!BK8</f>
        <v>5876</v>
      </c>
      <c r="H21" s="23">
        <f>[18]Touko!BK8</f>
        <v>8096</v>
      </c>
      <c r="I21" s="23">
        <f>[18]Kesä!BK8</f>
        <v>11333</v>
      </c>
      <c r="J21" s="23">
        <f>[18]Heinä!BK8</f>
        <v>10252</v>
      </c>
      <c r="K21" s="23">
        <f>[18]Elo!BK8</f>
        <v>11994</v>
      </c>
      <c r="L21" s="23">
        <f>[18]Syys!BK8</f>
        <v>15930</v>
      </c>
      <c r="M21" s="23">
        <f>[18]Loka!BK8</f>
        <v>9276</v>
      </c>
      <c r="N21" s="23">
        <f>[18]Marras!BK8</f>
        <v>8091</v>
      </c>
      <c r="O21" s="23">
        <f>[18]Joulu!BK8</f>
        <v>5471</v>
      </c>
    </row>
    <row r="22" spans="2:15" x14ac:dyDescent="0.2">
      <c r="B22" s="42" t="s">
        <v>36</v>
      </c>
      <c r="C22" s="43">
        <f>[18]Tammijoulu!T8</f>
        <v>125270</v>
      </c>
      <c r="D22" s="43">
        <f>[18]Tammi!T8</f>
        <v>6896</v>
      </c>
      <c r="E22" s="43">
        <f>[18]Helmi!T8</f>
        <v>5310</v>
      </c>
      <c r="F22" s="43">
        <f>[18]Maalis!T8</f>
        <v>6962</v>
      </c>
      <c r="G22" s="43">
        <f>[18]Huhti!T8</f>
        <v>8124</v>
      </c>
      <c r="H22" s="43">
        <f>[18]Touko!T8</f>
        <v>5478</v>
      </c>
      <c r="I22" s="43">
        <f>[18]Kesä!T8</f>
        <v>12462</v>
      </c>
      <c r="J22" s="43">
        <f>[18]Heinä!T8</f>
        <v>17565</v>
      </c>
      <c r="K22" s="43">
        <f>[18]Elo!T8</f>
        <v>30892</v>
      </c>
      <c r="L22" s="43">
        <f>[18]Syys!T8</f>
        <v>9419</v>
      </c>
      <c r="M22" s="43">
        <f>[18]Loka!T8</f>
        <v>5707</v>
      </c>
      <c r="N22" s="43">
        <f>[18]Marras!T8</f>
        <v>5149</v>
      </c>
      <c r="O22" s="43">
        <f>[18]Joulu!T8</f>
        <v>11306</v>
      </c>
    </row>
    <row r="23" spans="2:15" s="21" customFormat="1" x14ac:dyDescent="0.2">
      <c r="B23" s="24" t="s">
        <v>32</v>
      </c>
      <c r="C23" s="23">
        <f>[18]Tammijoulu!R8</f>
        <v>232247</v>
      </c>
      <c r="D23" s="23">
        <f>[18]Tammi!R8</f>
        <v>31440</v>
      </c>
      <c r="E23" s="23">
        <f>[18]Helmi!R8</f>
        <v>35149</v>
      </c>
      <c r="F23" s="23">
        <f>[18]Maalis!R8</f>
        <v>30019</v>
      </c>
      <c r="G23" s="23">
        <f>[18]Huhti!R8</f>
        <v>10644</v>
      </c>
      <c r="H23" s="23">
        <f>[18]Touko!R8</f>
        <v>9525</v>
      </c>
      <c r="I23" s="23">
        <f>[18]Kesä!R8</f>
        <v>18316</v>
      </c>
      <c r="J23" s="23">
        <f>[18]Heinä!R8</f>
        <v>21680</v>
      </c>
      <c r="K23" s="23">
        <f>[18]Elo!R8</f>
        <v>23892</v>
      </c>
      <c r="L23" s="23">
        <f>[18]Syys!R8</f>
        <v>11127</v>
      </c>
      <c r="M23" s="23">
        <f>[18]Loka!R8</f>
        <v>9649</v>
      </c>
      <c r="N23" s="23">
        <f>[18]Marras!R8</f>
        <v>10185</v>
      </c>
      <c r="O23" s="23">
        <f>[18]Joulu!R8</f>
        <v>20621</v>
      </c>
    </row>
    <row r="24" spans="2:15" x14ac:dyDescent="0.2">
      <c r="B24" s="1" t="s">
        <v>35</v>
      </c>
      <c r="C24" s="12">
        <f>[18]Tammijoulu!H8</f>
        <v>110075</v>
      </c>
      <c r="D24" s="12">
        <f>[18]Tammi!H8</f>
        <v>5349</v>
      </c>
      <c r="E24" s="12">
        <f>[18]Helmi!H8</f>
        <v>5688</v>
      </c>
      <c r="F24" s="12">
        <f>[18]Maalis!H8</f>
        <v>7384</v>
      </c>
      <c r="G24" s="12">
        <f>[18]Huhti!H8</f>
        <v>5496</v>
      </c>
      <c r="H24" s="12">
        <f>[18]Touko!H8</f>
        <v>11237</v>
      </c>
      <c r="I24" s="12">
        <f>[18]Kesä!H8</f>
        <v>15994</v>
      </c>
      <c r="J24" s="12">
        <f>[18]Heinä!H8</f>
        <v>17171</v>
      </c>
      <c r="K24" s="12">
        <f>[18]Elo!H8</f>
        <v>11600</v>
      </c>
      <c r="L24" s="12">
        <f>[18]Syys!H8</f>
        <v>9485</v>
      </c>
      <c r="M24" s="12">
        <f>[18]Loka!H8</f>
        <v>8877</v>
      </c>
      <c r="N24" s="12">
        <f>[18]Marras!H8</f>
        <v>7503</v>
      </c>
      <c r="O24" s="12">
        <f>[18]Joulu!H8</f>
        <v>4291</v>
      </c>
    </row>
    <row r="25" spans="2:15" s="21" customFormat="1" x14ac:dyDescent="0.2">
      <c r="B25" s="24" t="s">
        <v>38</v>
      </c>
      <c r="C25" s="23">
        <f>[18]Tammijoulu!L8</f>
        <v>112219</v>
      </c>
      <c r="D25" s="23">
        <f>[18]Tammi!L8</f>
        <v>8281</v>
      </c>
      <c r="E25" s="23">
        <f>[18]Helmi!L8</f>
        <v>8041</v>
      </c>
      <c r="F25" s="23">
        <f>[18]Maalis!L8</f>
        <v>7828</v>
      </c>
      <c r="G25" s="23">
        <f>[18]Huhti!L8</f>
        <v>3897</v>
      </c>
      <c r="H25" s="23">
        <f>[18]Touko!L8</f>
        <v>4660</v>
      </c>
      <c r="I25" s="23">
        <f>[18]Kesä!L8</f>
        <v>12890</v>
      </c>
      <c r="J25" s="23">
        <f>[18]Heinä!L8</f>
        <v>28108</v>
      </c>
      <c r="K25" s="23">
        <f>[18]Elo!L8</f>
        <v>16220</v>
      </c>
      <c r="L25" s="23">
        <f>[18]Syys!L8</f>
        <v>5945</v>
      </c>
      <c r="M25" s="23">
        <f>[18]Loka!L8</f>
        <v>4031</v>
      </c>
      <c r="N25" s="23">
        <f>[18]Marras!L8</f>
        <v>4883</v>
      </c>
      <c r="O25" s="23">
        <f>[18]Joulu!L8</f>
        <v>7435</v>
      </c>
    </row>
    <row r="26" spans="2:15" x14ac:dyDescent="0.2">
      <c r="B26" s="1" t="s">
        <v>37</v>
      </c>
      <c r="C26" s="12">
        <f>[18]Tammijoulu!AH8</f>
        <v>194507</v>
      </c>
      <c r="D26" s="12">
        <f>[18]Tammi!AH8</f>
        <v>17097</v>
      </c>
      <c r="E26" s="12">
        <f>[18]Helmi!AH8</f>
        <v>16352</v>
      </c>
      <c r="F26" s="12">
        <f>[18]Maalis!AH8</f>
        <v>16828</v>
      </c>
      <c r="G26" s="12">
        <f>[18]Huhti!AH8</f>
        <v>11045</v>
      </c>
      <c r="H26" s="12">
        <f>[18]Touko!AH8</f>
        <v>12431</v>
      </c>
      <c r="I26" s="12">
        <f>[18]Kesä!AH8</f>
        <v>14400</v>
      </c>
      <c r="J26" s="12">
        <f>[18]Heinä!AH8</f>
        <v>21277</v>
      </c>
      <c r="K26" s="12">
        <f>[18]Elo!AH8</f>
        <v>21551</v>
      </c>
      <c r="L26" s="12">
        <f>[18]Syys!AH8</f>
        <v>14088</v>
      </c>
      <c r="M26" s="12">
        <f>[18]Loka!AH8</f>
        <v>14500</v>
      </c>
      <c r="N26" s="12">
        <f>[18]Marras!AH8</f>
        <v>16589</v>
      </c>
      <c r="O26" s="12">
        <f>[18]Joulu!AH8</f>
        <v>18349</v>
      </c>
    </row>
    <row r="27" spans="2:15" s="21" customFormat="1" x14ac:dyDescent="0.2">
      <c r="B27" s="24" t="s">
        <v>39</v>
      </c>
      <c r="C27" s="23">
        <f>[18]Tammijoulu!N8</f>
        <v>56514</v>
      </c>
      <c r="D27" s="23">
        <f>[18]Tammi!N8</f>
        <v>3950</v>
      </c>
      <c r="E27" s="23">
        <f>[18]Helmi!N8</f>
        <v>4317</v>
      </c>
      <c r="F27" s="23">
        <f>[18]Maalis!N8</f>
        <v>5104</v>
      </c>
      <c r="G27" s="23">
        <f>[18]Huhti!N8</f>
        <v>3286</v>
      </c>
      <c r="H27" s="23">
        <f>[18]Touko!N8</f>
        <v>3361</v>
      </c>
      <c r="I27" s="23">
        <f>[18]Kesä!N8</f>
        <v>6199</v>
      </c>
      <c r="J27" s="23">
        <f>[18]Heinä!N8</f>
        <v>7648</v>
      </c>
      <c r="K27" s="23">
        <f>[18]Elo!N8</f>
        <v>6680</v>
      </c>
      <c r="L27" s="23">
        <f>[18]Syys!N8</f>
        <v>4582</v>
      </c>
      <c r="M27" s="23">
        <f>[18]Loka!N8</f>
        <v>3438</v>
      </c>
      <c r="N27" s="23">
        <f>[18]Marras!N8</f>
        <v>3926</v>
      </c>
      <c r="O27" s="23">
        <f>[18]Joulu!N8</f>
        <v>4023</v>
      </c>
    </row>
    <row r="28" spans="2:15" x14ac:dyDescent="0.2">
      <c r="B28" s="42" t="s">
        <v>42</v>
      </c>
      <c r="C28" s="43">
        <f>[18]Tammijoulu!AQ8</f>
        <v>31033</v>
      </c>
      <c r="D28" s="43">
        <f>[18]Tammi!AQ8</f>
        <v>1355</v>
      </c>
      <c r="E28" s="43">
        <f>[18]Helmi!AQ8</f>
        <v>1656</v>
      </c>
      <c r="F28" s="43">
        <f>[18]Maalis!AQ8</f>
        <v>2851</v>
      </c>
      <c r="G28" s="43">
        <f>[18]Huhti!AQ8</f>
        <v>2025</v>
      </c>
      <c r="H28" s="43">
        <f>[18]Touko!AQ8</f>
        <v>2317</v>
      </c>
      <c r="I28" s="43">
        <f>[18]Kesä!AQ8</f>
        <v>4523</v>
      </c>
      <c r="J28" s="43">
        <f>[18]Heinä!AQ8</f>
        <v>3489</v>
      </c>
      <c r="K28" s="43">
        <f>[18]Elo!AQ8</f>
        <v>3918</v>
      </c>
      <c r="L28" s="43">
        <f>[18]Syys!AQ8</f>
        <v>2555</v>
      </c>
      <c r="M28" s="43">
        <f>[18]Loka!AQ8</f>
        <v>2662</v>
      </c>
      <c r="N28" s="43">
        <f>[18]Marras!AQ8</f>
        <v>2215</v>
      </c>
      <c r="O28" s="43">
        <f>[18]Joulu!AQ8</f>
        <v>1467</v>
      </c>
    </row>
    <row r="29" spans="2:15" s="21" customFormat="1" x14ac:dyDescent="0.2">
      <c r="B29" s="24" t="s">
        <v>43</v>
      </c>
      <c r="C29" s="23">
        <f>[18]Tammijoulu!K8</f>
        <v>49422</v>
      </c>
      <c r="D29" s="23">
        <f>[18]Tammi!K8</f>
        <v>1834</v>
      </c>
      <c r="E29" s="23">
        <f>[18]Helmi!K8</f>
        <v>2061</v>
      </c>
      <c r="F29" s="23">
        <f>[18]Maalis!K8</f>
        <v>3031</v>
      </c>
      <c r="G29" s="23">
        <f>[18]Huhti!K8</f>
        <v>2873</v>
      </c>
      <c r="H29" s="23">
        <f>[18]Touko!K8</f>
        <v>3096</v>
      </c>
      <c r="I29" s="23">
        <f>[18]Kesä!K8</f>
        <v>6310</v>
      </c>
      <c r="J29" s="23">
        <f>[18]Heinä!K8</f>
        <v>10960</v>
      </c>
      <c r="K29" s="23">
        <f>[18]Elo!K8</f>
        <v>7224</v>
      </c>
      <c r="L29" s="23">
        <f>[18]Syys!K8</f>
        <v>3902</v>
      </c>
      <c r="M29" s="23">
        <f>[18]Loka!K8</f>
        <v>2867</v>
      </c>
      <c r="N29" s="23">
        <f>[18]Marras!K8</f>
        <v>3612</v>
      </c>
      <c r="O29" s="23">
        <f>[18]Joulu!K8</f>
        <v>1652</v>
      </c>
    </row>
    <row r="30" spans="2:15" x14ac:dyDescent="0.2">
      <c r="B30" s="1" t="s">
        <v>44</v>
      </c>
      <c r="C30" s="12">
        <f>[18]Tammijoulu!V8</f>
        <v>74055</v>
      </c>
      <c r="D30" s="12">
        <f>[18]Tammi!V8</f>
        <v>3146</v>
      </c>
      <c r="E30" s="12">
        <f>[18]Helmi!V8</f>
        <v>3308</v>
      </c>
      <c r="F30" s="12">
        <f>[18]Maalis!V8</f>
        <v>4751</v>
      </c>
      <c r="G30" s="12">
        <f>[18]Huhti!V8</f>
        <v>3432</v>
      </c>
      <c r="H30" s="12">
        <f>[18]Touko!V8</f>
        <v>7747</v>
      </c>
      <c r="I30" s="12">
        <f>[18]Kesä!V8</f>
        <v>9596</v>
      </c>
      <c r="J30" s="12">
        <f>[18]Heinä!V8</f>
        <v>9887</v>
      </c>
      <c r="K30" s="12">
        <f>[18]Elo!V8</f>
        <v>8896</v>
      </c>
      <c r="L30" s="12">
        <f>[18]Syys!V8</f>
        <v>6583</v>
      </c>
      <c r="M30" s="12">
        <f>[18]Loka!V8</f>
        <v>5865</v>
      </c>
      <c r="N30" s="12">
        <f>[18]Marras!V8</f>
        <v>6633</v>
      </c>
      <c r="O30" s="12">
        <f>[18]Joulu!V8</f>
        <v>4211</v>
      </c>
    </row>
    <row r="31" spans="2:15" s="21" customFormat="1" x14ac:dyDescent="0.2">
      <c r="B31" s="24" t="s">
        <v>2</v>
      </c>
      <c r="C31" s="23">
        <f>[18]Tammijoulu!BG8</f>
        <v>39874</v>
      </c>
      <c r="D31" s="23">
        <f>[18]Tammi!BG8</f>
        <v>2405</v>
      </c>
      <c r="E31" s="23">
        <f>[18]Helmi!BG8</f>
        <v>1174</v>
      </c>
      <c r="F31" s="23">
        <f>[18]Maalis!BG8</f>
        <v>1823</v>
      </c>
      <c r="G31" s="23">
        <f>[18]Huhti!BG8</f>
        <v>1676</v>
      </c>
      <c r="H31" s="23">
        <f>[18]Touko!BG8</f>
        <v>2897</v>
      </c>
      <c r="I31" s="23">
        <f>[18]Kesä!BG8</f>
        <v>6131</v>
      </c>
      <c r="J31" s="23">
        <f>[18]Heinä!BG8</f>
        <v>7009</v>
      </c>
      <c r="K31" s="23">
        <f>[18]Elo!BG8</f>
        <v>5813</v>
      </c>
      <c r="L31" s="23">
        <f>[18]Syys!BG8</f>
        <v>4468</v>
      </c>
      <c r="M31" s="23">
        <f>[18]Loka!BG8</f>
        <v>2274</v>
      </c>
      <c r="N31" s="23">
        <f>[18]Marras!BG8</f>
        <v>1541</v>
      </c>
      <c r="O31" s="23">
        <f>[18]Joulu!BG8</f>
        <v>2663</v>
      </c>
    </row>
    <row r="32" spans="2:15" x14ac:dyDescent="0.2">
      <c r="B32" s="1" t="s">
        <v>48</v>
      </c>
      <c r="C32" s="12">
        <f>[18]Tammijoulu!BA8</f>
        <v>25497</v>
      </c>
      <c r="D32" s="12">
        <f>[18]Tammi!BA8</f>
        <v>810</v>
      </c>
      <c r="E32" s="12">
        <f>[18]Helmi!BA8</f>
        <v>817</v>
      </c>
      <c r="F32" s="12">
        <f>[18]Maalis!BA8</f>
        <v>988</v>
      </c>
      <c r="G32" s="12">
        <f>[18]Huhti!BA8</f>
        <v>1129</v>
      </c>
      <c r="H32" s="12">
        <f>[18]Touko!BA8</f>
        <v>2997</v>
      </c>
      <c r="I32" s="12">
        <f>[18]Kesä!BA8</f>
        <v>4172</v>
      </c>
      <c r="J32" s="12">
        <f>[18]Heinä!BA8</f>
        <v>3053</v>
      </c>
      <c r="K32" s="12">
        <f>[18]Elo!BA8</f>
        <v>3891</v>
      </c>
      <c r="L32" s="12">
        <f>[18]Syys!BA8</f>
        <v>4300</v>
      </c>
      <c r="M32" s="12">
        <f>[18]Loka!BA8</f>
        <v>1370</v>
      </c>
      <c r="N32" s="12">
        <f>[18]Marras!BA8</f>
        <v>1153</v>
      </c>
      <c r="O32" s="12">
        <f>[18]Joulu!BA8</f>
        <v>817</v>
      </c>
    </row>
    <row r="33" spans="2:15" s="21" customFormat="1" x14ac:dyDescent="0.2">
      <c r="B33" s="24" t="s">
        <v>41</v>
      </c>
      <c r="C33" s="23">
        <f>[18]Tammijoulu!AF8</f>
        <v>30122</v>
      </c>
      <c r="D33" s="23">
        <f>[18]Tammi!AF8</f>
        <v>2151</v>
      </c>
      <c r="E33" s="23">
        <f>[18]Helmi!AF8</f>
        <v>1028</v>
      </c>
      <c r="F33" s="23">
        <f>[18]Maalis!AF8</f>
        <v>1273</v>
      </c>
      <c r="G33" s="23">
        <f>[18]Huhti!AF8</f>
        <v>878</v>
      </c>
      <c r="H33" s="23">
        <f>[18]Touko!AF8</f>
        <v>1080</v>
      </c>
      <c r="I33" s="23">
        <f>[18]Kesä!AF8</f>
        <v>2755</v>
      </c>
      <c r="J33" s="23">
        <f>[18]Heinä!AF8</f>
        <v>4454</v>
      </c>
      <c r="K33" s="23">
        <f>[18]Elo!AF8</f>
        <v>4081</v>
      </c>
      <c r="L33" s="23">
        <f>[18]Syys!AF8</f>
        <v>1670</v>
      </c>
      <c r="M33" s="23">
        <f>[18]Loka!AF8</f>
        <v>1239</v>
      </c>
      <c r="N33" s="23">
        <f>[18]Marras!AF8</f>
        <v>1452</v>
      </c>
      <c r="O33" s="23">
        <f>[18]Joulu!AF8</f>
        <v>8061</v>
      </c>
    </row>
    <row r="34" spans="2:15" x14ac:dyDescent="0.2">
      <c r="B34" s="1" t="s">
        <v>47</v>
      </c>
      <c r="C34" s="12">
        <f>[18]Tammijoulu!Q8</f>
        <v>27233</v>
      </c>
      <c r="D34" s="12">
        <f>[18]Tammi!Q8</f>
        <v>755</v>
      </c>
      <c r="E34" s="12">
        <f>[18]Helmi!Q8</f>
        <v>882</v>
      </c>
      <c r="F34" s="12">
        <f>[18]Maalis!Q8</f>
        <v>1004</v>
      </c>
      <c r="G34" s="12">
        <f>[18]Huhti!Q8</f>
        <v>1151</v>
      </c>
      <c r="H34" s="12">
        <f>[18]Touko!Q8</f>
        <v>1285</v>
      </c>
      <c r="I34" s="12">
        <f>[18]Kesä!Q8</f>
        <v>2477</v>
      </c>
      <c r="J34" s="12">
        <f>[18]Heinä!Q8</f>
        <v>2876</v>
      </c>
      <c r="K34" s="12">
        <f>[18]Elo!Q8</f>
        <v>3674</v>
      </c>
      <c r="L34" s="12">
        <f>[18]Syys!Q8</f>
        <v>1708</v>
      </c>
      <c r="M34" s="12">
        <f>[18]Loka!Q8</f>
        <v>1431</v>
      </c>
      <c r="N34" s="12">
        <f>[18]Marras!Q8</f>
        <v>1147</v>
      </c>
      <c r="O34" s="12">
        <f>[18]Joulu!Q8</f>
        <v>8843</v>
      </c>
    </row>
    <row r="35" spans="2:15" s="21" customFormat="1" x14ac:dyDescent="0.2">
      <c r="B35" s="24" t="s">
        <v>49</v>
      </c>
      <c r="C35" s="23">
        <f>[18]Tammijoulu!W8</f>
        <v>26587</v>
      </c>
      <c r="D35" s="23">
        <f>[18]Tammi!W8</f>
        <v>1269</v>
      </c>
      <c r="E35" s="23">
        <f>[18]Helmi!W8</f>
        <v>1386</v>
      </c>
      <c r="F35" s="23">
        <f>[18]Maalis!W8</f>
        <v>1591</v>
      </c>
      <c r="G35" s="23">
        <f>[18]Huhti!W8</f>
        <v>1562</v>
      </c>
      <c r="H35" s="23">
        <f>[18]Touko!W8</f>
        <v>1995</v>
      </c>
      <c r="I35" s="23">
        <f>[18]Kesä!W8</f>
        <v>3127</v>
      </c>
      <c r="J35" s="23">
        <f>[18]Heinä!W8</f>
        <v>4398</v>
      </c>
      <c r="K35" s="23">
        <f>[18]Elo!W8</f>
        <v>2934</v>
      </c>
      <c r="L35" s="23">
        <f>[18]Syys!W8</f>
        <v>2741</v>
      </c>
      <c r="M35" s="23">
        <f>[18]Loka!W8</f>
        <v>1637</v>
      </c>
      <c r="N35" s="23">
        <f>[18]Marras!W8</f>
        <v>2832</v>
      </c>
      <c r="O35" s="23">
        <f>[18]Joulu!W8</f>
        <v>1115</v>
      </c>
    </row>
    <row r="36" spans="2:15" x14ac:dyDescent="0.2">
      <c r="B36" s="42" t="s">
        <v>45</v>
      </c>
      <c r="C36" s="43">
        <f>[18]Tammijoulu!Y8</f>
        <v>31603</v>
      </c>
      <c r="D36" s="43">
        <f>[18]Tammi!Y8</f>
        <v>1143</v>
      </c>
      <c r="E36" s="43">
        <f>[18]Helmi!Y8</f>
        <v>1475</v>
      </c>
      <c r="F36" s="43">
        <f>[18]Maalis!Y8</f>
        <v>2580</v>
      </c>
      <c r="G36" s="43">
        <f>[18]Huhti!Y8</f>
        <v>2791</v>
      </c>
      <c r="H36" s="43">
        <f>[18]Touko!Y8</f>
        <v>2605</v>
      </c>
      <c r="I36" s="43">
        <f>[18]Kesä!Y8</f>
        <v>4199</v>
      </c>
      <c r="J36" s="43">
        <f>[18]Heinä!Y8</f>
        <v>3650</v>
      </c>
      <c r="K36" s="43">
        <f>[18]Elo!Y8</f>
        <v>3840</v>
      </c>
      <c r="L36" s="43">
        <f>[18]Syys!Y8</f>
        <v>2645</v>
      </c>
      <c r="M36" s="43">
        <f>[18]Loka!Y8</f>
        <v>2429</v>
      </c>
      <c r="N36" s="43">
        <f>[18]Marras!Y8</f>
        <v>2189</v>
      </c>
      <c r="O36" s="43">
        <f>[18]Joulu!Y8</f>
        <v>2057</v>
      </c>
    </row>
    <row r="37" spans="2:15" s="21" customFormat="1" x14ac:dyDescent="0.2">
      <c r="B37" s="24" t="s">
        <v>51</v>
      </c>
      <c r="C37" s="23">
        <f>[18]Tammijoulu!AW8</f>
        <v>39513</v>
      </c>
      <c r="D37" s="23">
        <f>[18]Tammi!AW8</f>
        <v>2087</v>
      </c>
      <c r="E37" s="23">
        <f>[18]Helmi!AW8</f>
        <v>2562</v>
      </c>
      <c r="F37" s="23">
        <f>[18]Maalis!AW8</f>
        <v>3088</v>
      </c>
      <c r="G37" s="23">
        <f>[18]Huhti!AW8</f>
        <v>2486</v>
      </c>
      <c r="H37" s="23">
        <f>[18]Touko!AW8</f>
        <v>3725</v>
      </c>
      <c r="I37" s="23">
        <f>[18]Kesä!AW8</f>
        <v>3795</v>
      </c>
      <c r="J37" s="23">
        <f>[18]Heinä!AW8</f>
        <v>2526</v>
      </c>
      <c r="K37" s="23">
        <f>[18]Elo!AW8</f>
        <v>3428</v>
      </c>
      <c r="L37" s="23">
        <f>[18]Syys!AW8</f>
        <v>4162</v>
      </c>
      <c r="M37" s="23">
        <f>[18]Loka!AW8</f>
        <v>4958</v>
      </c>
      <c r="N37" s="23">
        <f>[18]Marras!AW8</f>
        <v>3490</v>
      </c>
      <c r="O37" s="23">
        <f>[18]Joulu!AW8</f>
        <v>3206</v>
      </c>
    </row>
    <row r="38" spans="2:15" x14ac:dyDescent="0.2">
      <c r="B38" s="1" t="s">
        <v>3</v>
      </c>
      <c r="C38" s="12">
        <f>[18]Tammijoulu!AI8</f>
        <v>34835</v>
      </c>
      <c r="D38" s="12">
        <f>[18]Tammi!AI8</f>
        <v>1485</v>
      </c>
      <c r="E38" s="12">
        <f>[18]Helmi!AI8</f>
        <v>1246</v>
      </c>
      <c r="F38" s="12">
        <f>[18]Maalis!AI8</f>
        <v>2420</v>
      </c>
      <c r="G38" s="12">
        <f>[18]Huhti!AI8</f>
        <v>2294</v>
      </c>
      <c r="H38" s="12">
        <f>[18]Touko!AI8</f>
        <v>2502</v>
      </c>
      <c r="I38" s="12">
        <f>[18]Kesä!AI8</f>
        <v>4400</v>
      </c>
      <c r="J38" s="12">
        <f>[18]Heinä!AI8</f>
        <v>4097</v>
      </c>
      <c r="K38" s="12">
        <f>[18]Elo!AI8</f>
        <v>4411</v>
      </c>
      <c r="L38" s="12">
        <f>[18]Syys!AI8</f>
        <v>3672</v>
      </c>
      <c r="M38" s="12">
        <f>[18]Loka!AI8</f>
        <v>2282</v>
      </c>
      <c r="N38" s="12">
        <f>[18]Marras!AI8</f>
        <v>2579</v>
      </c>
      <c r="O38" s="12">
        <f>[18]Joulu!AI8</f>
        <v>3447</v>
      </c>
    </row>
    <row r="39" spans="2:15" s="21" customFormat="1" x14ac:dyDescent="0.2">
      <c r="B39" s="24" t="s">
        <v>46</v>
      </c>
      <c r="C39" s="23">
        <f>[18]Tammijoulu!U8</f>
        <v>15966</v>
      </c>
      <c r="D39" s="23">
        <f>[18]Tammi!U8</f>
        <v>618</v>
      </c>
      <c r="E39" s="23">
        <f>[18]Helmi!U8</f>
        <v>1049</v>
      </c>
      <c r="F39" s="23">
        <f>[18]Maalis!U8</f>
        <v>1649</v>
      </c>
      <c r="G39" s="23">
        <f>[18]Huhti!U8</f>
        <v>909</v>
      </c>
      <c r="H39" s="23">
        <f>[18]Touko!U8</f>
        <v>738</v>
      </c>
      <c r="I39" s="23">
        <f>[18]Kesä!U8</f>
        <v>1800</v>
      </c>
      <c r="J39" s="23">
        <f>[18]Heinä!U8</f>
        <v>1599</v>
      </c>
      <c r="K39" s="23">
        <f>[18]Elo!U8</f>
        <v>2517</v>
      </c>
      <c r="L39" s="23">
        <f>[18]Syys!U8</f>
        <v>1658</v>
      </c>
      <c r="M39" s="23">
        <f>[18]Loka!U8</f>
        <v>1498</v>
      </c>
      <c r="N39" s="23">
        <f>[18]Marras!U8</f>
        <v>954</v>
      </c>
      <c r="O39" s="23">
        <f>[18]Joulu!U8</f>
        <v>977</v>
      </c>
    </row>
    <row r="40" spans="2:15" x14ac:dyDescent="0.2">
      <c r="B40" s="1" t="s">
        <v>50</v>
      </c>
      <c r="C40" s="12">
        <f>[18]Tammijoulu!AJ8</f>
        <v>19458</v>
      </c>
      <c r="D40" s="12">
        <f>[18]Tammi!AJ8</f>
        <v>1131</v>
      </c>
      <c r="E40" s="12">
        <f>[18]Helmi!AJ8</f>
        <v>1163</v>
      </c>
      <c r="F40" s="12">
        <f>[18]Maalis!AJ8</f>
        <v>1276</v>
      </c>
      <c r="G40" s="12">
        <f>[18]Huhti!AJ8</f>
        <v>1102</v>
      </c>
      <c r="H40" s="12">
        <f>[18]Touko!AJ8</f>
        <v>1517</v>
      </c>
      <c r="I40" s="12">
        <f>[18]Kesä!AJ8</f>
        <v>1933</v>
      </c>
      <c r="J40" s="12">
        <f>[18]Heinä!AJ8</f>
        <v>1763</v>
      </c>
      <c r="K40" s="12">
        <f>[18]Elo!AJ8</f>
        <v>2716</v>
      </c>
      <c r="L40" s="12">
        <f>[18]Syys!AJ8</f>
        <v>1753</v>
      </c>
      <c r="M40" s="12">
        <f>[18]Loka!AJ8</f>
        <v>1756</v>
      </c>
      <c r="N40" s="12">
        <f>[18]Marras!AJ8</f>
        <v>1609</v>
      </c>
      <c r="O40" s="12">
        <f>[18]Joulu!AJ8</f>
        <v>1739</v>
      </c>
    </row>
    <row r="41" spans="2:15" s="21" customFormat="1" x14ac:dyDescent="0.2">
      <c r="B41" s="24" t="s">
        <v>52</v>
      </c>
      <c r="C41" s="23">
        <f>[18]Tammijoulu!I8</f>
        <v>10576</v>
      </c>
      <c r="D41" s="23">
        <f>[18]Tammi!I8</f>
        <v>422</v>
      </c>
      <c r="E41" s="23">
        <f>[18]Helmi!I8</f>
        <v>1034</v>
      </c>
      <c r="F41" s="23">
        <f>[18]Maalis!I8</f>
        <v>888</v>
      </c>
      <c r="G41" s="23">
        <f>[18]Huhti!I8</f>
        <v>740</v>
      </c>
      <c r="H41" s="23">
        <f>[18]Touko!I8</f>
        <v>852</v>
      </c>
      <c r="I41" s="23">
        <f>[18]Kesä!I8</f>
        <v>1313</v>
      </c>
      <c r="J41" s="23">
        <f>[18]Heinä!I8</f>
        <v>1079</v>
      </c>
      <c r="K41" s="23">
        <f>[18]Elo!I8</f>
        <v>1519</v>
      </c>
      <c r="L41" s="23">
        <f>[18]Syys!I8</f>
        <v>928</v>
      </c>
      <c r="M41" s="23">
        <f>[18]Loka!I8</f>
        <v>964</v>
      </c>
      <c r="N41" s="23">
        <f>[18]Marras!I8</f>
        <v>553</v>
      </c>
      <c r="O41" s="23">
        <f>[18]Joulu!I8</f>
        <v>284</v>
      </c>
    </row>
    <row r="42" spans="2:15" x14ac:dyDescent="0.2">
      <c r="B42" s="42" t="s">
        <v>71</v>
      </c>
      <c r="C42" s="43">
        <f>[18]Tammijoulu!AG8</f>
        <v>10655</v>
      </c>
      <c r="D42" s="43">
        <f>[18]Tammi!AG8</f>
        <v>804</v>
      </c>
      <c r="E42" s="43">
        <f>[18]Helmi!AG8</f>
        <v>501</v>
      </c>
      <c r="F42" s="43">
        <f>[18]Maalis!AG8</f>
        <v>597</v>
      </c>
      <c r="G42" s="43">
        <f>[18]Huhti!AG8</f>
        <v>573</v>
      </c>
      <c r="H42" s="43">
        <f>[18]Touko!AG8</f>
        <v>1044</v>
      </c>
      <c r="I42" s="43">
        <f>[18]Kesä!AG8</f>
        <v>1516</v>
      </c>
      <c r="J42" s="43">
        <f>[18]Heinä!AG8</f>
        <v>832</v>
      </c>
      <c r="K42" s="43">
        <f>[18]Elo!AG8</f>
        <v>1249</v>
      </c>
      <c r="L42" s="43">
        <f>[18]Syys!AG8</f>
        <v>984</v>
      </c>
      <c r="M42" s="43">
        <f>[18]Loka!AG8</f>
        <v>1025</v>
      </c>
      <c r="N42" s="43">
        <f>[18]Marras!AG8</f>
        <v>873</v>
      </c>
      <c r="O42" s="43">
        <f>[18]Joulu!AG8</f>
        <v>657</v>
      </c>
    </row>
    <row r="43" spans="2:15" s="21" customFormat="1" x14ac:dyDescent="0.2">
      <c r="B43" s="24" t="s">
        <v>4</v>
      </c>
      <c r="C43" s="23">
        <f>[18]Tammijoulu!AN8</f>
        <v>14642</v>
      </c>
      <c r="D43" s="23">
        <f>[18]Tammi!AN8</f>
        <v>961</v>
      </c>
      <c r="E43" s="23">
        <f>[18]Helmi!AN8</f>
        <v>1011</v>
      </c>
      <c r="F43" s="23">
        <f>[18]Maalis!AN8</f>
        <v>1646</v>
      </c>
      <c r="G43" s="23">
        <f>[18]Huhti!AN8</f>
        <v>852</v>
      </c>
      <c r="H43" s="23">
        <f>[18]Touko!AN8</f>
        <v>1079</v>
      </c>
      <c r="I43" s="23">
        <f>[18]Kesä!AN8</f>
        <v>1185</v>
      </c>
      <c r="J43" s="23">
        <f>[18]Heinä!AN8</f>
        <v>1485</v>
      </c>
      <c r="K43" s="23">
        <f>[18]Elo!AN8</f>
        <v>2014</v>
      </c>
      <c r="L43" s="23">
        <f>[18]Syys!AN8</f>
        <v>1172</v>
      </c>
      <c r="M43" s="23">
        <f>[18]Loka!AN8</f>
        <v>1391</v>
      </c>
      <c r="N43" s="23">
        <f>[18]Marras!AN8</f>
        <v>1196</v>
      </c>
      <c r="O43" s="23">
        <f>[18]Joulu!AN8</f>
        <v>650</v>
      </c>
    </row>
    <row r="44" spans="2:15" x14ac:dyDescent="0.2">
      <c r="B44" s="1" t="s">
        <v>103</v>
      </c>
      <c r="C44" s="12">
        <f>[18]Tammijoulu!AL8</f>
        <v>8632</v>
      </c>
      <c r="D44" s="12">
        <f>[18]Tammi!AL8</f>
        <v>1538</v>
      </c>
      <c r="E44" s="12">
        <f>[18]Helmi!AL8</f>
        <v>418</v>
      </c>
      <c r="F44" s="12">
        <f>[18]Maalis!AL8</f>
        <v>379</v>
      </c>
      <c r="G44" s="12">
        <f>[18]Huhti!AL8</f>
        <v>217</v>
      </c>
      <c r="H44" s="12">
        <f>[18]Touko!AL8</f>
        <v>355</v>
      </c>
      <c r="I44" s="12">
        <f>[18]Kesä!AL8</f>
        <v>706</v>
      </c>
      <c r="J44" s="12">
        <f>[18]Heinä!AL8</f>
        <v>507</v>
      </c>
      <c r="K44" s="12">
        <f>[18]Elo!AL8</f>
        <v>447</v>
      </c>
      <c r="L44" s="12">
        <f>[18]Syys!AL8</f>
        <v>493</v>
      </c>
      <c r="M44" s="12">
        <f>[18]Loka!AL8</f>
        <v>890</v>
      </c>
      <c r="N44" s="12">
        <f>[18]Marras!AL8</f>
        <v>1440</v>
      </c>
      <c r="O44" s="12">
        <f>[18]Joulu!AL8</f>
        <v>1242</v>
      </c>
    </row>
    <row r="45" spans="2:15" s="21" customFormat="1" x14ac:dyDescent="0.2">
      <c r="B45" s="24" t="s">
        <v>53</v>
      </c>
      <c r="C45" s="23">
        <f>[18]Tammijoulu!BH8</f>
        <v>4944</v>
      </c>
      <c r="D45" s="23">
        <f>[18]Tammi!BH8</f>
        <v>372</v>
      </c>
      <c r="E45" s="23">
        <f>[18]Helmi!BH8</f>
        <v>258</v>
      </c>
      <c r="F45" s="23">
        <f>[18]Maalis!BH8</f>
        <v>273</v>
      </c>
      <c r="G45" s="23">
        <f>[18]Huhti!BH8</f>
        <v>199</v>
      </c>
      <c r="H45" s="23">
        <f>[18]Touko!BH8</f>
        <v>403</v>
      </c>
      <c r="I45" s="23">
        <f>[18]Kesä!BH8</f>
        <v>727</v>
      </c>
      <c r="J45" s="23">
        <f>[18]Heinä!BH8</f>
        <v>733</v>
      </c>
      <c r="K45" s="23">
        <f>[18]Elo!BH8</f>
        <v>637</v>
      </c>
      <c r="L45" s="23">
        <f>[18]Syys!BH8</f>
        <v>562</v>
      </c>
      <c r="M45" s="23">
        <f>[18]Loka!BH8</f>
        <v>314</v>
      </c>
      <c r="N45" s="23">
        <f>[18]Marras!BH8</f>
        <v>255</v>
      </c>
      <c r="O45" s="23">
        <f>[18]Joulu!BH8</f>
        <v>211</v>
      </c>
    </row>
    <row r="46" spans="2:15" x14ac:dyDescent="0.2">
      <c r="B46" s="42" t="s">
        <v>5</v>
      </c>
      <c r="C46" s="43">
        <f>[18]Tammijoulu!BC8</f>
        <v>11524</v>
      </c>
      <c r="D46" s="43">
        <f>[18]Tammi!BC8</f>
        <v>250</v>
      </c>
      <c r="E46" s="43">
        <f>[18]Helmi!BC8</f>
        <v>206</v>
      </c>
      <c r="F46" s="43">
        <f>[18]Maalis!BC8</f>
        <v>296</v>
      </c>
      <c r="G46" s="43">
        <f>[18]Huhti!BC8</f>
        <v>480</v>
      </c>
      <c r="H46" s="43">
        <f>[18]Touko!BC8</f>
        <v>1340</v>
      </c>
      <c r="I46" s="43">
        <f>[18]Kesä!BC8</f>
        <v>2773</v>
      </c>
      <c r="J46" s="43">
        <f>[18]Heinä!BC8</f>
        <v>2394</v>
      </c>
      <c r="K46" s="43">
        <f>[18]Elo!BC8</f>
        <v>1528</v>
      </c>
      <c r="L46" s="43">
        <f>[18]Syys!BC8</f>
        <v>985</v>
      </c>
      <c r="M46" s="43">
        <f>[18]Loka!BC8</f>
        <v>404</v>
      </c>
      <c r="N46" s="43">
        <f>[18]Marras!BC8</f>
        <v>506</v>
      </c>
      <c r="O46" s="43">
        <f>[18]Joulu!BC8</f>
        <v>362</v>
      </c>
    </row>
    <row r="47" spans="2:15" s="21" customFormat="1" x14ac:dyDescent="0.2">
      <c r="B47" s="25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2:15" x14ac:dyDescent="0.2">
      <c r="B48" s="1" t="s">
        <v>54</v>
      </c>
      <c r="C48" s="8">
        <f t="shared" ref="C48:O48" si="0">C10-SUM(C12:C46)</f>
        <v>366650</v>
      </c>
      <c r="D48" s="8">
        <f t="shared" si="0"/>
        <v>20023</v>
      </c>
      <c r="E48" s="8">
        <f t="shared" si="0"/>
        <v>17198</v>
      </c>
      <c r="F48" s="8">
        <f t="shared" si="0"/>
        <v>25242</v>
      </c>
      <c r="G48" s="8">
        <f t="shared" si="0"/>
        <v>19047</v>
      </c>
      <c r="H48" s="8">
        <f t="shared" si="0"/>
        <v>28491</v>
      </c>
      <c r="I48" s="8">
        <f t="shared" si="0"/>
        <v>46820</v>
      </c>
      <c r="J48" s="8">
        <f t="shared" si="0"/>
        <v>41843</v>
      </c>
      <c r="K48" s="8">
        <f t="shared" si="0"/>
        <v>53429</v>
      </c>
      <c r="L48" s="8">
        <f t="shared" si="0"/>
        <v>35783</v>
      </c>
      <c r="M48" s="8">
        <f t="shared" si="0"/>
        <v>27479</v>
      </c>
      <c r="N48" s="8">
        <f t="shared" si="0"/>
        <v>28257</v>
      </c>
      <c r="O48" s="8">
        <f t="shared" si="0"/>
        <v>23038</v>
      </c>
    </row>
    <row r="49" spans="2:15" x14ac:dyDescent="0.2"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2:15" x14ac:dyDescent="0.2"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2:15" x14ac:dyDescent="0.2"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2:15" x14ac:dyDescent="0.2"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</row>
    <row r="53" spans="2:15" x14ac:dyDescent="0.2"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</row>
    <row r="54" spans="2:15" x14ac:dyDescent="0.2"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2:15" x14ac:dyDescent="0.2"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</row>
    <row r="56" spans="2:15" x14ac:dyDescent="0.2"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2:15" x14ac:dyDescent="0.2">
      <c r="B57" s="13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2:15" x14ac:dyDescent="0.2"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2:15" x14ac:dyDescent="0.2"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2:15" x14ac:dyDescent="0.2"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</row>
  </sheetData>
  <phoneticPr fontId="10" type="noConversion"/>
  <conditionalFormatting sqref="P1:IV1048576 A1:B1048576 C8:O65536 C1:O6">
    <cfRule type="cellIs" dxfId="25" priority="1" stopIfTrue="1" operator="lessThan">
      <formula>0</formula>
    </cfRule>
  </conditionalFormatting>
  <pageMargins left="0.32" right="0.37" top="0.41" bottom="0.47" header="0.27" footer="0.15"/>
  <pageSetup paperSize="9" scale="85" orientation="landscape" horizontalDpi="1200" verticalDpi="1200" r:id="rId1"/>
  <headerFooter alignWithMargins="0">
    <oddFooter>&amp;LStatistics Finland / Art-Travel Oy&amp;C&amp;D&amp;RHelsinki City Tourist Office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Z57"/>
  <sheetViews>
    <sheetView workbookViewId="0"/>
  </sheetViews>
  <sheetFormatPr defaultRowHeight="12.75" x14ac:dyDescent="0.2"/>
  <cols>
    <col min="1" max="1" width="4.140625" customWidth="1"/>
    <col min="2" max="2" width="39" style="42" customWidth="1"/>
    <col min="3" max="15" width="10.140625" customWidth="1"/>
  </cols>
  <sheetData>
    <row r="1" spans="2:78" x14ac:dyDescent="0.2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78" x14ac:dyDescent="0.2">
      <c r="B2" s="52" t="s">
        <v>72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78" x14ac:dyDescent="0.2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78" ht="15.75" x14ac:dyDescent="0.25">
      <c r="B4" s="53" t="s">
        <v>55</v>
      </c>
      <c r="C4" s="4"/>
      <c r="D4" s="4"/>
      <c r="E4" s="4"/>
      <c r="F4" s="2"/>
      <c r="G4" s="4"/>
      <c r="H4" s="2"/>
      <c r="I4" s="4"/>
      <c r="J4" s="2"/>
      <c r="K4" s="4"/>
      <c r="L4" s="4"/>
      <c r="M4" s="2"/>
      <c r="N4" s="2"/>
      <c r="O4" s="2"/>
    </row>
    <row r="5" spans="2:78" ht="15.75" thickBot="1" x14ac:dyDescent="0.3">
      <c r="B5" s="54" t="s">
        <v>74</v>
      </c>
    </row>
    <row r="6" spans="2:78" ht="13.5" thickBot="1" x14ac:dyDescent="0.25">
      <c r="B6" s="6" t="s">
        <v>249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  <c r="K6" s="7" t="s">
        <v>14</v>
      </c>
      <c r="L6" s="7" t="s">
        <v>15</v>
      </c>
      <c r="M6" s="7" t="s">
        <v>16</v>
      </c>
      <c r="N6" s="7" t="s">
        <v>17</v>
      </c>
      <c r="O6" s="7" t="s">
        <v>18</v>
      </c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</row>
    <row r="7" spans="2:78" ht="13.5" thickBot="1" x14ac:dyDescent="0.25">
      <c r="B7" s="39" t="s">
        <v>250</v>
      </c>
      <c r="C7" s="16" t="s">
        <v>56</v>
      </c>
      <c r="D7" s="16" t="s">
        <v>57</v>
      </c>
      <c r="E7" s="16" t="s">
        <v>58</v>
      </c>
      <c r="F7" s="16" t="s">
        <v>59</v>
      </c>
      <c r="G7" s="16" t="s">
        <v>60</v>
      </c>
      <c r="H7" s="16" t="s">
        <v>61</v>
      </c>
      <c r="I7" s="16" t="s">
        <v>62</v>
      </c>
      <c r="J7" s="16" t="s">
        <v>63</v>
      </c>
      <c r="K7" s="16" t="s">
        <v>64</v>
      </c>
      <c r="L7" s="16" t="s">
        <v>65</v>
      </c>
      <c r="M7" s="16" t="s">
        <v>66</v>
      </c>
      <c r="N7" s="16" t="s">
        <v>67</v>
      </c>
      <c r="O7" s="16" t="s">
        <v>68</v>
      </c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</row>
    <row r="8" spans="2:78" x14ac:dyDescent="0.2">
      <c r="B8" s="48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</row>
    <row r="9" spans="2:78" s="21" customFormat="1" x14ac:dyDescent="0.2">
      <c r="B9" s="18" t="s">
        <v>23</v>
      </c>
      <c r="C9" s="19">
        <f>SUM(D9:O9)</f>
        <v>-129804</v>
      </c>
      <c r="D9" s="19">
        <f>'2015KOKOMAA'!D9-'2014KOKOMAA'!D9</f>
        <v>-109689</v>
      </c>
      <c r="E9" s="19">
        <f>'2015KOKOMAA'!E9-'2014KOKOMAA'!E9</f>
        <v>25716</v>
      </c>
      <c r="F9" s="19">
        <f>'2015KOKOMAA'!F9-'2014KOKOMAA'!F9</f>
        <v>-49063</v>
      </c>
      <c r="G9" s="19">
        <f>'2015KOKOMAA'!G9-'2014KOKOMAA'!G9</f>
        <v>-2485</v>
      </c>
      <c r="H9" s="19">
        <f>'2015KOKOMAA'!H9-'2014KOKOMAA'!H9</f>
        <v>-3373</v>
      </c>
      <c r="I9" s="19">
        <f>'2015KOKOMAA'!I9-'2014KOKOMAA'!I9</f>
        <v>-57045</v>
      </c>
      <c r="J9" s="19">
        <f>'2015KOKOMAA'!J9-'2014KOKOMAA'!J9</f>
        <v>11679</v>
      </c>
      <c r="K9" s="19">
        <f>'2015KOKOMAA'!K9-'2014KOKOMAA'!K9</f>
        <v>582</v>
      </c>
      <c r="L9" s="19">
        <f>'2015KOKOMAA'!L9-'2014KOKOMAA'!L9</f>
        <v>58578</v>
      </c>
      <c r="M9" s="19">
        <f>'2015KOKOMAA'!M9-'2014KOKOMAA'!M9</f>
        <v>35807</v>
      </c>
      <c r="N9" s="19">
        <f>'2015KOKOMAA'!N9-'2014KOKOMAA'!N9</f>
        <v>-40511</v>
      </c>
      <c r="O9" s="19"/>
      <c r="P9" s="19"/>
      <c r="Q9" s="19"/>
      <c r="R9" s="19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</row>
    <row r="10" spans="2:78" x14ac:dyDescent="0.2">
      <c r="B10" s="11" t="s">
        <v>24</v>
      </c>
      <c r="C10" s="49">
        <f>SUM(D10:O10)</f>
        <v>-253626</v>
      </c>
      <c r="D10" s="7">
        <f>'2015KOKOMAA'!D10-'2014KOKOMAA'!D10</f>
        <v>-130222</v>
      </c>
      <c r="E10" s="7">
        <f>'2015KOKOMAA'!E10-'2014KOKOMAA'!E10</f>
        <v>-8322</v>
      </c>
      <c r="F10" s="7">
        <f>'2015KOKOMAA'!F10-'2014KOKOMAA'!F10</f>
        <v>-44302</v>
      </c>
      <c r="G10" s="7">
        <f>'2015KOKOMAA'!G10-'2014KOKOMAA'!G10</f>
        <v>-12815</v>
      </c>
      <c r="H10" s="7">
        <f>'2015KOKOMAA'!H10-'2014KOKOMAA'!H10</f>
        <v>-12898</v>
      </c>
      <c r="I10" s="7">
        <f>'2015KOKOMAA'!I10-'2014KOKOMAA'!I10</f>
        <v>-37404</v>
      </c>
      <c r="J10" s="7">
        <f>'2015KOKOMAA'!J10-'2014KOKOMAA'!J10</f>
        <v>38188</v>
      </c>
      <c r="K10" s="7">
        <f>'2015KOKOMAA'!K10-'2014KOKOMAA'!K10</f>
        <v>-38662</v>
      </c>
      <c r="L10" s="7">
        <f>'2015KOKOMAA'!L10-'2014KOKOMAA'!L10</f>
        <v>21224</v>
      </c>
      <c r="M10" s="7">
        <f>'2015KOKOMAA'!M10-'2014KOKOMAA'!M10</f>
        <v>1441</v>
      </c>
      <c r="N10" s="7">
        <f>'2015KOKOMAA'!N10-'2014KOKOMAA'!N10</f>
        <v>-29854</v>
      </c>
      <c r="O10" s="7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</row>
    <row r="11" spans="2:78" s="21" customFormat="1" x14ac:dyDescent="0.2">
      <c r="B11" s="22" t="s">
        <v>25</v>
      </c>
      <c r="C11" s="19">
        <f t="shared" ref="C11:C48" si="0">SUM(D11:O11)</f>
        <v>123822</v>
      </c>
      <c r="D11" s="19">
        <f>'2015KOKOMAA'!D11-'2014KOKOMAA'!D11</f>
        <v>20533</v>
      </c>
      <c r="E11" s="19">
        <f>'2015KOKOMAA'!E11-'2014KOKOMAA'!E11</f>
        <v>34038</v>
      </c>
      <c r="F11" s="19">
        <f>'2015KOKOMAA'!F11-'2014KOKOMAA'!F11</f>
        <v>-4761</v>
      </c>
      <c r="G11" s="19">
        <f>'2015KOKOMAA'!G11-'2014KOKOMAA'!G11</f>
        <v>10330</v>
      </c>
      <c r="H11" s="19">
        <f>'2015KOKOMAA'!H11-'2014KOKOMAA'!H11</f>
        <v>9525</v>
      </c>
      <c r="I11" s="19">
        <f>'2015KOKOMAA'!I11-'2014KOKOMAA'!I11</f>
        <v>-19641</v>
      </c>
      <c r="J11" s="19">
        <f>'2015KOKOMAA'!J11-'2014KOKOMAA'!J11</f>
        <v>-26509</v>
      </c>
      <c r="K11" s="19">
        <f>'2015KOKOMAA'!K11-'2014KOKOMAA'!K11</f>
        <v>39244</v>
      </c>
      <c r="L11" s="19">
        <f>'2015KOKOMAA'!L11-'2014KOKOMAA'!L11</f>
        <v>37354</v>
      </c>
      <c r="M11" s="19">
        <f>'2015KOKOMAA'!M11-'2014KOKOMAA'!M11</f>
        <v>34366</v>
      </c>
      <c r="N11" s="19">
        <f>'2015KOKOMAA'!N11-'2014KOKOMAA'!N11</f>
        <v>-10657</v>
      </c>
      <c r="O11" s="19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</row>
    <row r="12" spans="2:78" x14ac:dyDescent="0.2">
      <c r="B12" s="42" t="s">
        <v>26</v>
      </c>
      <c r="C12" s="43">
        <f t="shared" si="0"/>
        <v>12168</v>
      </c>
      <c r="D12" s="12">
        <f>'2015KOKOMAA'!D12-'2014KOKOMAA'!D12</f>
        <v>2536</v>
      </c>
      <c r="E12" s="12">
        <f>'2015KOKOMAA'!E12-'2014KOKOMAA'!E12</f>
        <v>-1230</v>
      </c>
      <c r="F12" s="12">
        <f>'2015KOKOMAA'!F12-'2014KOKOMAA'!F12</f>
        <v>1115</v>
      </c>
      <c r="G12" s="12">
        <f>'2015KOKOMAA'!G12-'2014KOKOMAA'!G12</f>
        <v>-728</v>
      </c>
      <c r="H12" s="12">
        <f>'2015KOKOMAA'!H12-'2014KOKOMAA'!H12</f>
        <v>-303</v>
      </c>
      <c r="I12" s="12">
        <f>'2015KOKOMAA'!I12-'2014KOKOMAA'!I12</f>
        <v>16</v>
      </c>
      <c r="J12" s="12">
        <f>'2015KOKOMAA'!J12-'2014KOKOMAA'!J12</f>
        <v>2394</v>
      </c>
      <c r="K12" s="12">
        <f>'2015KOKOMAA'!K12-'2014KOKOMAA'!K12</f>
        <v>3331</v>
      </c>
      <c r="L12" s="12">
        <f>'2015KOKOMAA'!L12-'2014KOKOMAA'!L12</f>
        <v>671</v>
      </c>
      <c r="M12" s="12">
        <f>'2015KOKOMAA'!M12-'2014KOKOMAA'!M12</f>
        <v>2495</v>
      </c>
      <c r="N12" s="12">
        <f>'2015KOKOMAA'!N12-'2014KOKOMAA'!N12</f>
        <v>1871</v>
      </c>
      <c r="O12" s="12"/>
    </row>
    <row r="13" spans="2:78" s="21" customFormat="1" x14ac:dyDescent="0.2">
      <c r="B13" s="24" t="s">
        <v>29</v>
      </c>
      <c r="C13" s="23">
        <f t="shared" si="0"/>
        <v>37636</v>
      </c>
      <c r="D13" s="23">
        <f>'2015KOKOMAA'!D13-'2014KOKOMAA'!D13</f>
        <v>2897</v>
      </c>
      <c r="E13" s="23">
        <f>'2015KOKOMAA'!E13-'2014KOKOMAA'!E13</f>
        <v>3570</v>
      </c>
      <c r="F13" s="23">
        <f>'2015KOKOMAA'!F13-'2014KOKOMAA'!F13</f>
        <v>2112</v>
      </c>
      <c r="G13" s="23">
        <f>'2015KOKOMAA'!G13-'2014KOKOMAA'!G13</f>
        <v>2601</v>
      </c>
      <c r="H13" s="23">
        <f>'2015KOKOMAA'!H13-'2014KOKOMAA'!H13</f>
        <v>5767</v>
      </c>
      <c r="I13" s="23">
        <f>'2015KOKOMAA'!I13-'2014KOKOMAA'!I13</f>
        <v>20</v>
      </c>
      <c r="J13" s="23">
        <f>'2015KOKOMAA'!J13-'2014KOKOMAA'!J13</f>
        <v>14124</v>
      </c>
      <c r="K13" s="23">
        <f>'2015KOKOMAA'!K13-'2014KOKOMAA'!K13</f>
        <v>-2555</v>
      </c>
      <c r="L13" s="23">
        <f>'2015KOKOMAA'!L13-'2014KOKOMAA'!L13</f>
        <v>6223</v>
      </c>
      <c r="M13" s="23">
        <f>'2015KOKOMAA'!M13-'2014KOKOMAA'!M13</f>
        <v>1501</v>
      </c>
      <c r="N13" s="23">
        <f>'2015KOKOMAA'!N13-'2014KOKOMAA'!N13</f>
        <v>1376</v>
      </c>
      <c r="O13" s="23"/>
    </row>
    <row r="14" spans="2:78" x14ac:dyDescent="0.2">
      <c r="B14" s="1" t="s">
        <v>28</v>
      </c>
      <c r="C14" s="43">
        <f t="shared" si="0"/>
        <v>16778</v>
      </c>
      <c r="D14" s="12">
        <f>'2015KOKOMAA'!D14-'2014KOKOMAA'!D14</f>
        <v>541</v>
      </c>
      <c r="E14" s="12">
        <f>'2015KOKOMAA'!E14-'2014KOKOMAA'!E14</f>
        <v>3152</v>
      </c>
      <c r="F14" s="12">
        <f>'2015KOKOMAA'!F14-'2014KOKOMAA'!F14</f>
        <v>1798</v>
      </c>
      <c r="G14" s="12">
        <f>'2015KOKOMAA'!G14-'2014KOKOMAA'!G14</f>
        <v>456</v>
      </c>
      <c r="H14" s="12">
        <f>'2015KOKOMAA'!H14-'2014KOKOMAA'!H14</f>
        <v>4147</v>
      </c>
      <c r="I14" s="12">
        <f>'2015KOKOMAA'!I14-'2014KOKOMAA'!I14</f>
        <v>171</v>
      </c>
      <c r="J14" s="12">
        <f>'2015KOKOMAA'!J14-'2014KOKOMAA'!J14</f>
        <v>2203</v>
      </c>
      <c r="K14" s="12">
        <f>'2015KOKOMAA'!K14-'2014KOKOMAA'!K14</f>
        <v>-493</v>
      </c>
      <c r="L14" s="12">
        <f>'2015KOKOMAA'!L14-'2014KOKOMAA'!L14</f>
        <v>3511</v>
      </c>
      <c r="M14" s="12">
        <f>'2015KOKOMAA'!M14-'2014KOKOMAA'!M14</f>
        <v>10</v>
      </c>
      <c r="N14" s="12">
        <f>'2015KOKOMAA'!N14-'2014KOKOMAA'!N14</f>
        <v>1282</v>
      </c>
      <c r="O14" s="12"/>
    </row>
    <row r="15" spans="2:78" s="21" customFormat="1" x14ac:dyDescent="0.2">
      <c r="B15" s="24" t="s">
        <v>27</v>
      </c>
      <c r="C15" s="23">
        <f t="shared" si="0"/>
        <v>-540448</v>
      </c>
      <c r="D15" s="23">
        <f>'2015KOKOMAA'!D15-'2014KOKOMAA'!D15</f>
        <v>-132416</v>
      </c>
      <c r="E15" s="23">
        <f>'2015KOKOMAA'!E15-'2014KOKOMAA'!E15</f>
        <v>-40259</v>
      </c>
      <c r="F15" s="23">
        <f>'2015KOKOMAA'!F15-'2014KOKOMAA'!F15</f>
        <v>-55695</v>
      </c>
      <c r="G15" s="23">
        <f>'2015KOKOMAA'!G15-'2014KOKOMAA'!G15</f>
        <v>-24918</v>
      </c>
      <c r="H15" s="23">
        <f>'2015KOKOMAA'!H15-'2014KOKOMAA'!H15</f>
        <v>-29451</v>
      </c>
      <c r="I15" s="23">
        <f>'2015KOKOMAA'!I15-'2014KOKOMAA'!I15</f>
        <v>-41428</v>
      </c>
      <c r="J15" s="23">
        <f>'2015KOKOMAA'!J15-'2014KOKOMAA'!J15</f>
        <v>-57681</v>
      </c>
      <c r="K15" s="23">
        <f>'2015KOKOMAA'!K15-'2014KOKOMAA'!K15</f>
        <v>-64414</v>
      </c>
      <c r="L15" s="23">
        <f>'2015KOKOMAA'!L15-'2014KOKOMAA'!L15</f>
        <v>-33577</v>
      </c>
      <c r="M15" s="23">
        <f>'2015KOKOMAA'!M15-'2014KOKOMAA'!M15</f>
        <v>-19512</v>
      </c>
      <c r="N15" s="23">
        <f>'2015KOKOMAA'!N15-'2014KOKOMAA'!N15</f>
        <v>-41097</v>
      </c>
      <c r="O15" s="23"/>
    </row>
    <row r="16" spans="2:78" x14ac:dyDescent="0.2">
      <c r="B16" s="42" t="s">
        <v>1</v>
      </c>
      <c r="C16" s="43">
        <f t="shared" si="0"/>
        <v>-4157</v>
      </c>
      <c r="D16" s="12">
        <f>'2015KOKOMAA'!D16-'2014KOKOMAA'!D16</f>
        <v>-948</v>
      </c>
      <c r="E16" s="12">
        <f>'2015KOKOMAA'!E16-'2014KOKOMAA'!E16</f>
        <v>2327</v>
      </c>
      <c r="F16" s="12">
        <f>'2015KOKOMAA'!F16-'2014KOKOMAA'!F16</f>
        <v>1448</v>
      </c>
      <c r="G16" s="12">
        <f>'2015KOKOMAA'!G16-'2014KOKOMAA'!G16</f>
        <v>-1048</v>
      </c>
      <c r="H16" s="12">
        <f>'2015KOKOMAA'!H16-'2014KOKOMAA'!H16</f>
        <v>-1285</v>
      </c>
      <c r="I16" s="12">
        <f>'2015KOKOMAA'!I16-'2014KOKOMAA'!I16</f>
        <v>-4690</v>
      </c>
      <c r="J16" s="12">
        <f>'2015KOKOMAA'!J16-'2014KOKOMAA'!J16</f>
        <v>54</v>
      </c>
      <c r="K16" s="12">
        <f>'2015KOKOMAA'!K16-'2014KOKOMAA'!K16</f>
        <v>-878</v>
      </c>
      <c r="L16" s="12">
        <f>'2015KOKOMAA'!L16-'2014KOKOMAA'!L16</f>
        <v>199</v>
      </c>
      <c r="M16" s="12">
        <f>'2015KOKOMAA'!M16-'2014KOKOMAA'!M16</f>
        <v>430</v>
      </c>
      <c r="N16" s="12">
        <f>'2015KOKOMAA'!N16-'2014KOKOMAA'!N16</f>
        <v>234</v>
      </c>
      <c r="O16" s="12"/>
    </row>
    <row r="17" spans="2:15" s="21" customFormat="1" x14ac:dyDescent="0.2">
      <c r="B17" s="24" t="s">
        <v>30</v>
      </c>
      <c r="C17" s="23">
        <f t="shared" si="0"/>
        <v>10384</v>
      </c>
      <c r="D17" s="23">
        <f>'2015KOKOMAA'!D17-'2014KOKOMAA'!D17</f>
        <v>-2691</v>
      </c>
      <c r="E17" s="23">
        <f>'2015KOKOMAA'!E17-'2014KOKOMAA'!E17</f>
        <v>-2734</v>
      </c>
      <c r="F17" s="23">
        <f>'2015KOKOMAA'!F17-'2014KOKOMAA'!F17</f>
        <v>-2644</v>
      </c>
      <c r="G17" s="23">
        <f>'2015KOKOMAA'!G17-'2014KOKOMAA'!G17</f>
        <v>750</v>
      </c>
      <c r="H17" s="23">
        <f>'2015KOKOMAA'!H17-'2014KOKOMAA'!H17</f>
        <v>506</v>
      </c>
      <c r="I17" s="23">
        <f>'2015KOKOMAA'!I17-'2014KOKOMAA'!I17</f>
        <v>1283</v>
      </c>
      <c r="J17" s="23">
        <f>'2015KOKOMAA'!J17-'2014KOKOMAA'!J17</f>
        <v>1618</v>
      </c>
      <c r="K17" s="23">
        <f>'2015KOKOMAA'!K17-'2014KOKOMAA'!K17</f>
        <v>2092</v>
      </c>
      <c r="L17" s="23">
        <f>'2015KOKOMAA'!L17-'2014KOKOMAA'!L17</f>
        <v>5474</v>
      </c>
      <c r="M17" s="23">
        <f>'2015KOKOMAA'!M17-'2014KOKOMAA'!M17</f>
        <v>4518</v>
      </c>
      <c r="N17" s="23">
        <f>'2015KOKOMAA'!N17-'2014KOKOMAA'!N17</f>
        <v>2212</v>
      </c>
      <c r="O17" s="23"/>
    </row>
    <row r="18" spans="2:15" x14ac:dyDescent="0.2">
      <c r="B18" s="1" t="s">
        <v>31</v>
      </c>
      <c r="C18" s="43">
        <f t="shared" si="0"/>
        <v>3644</v>
      </c>
      <c r="D18" s="12">
        <f>'2015KOKOMAA'!D18-'2014KOKOMAA'!D18</f>
        <v>1624</v>
      </c>
      <c r="E18" s="12">
        <f>'2015KOKOMAA'!E18-'2014KOKOMAA'!E18</f>
        <v>759</v>
      </c>
      <c r="F18" s="12">
        <f>'2015KOKOMAA'!F18-'2014KOKOMAA'!F18</f>
        <v>798</v>
      </c>
      <c r="G18" s="12">
        <f>'2015KOKOMAA'!G18-'2014KOKOMAA'!G18</f>
        <v>348</v>
      </c>
      <c r="H18" s="12">
        <f>'2015KOKOMAA'!H18-'2014KOKOMAA'!H18</f>
        <v>-469</v>
      </c>
      <c r="I18" s="12">
        <f>'2015KOKOMAA'!I18-'2014KOKOMAA'!I18</f>
        <v>-639</v>
      </c>
      <c r="J18" s="12">
        <f>'2015KOKOMAA'!J18-'2014KOKOMAA'!J18</f>
        <v>670</v>
      </c>
      <c r="K18" s="12">
        <f>'2015KOKOMAA'!K18-'2014KOKOMAA'!K18</f>
        <v>-648</v>
      </c>
      <c r="L18" s="12">
        <f>'2015KOKOMAA'!L18-'2014KOKOMAA'!L18</f>
        <v>360</v>
      </c>
      <c r="M18" s="12">
        <f>'2015KOKOMAA'!M18-'2014KOKOMAA'!M18</f>
        <v>1547</v>
      </c>
      <c r="N18" s="12">
        <f>'2015KOKOMAA'!N18-'2014KOKOMAA'!N18</f>
        <v>-706</v>
      </c>
      <c r="O18" s="12"/>
    </row>
    <row r="19" spans="2:15" s="21" customFormat="1" x14ac:dyDescent="0.2">
      <c r="B19" s="24" t="s">
        <v>34</v>
      </c>
      <c r="C19" s="23">
        <f t="shared" si="0"/>
        <v>6819</v>
      </c>
      <c r="D19" s="23">
        <f>'2015KOKOMAA'!D19-'2014KOKOMAA'!D19</f>
        <v>-217</v>
      </c>
      <c r="E19" s="23">
        <f>'2015KOKOMAA'!E19-'2014KOKOMAA'!E19</f>
        <v>4236</v>
      </c>
      <c r="F19" s="23">
        <f>'2015KOKOMAA'!F19-'2014KOKOMAA'!F19</f>
        <v>-549</v>
      </c>
      <c r="G19" s="23">
        <f>'2015KOKOMAA'!G19-'2014KOKOMAA'!G19</f>
        <v>-965</v>
      </c>
      <c r="H19" s="23">
        <f>'2015KOKOMAA'!H19-'2014KOKOMAA'!H19</f>
        <v>-914</v>
      </c>
      <c r="I19" s="23">
        <f>'2015KOKOMAA'!I19-'2014KOKOMAA'!I19</f>
        <v>190</v>
      </c>
      <c r="J19" s="23">
        <f>'2015KOKOMAA'!J19-'2014KOKOMAA'!J19</f>
        <v>9937</v>
      </c>
      <c r="K19" s="23">
        <f>'2015KOKOMAA'!K19-'2014KOKOMAA'!K19</f>
        <v>-1557</v>
      </c>
      <c r="L19" s="23">
        <f>'2015KOKOMAA'!L19-'2014KOKOMAA'!L19</f>
        <v>-960</v>
      </c>
      <c r="M19" s="23">
        <f>'2015KOKOMAA'!M19-'2014KOKOMAA'!M19</f>
        <v>226</v>
      </c>
      <c r="N19" s="23">
        <f>'2015KOKOMAA'!N19-'2014KOKOMAA'!N19</f>
        <v>-2608</v>
      </c>
      <c r="O19" s="23"/>
    </row>
    <row r="20" spans="2:15" x14ac:dyDescent="0.2">
      <c r="B20" s="1" t="s">
        <v>33</v>
      </c>
      <c r="C20" s="43">
        <f t="shared" si="0"/>
        <v>-2040</v>
      </c>
      <c r="D20" s="12">
        <f>'2015KOKOMAA'!D20-'2014KOKOMAA'!D20</f>
        <v>-162</v>
      </c>
      <c r="E20" s="12">
        <f>'2015KOKOMAA'!E20-'2014KOKOMAA'!E20</f>
        <v>-673</v>
      </c>
      <c r="F20" s="12">
        <f>'2015KOKOMAA'!F20-'2014KOKOMAA'!F20</f>
        <v>-1781</v>
      </c>
      <c r="G20" s="12">
        <f>'2015KOKOMAA'!G20-'2014KOKOMAA'!G20</f>
        <v>-492</v>
      </c>
      <c r="H20" s="12">
        <f>'2015KOKOMAA'!H20-'2014KOKOMAA'!H20</f>
        <v>58</v>
      </c>
      <c r="I20" s="12">
        <f>'2015KOKOMAA'!I20-'2014KOKOMAA'!I20</f>
        <v>686</v>
      </c>
      <c r="J20" s="12">
        <f>'2015KOKOMAA'!J20-'2014KOKOMAA'!J20</f>
        <v>457</v>
      </c>
      <c r="K20" s="12">
        <f>'2015KOKOMAA'!K20-'2014KOKOMAA'!K20</f>
        <v>-1181</v>
      </c>
      <c r="L20" s="12">
        <f>'2015KOKOMAA'!L20-'2014KOKOMAA'!L20</f>
        <v>445</v>
      </c>
      <c r="M20" s="12">
        <f>'2015KOKOMAA'!M20-'2014KOKOMAA'!M20</f>
        <v>139</v>
      </c>
      <c r="N20" s="12">
        <f>'2015KOKOMAA'!N20-'2014KOKOMAA'!N20</f>
        <v>464</v>
      </c>
      <c r="O20" s="12"/>
    </row>
    <row r="21" spans="2:15" s="21" customFormat="1" x14ac:dyDescent="0.2">
      <c r="B21" s="24" t="s">
        <v>40</v>
      </c>
      <c r="C21" s="23">
        <f t="shared" si="0"/>
        <v>55094</v>
      </c>
      <c r="D21" s="23">
        <f>'2015KOKOMAA'!D21-'2014KOKOMAA'!D21</f>
        <v>342</v>
      </c>
      <c r="E21" s="23">
        <f>'2015KOKOMAA'!E21-'2014KOKOMAA'!E21</f>
        <v>4794</v>
      </c>
      <c r="F21" s="23">
        <f>'2015KOKOMAA'!F21-'2014KOKOMAA'!F21</f>
        <v>2378</v>
      </c>
      <c r="G21" s="23">
        <f>'2015KOKOMAA'!G21-'2014KOKOMAA'!G21</f>
        <v>2427</v>
      </c>
      <c r="H21" s="23">
        <f>'2015KOKOMAA'!H21-'2014KOKOMAA'!H21</f>
        <v>5207</v>
      </c>
      <c r="I21" s="23">
        <f>'2015KOKOMAA'!I21-'2014KOKOMAA'!I21</f>
        <v>6545</v>
      </c>
      <c r="J21" s="23">
        <f>'2015KOKOMAA'!J21-'2014KOKOMAA'!J21</f>
        <v>9414</v>
      </c>
      <c r="K21" s="23">
        <f>'2015KOKOMAA'!K21-'2014KOKOMAA'!K21</f>
        <v>11079</v>
      </c>
      <c r="L21" s="23">
        <f>'2015KOKOMAA'!L21-'2014KOKOMAA'!L21</f>
        <v>7397</v>
      </c>
      <c r="M21" s="23">
        <f>'2015KOKOMAA'!M21-'2014KOKOMAA'!M21</f>
        <v>2498</v>
      </c>
      <c r="N21" s="23">
        <f>'2015KOKOMAA'!N21-'2014KOKOMAA'!N21</f>
        <v>3013</v>
      </c>
      <c r="O21" s="23"/>
    </row>
    <row r="22" spans="2:15" x14ac:dyDescent="0.2">
      <c r="B22" s="42" t="s">
        <v>36</v>
      </c>
      <c r="C22" s="43">
        <f t="shared" si="0"/>
        <v>-506</v>
      </c>
      <c r="D22" s="12">
        <f>'2015KOKOMAA'!D22-'2014KOKOMAA'!D22</f>
        <v>616</v>
      </c>
      <c r="E22" s="12">
        <f>'2015KOKOMAA'!E22-'2014KOKOMAA'!E22</f>
        <v>-57</v>
      </c>
      <c r="F22" s="12">
        <f>'2015KOKOMAA'!F22-'2014KOKOMAA'!F22</f>
        <v>-289</v>
      </c>
      <c r="G22" s="12">
        <f>'2015KOKOMAA'!G22-'2014KOKOMAA'!G22</f>
        <v>-519</v>
      </c>
      <c r="H22" s="12">
        <f>'2015KOKOMAA'!H22-'2014KOKOMAA'!H22</f>
        <v>-650</v>
      </c>
      <c r="I22" s="12">
        <f>'2015KOKOMAA'!I22-'2014KOKOMAA'!I22</f>
        <v>-1592</v>
      </c>
      <c r="J22" s="12">
        <f>'2015KOKOMAA'!J22-'2014KOKOMAA'!J22</f>
        <v>649</v>
      </c>
      <c r="K22" s="12">
        <f>'2015KOKOMAA'!K22-'2014KOKOMAA'!K22</f>
        <v>404</v>
      </c>
      <c r="L22" s="12">
        <f>'2015KOKOMAA'!L22-'2014KOKOMAA'!L22</f>
        <v>1376</v>
      </c>
      <c r="M22" s="12">
        <f>'2015KOKOMAA'!M22-'2014KOKOMAA'!M22</f>
        <v>-97</v>
      </c>
      <c r="N22" s="12">
        <f>'2015KOKOMAA'!N22-'2014KOKOMAA'!N22</f>
        <v>-347</v>
      </c>
      <c r="O22" s="12"/>
    </row>
    <row r="23" spans="2:15" s="21" customFormat="1" x14ac:dyDescent="0.2">
      <c r="B23" s="24" t="s">
        <v>32</v>
      </c>
      <c r="C23" s="23">
        <f t="shared" si="0"/>
        <v>6951</v>
      </c>
      <c r="D23" s="23">
        <f>'2015KOKOMAA'!D23-'2014KOKOMAA'!D23</f>
        <v>2755</v>
      </c>
      <c r="E23" s="23">
        <f>'2015KOKOMAA'!E23-'2014KOKOMAA'!E23</f>
        <v>4309</v>
      </c>
      <c r="F23" s="23">
        <f>'2015KOKOMAA'!F23-'2014KOKOMAA'!F23</f>
        <v>193</v>
      </c>
      <c r="G23" s="23">
        <f>'2015KOKOMAA'!G23-'2014KOKOMAA'!G23</f>
        <v>422</v>
      </c>
      <c r="H23" s="23">
        <f>'2015KOKOMAA'!H23-'2014KOKOMAA'!H23</f>
        <v>-209</v>
      </c>
      <c r="I23" s="23">
        <f>'2015KOKOMAA'!I23-'2014KOKOMAA'!I23</f>
        <v>923</v>
      </c>
      <c r="J23" s="23">
        <f>'2015KOKOMAA'!J23-'2014KOKOMAA'!J23</f>
        <v>-696</v>
      </c>
      <c r="K23" s="23">
        <f>'2015KOKOMAA'!K23-'2014KOKOMAA'!K23</f>
        <v>11</v>
      </c>
      <c r="L23" s="23">
        <f>'2015KOKOMAA'!L23-'2014KOKOMAA'!L23</f>
        <v>507</v>
      </c>
      <c r="M23" s="23">
        <f>'2015KOKOMAA'!M23-'2014KOKOMAA'!M23</f>
        <v>-22</v>
      </c>
      <c r="N23" s="23">
        <f>'2015KOKOMAA'!N23-'2014KOKOMAA'!N23</f>
        <v>-1242</v>
      </c>
      <c r="O23" s="23"/>
    </row>
    <row r="24" spans="2:15" x14ac:dyDescent="0.2">
      <c r="B24" s="1" t="s">
        <v>35</v>
      </c>
      <c r="C24" s="43">
        <f t="shared" si="0"/>
        <v>6347</v>
      </c>
      <c r="D24" s="12">
        <f>'2015KOKOMAA'!D24-'2014KOKOMAA'!D24</f>
        <v>728</v>
      </c>
      <c r="E24" s="12">
        <f>'2015KOKOMAA'!E24-'2014KOKOMAA'!E24</f>
        <v>1586</v>
      </c>
      <c r="F24" s="12">
        <f>'2015KOKOMAA'!F24-'2014KOKOMAA'!F24</f>
        <v>309</v>
      </c>
      <c r="G24" s="12">
        <f>'2015KOKOMAA'!G24-'2014KOKOMAA'!G24</f>
        <v>-618</v>
      </c>
      <c r="H24" s="12">
        <f>'2015KOKOMAA'!H24-'2014KOKOMAA'!H24</f>
        <v>-348</v>
      </c>
      <c r="I24" s="12">
        <f>'2015KOKOMAA'!I24-'2014KOKOMAA'!I24</f>
        <v>1772</v>
      </c>
      <c r="J24" s="12">
        <f>'2015KOKOMAA'!J24-'2014KOKOMAA'!J24</f>
        <v>871</v>
      </c>
      <c r="K24" s="12">
        <f>'2015KOKOMAA'!K24-'2014KOKOMAA'!K24</f>
        <v>-392</v>
      </c>
      <c r="L24" s="12">
        <f>'2015KOKOMAA'!L24-'2014KOKOMAA'!L24</f>
        <v>1354</v>
      </c>
      <c r="M24" s="12">
        <f>'2015KOKOMAA'!M24-'2014KOKOMAA'!M24</f>
        <v>10</v>
      </c>
      <c r="N24" s="12">
        <f>'2015KOKOMAA'!N24-'2014KOKOMAA'!N24</f>
        <v>1075</v>
      </c>
      <c r="O24" s="12"/>
    </row>
    <row r="25" spans="2:15" s="21" customFormat="1" x14ac:dyDescent="0.2">
      <c r="B25" s="24" t="s">
        <v>38</v>
      </c>
      <c r="C25" s="23">
        <f t="shared" si="0"/>
        <v>26357</v>
      </c>
      <c r="D25" s="23">
        <f>'2015KOKOMAA'!D25-'2014KOKOMAA'!D25</f>
        <v>1255</v>
      </c>
      <c r="E25" s="23">
        <f>'2015KOKOMAA'!E25-'2014KOKOMAA'!E25</f>
        <v>249</v>
      </c>
      <c r="F25" s="23">
        <f>'2015KOKOMAA'!F25-'2014KOKOMAA'!F25</f>
        <v>-132</v>
      </c>
      <c r="G25" s="23">
        <f>'2015KOKOMAA'!G25-'2014KOKOMAA'!G25</f>
        <v>62</v>
      </c>
      <c r="H25" s="23">
        <f>'2015KOKOMAA'!H25-'2014KOKOMAA'!H25</f>
        <v>409</v>
      </c>
      <c r="I25" s="23">
        <f>'2015KOKOMAA'!I25-'2014KOKOMAA'!I25</f>
        <v>354</v>
      </c>
      <c r="J25" s="23">
        <f>'2015KOKOMAA'!J25-'2014KOKOMAA'!J25</f>
        <v>19121</v>
      </c>
      <c r="K25" s="23">
        <f>'2015KOKOMAA'!K25-'2014KOKOMAA'!K25</f>
        <v>950</v>
      </c>
      <c r="L25" s="23">
        <f>'2015KOKOMAA'!L25-'2014KOKOMAA'!L25</f>
        <v>2166</v>
      </c>
      <c r="M25" s="23">
        <f>'2015KOKOMAA'!M25-'2014KOKOMAA'!M25</f>
        <v>730</v>
      </c>
      <c r="N25" s="23">
        <f>'2015KOKOMAA'!N25-'2014KOKOMAA'!N25</f>
        <v>1193</v>
      </c>
      <c r="O25" s="23"/>
    </row>
    <row r="26" spans="2:15" x14ac:dyDescent="0.2">
      <c r="B26" s="1" t="s">
        <v>37</v>
      </c>
      <c r="C26" s="43">
        <f t="shared" si="0"/>
        <v>-5666</v>
      </c>
      <c r="D26" s="12">
        <f>'2015KOKOMAA'!D26-'2014KOKOMAA'!D26</f>
        <v>-39</v>
      </c>
      <c r="E26" s="12">
        <f>'2015KOKOMAA'!E26-'2014KOKOMAA'!E26</f>
        <v>771</v>
      </c>
      <c r="F26" s="12">
        <f>'2015KOKOMAA'!F26-'2014KOKOMAA'!F26</f>
        <v>944</v>
      </c>
      <c r="G26" s="12">
        <f>'2015KOKOMAA'!G26-'2014KOKOMAA'!G26</f>
        <v>984</v>
      </c>
      <c r="H26" s="12">
        <f>'2015KOKOMAA'!H26-'2014KOKOMAA'!H26</f>
        <v>-642</v>
      </c>
      <c r="I26" s="12">
        <f>'2015KOKOMAA'!I26-'2014KOKOMAA'!I26</f>
        <v>-1678</v>
      </c>
      <c r="J26" s="12">
        <f>'2015KOKOMAA'!J26-'2014KOKOMAA'!J26</f>
        <v>1592</v>
      </c>
      <c r="K26" s="12">
        <f>'2015KOKOMAA'!K26-'2014KOKOMAA'!K26</f>
        <v>-4613</v>
      </c>
      <c r="L26" s="12">
        <f>'2015KOKOMAA'!L26-'2014KOKOMAA'!L26</f>
        <v>-1337</v>
      </c>
      <c r="M26" s="12">
        <f>'2015KOKOMAA'!M26-'2014KOKOMAA'!M26</f>
        <v>-1492</v>
      </c>
      <c r="N26" s="12">
        <f>'2015KOKOMAA'!N26-'2014KOKOMAA'!N26</f>
        <v>-156</v>
      </c>
      <c r="O26" s="12"/>
    </row>
    <row r="27" spans="2:15" s="21" customFormat="1" x14ac:dyDescent="0.2">
      <c r="B27" s="24" t="s">
        <v>39</v>
      </c>
      <c r="C27" s="23">
        <f t="shared" si="0"/>
        <v>2624</v>
      </c>
      <c r="D27" s="23">
        <f>'2015KOKOMAA'!D27-'2014KOKOMAA'!D27</f>
        <v>-58</v>
      </c>
      <c r="E27" s="23">
        <f>'2015KOKOMAA'!E27-'2014KOKOMAA'!E27</f>
        <v>1788</v>
      </c>
      <c r="F27" s="23">
        <f>'2015KOKOMAA'!F27-'2014KOKOMAA'!F27</f>
        <v>152</v>
      </c>
      <c r="G27" s="23">
        <f>'2015KOKOMAA'!G27-'2014KOKOMAA'!G27</f>
        <v>198</v>
      </c>
      <c r="H27" s="23">
        <f>'2015KOKOMAA'!H27-'2014KOKOMAA'!H27</f>
        <v>391</v>
      </c>
      <c r="I27" s="23">
        <f>'2015KOKOMAA'!I27-'2014KOKOMAA'!I27</f>
        <v>27</v>
      </c>
      <c r="J27" s="23">
        <f>'2015KOKOMAA'!J27-'2014KOKOMAA'!J27</f>
        <v>176</v>
      </c>
      <c r="K27" s="23">
        <f>'2015KOKOMAA'!K27-'2014KOKOMAA'!K27</f>
        <v>-245</v>
      </c>
      <c r="L27" s="23">
        <f>'2015KOKOMAA'!L27-'2014KOKOMAA'!L27</f>
        <v>479</v>
      </c>
      <c r="M27" s="23">
        <f>'2015KOKOMAA'!M27-'2014KOKOMAA'!M27</f>
        <v>-584</v>
      </c>
      <c r="N27" s="23">
        <f>'2015KOKOMAA'!N27-'2014KOKOMAA'!N27</f>
        <v>300</v>
      </c>
      <c r="O27" s="23"/>
    </row>
    <row r="28" spans="2:15" x14ac:dyDescent="0.2">
      <c r="B28" s="42" t="s">
        <v>42</v>
      </c>
      <c r="C28" s="43">
        <f t="shared" si="0"/>
        <v>-583</v>
      </c>
      <c r="D28" s="12">
        <f>'2015KOKOMAA'!D28-'2014KOKOMAA'!D28</f>
        <v>-77</v>
      </c>
      <c r="E28" s="12">
        <f>'2015KOKOMAA'!E28-'2014KOKOMAA'!E28</f>
        <v>10</v>
      </c>
      <c r="F28" s="12">
        <f>'2015KOKOMAA'!F28-'2014KOKOMAA'!F28</f>
        <v>-38</v>
      </c>
      <c r="G28" s="12">
        <f>'2015KOKOMAA'!G28-'2014KOKOMAA'!G28</f>
        <v>-1739</v>
      </c>
      <c r="H28" s="12">
        <f>'2015KOKOMAA'!H28-'2014KOKOMAA'!H28</f>
        <v>-918</v>
      </c>
      <c r="I28" s="12">
        <f>'2015KOKOMAA'!I28-'2014KOKOMAA'!I28</f>
        <v>157</v>
      </c>
      <c r="J28" s="12">
        <f>'2015KOKOMAA'!J28-'2014KOKOMAA'!J28</f>
        <v>975</v>
      </c>
      <c r="K28" s="12">
        <f>'2015KOKOMAA'!K28-'2014KOKOMAA'!K28</f>
        <v>-597</v>
      </c>
      <c r="L28" s="12">
        <f>'2015KOKOMAA'!L28-'2014KOKOMAA'!L28</f>
        <v>685</v>
      </c>
      <c r="M28" s="12">
        <f>'2015KOKOMAA'!M28-'2014KOKOMAA'!M28</f>
        <v>499</v>
      </c>
      <c r="N28" s="12">
        <f>'2015KOKOMAA'!N28-'2014KOKOMAA'!N28</f>
        <v>460</v>
      </c>
      <c r="O28" s="12"/>
    </row>
    <row r="29" spans="2:15" s="21" customFormat="1" x14ac:dyDescent="0.2">
      <c r="B29" s="24" t="s">
        <v>43</v>
      </c>
      <c r="C29" s="23">
        <f t="shared" si="0"/>
        <v>6258</v>
      </c>
      <c r="D29" s="23">
        <f>'2015KOKOMAA'!D29-'2014KOKOMAA'!D29</f>
        <v>1196</v>
      </c>
      <c r="E29" s="23">
        <f>'2015KOKOMAA'!E29-'2014KOKOMAA'!E29</f>
        <v>1915</v>
      </c>
      <c r="F29" s="23">
        <f>'2015KOKOMAA'!F29-'2014KOKOMAA'!F29</f>
        <v>1287</v>
      </c>
      <c r="G29" s="23">
        <f>'2015KOKOMAA'!G29-'2014KOKOMAA'!G29</f>
        <v>32</v>
      </c>
      <c r="H29" s="23">
        <f>'2015KOKOMAA'!H29-'2014KOKOMAA'!H29</f>
        <v>886</v>
      </c>
      <c r="I29" s="23">
        <f>'2015KOKOMAA'!I29-'2014KOKOMAA'!I29</f>
        <v>-112</v>
      </c>
      <c r="J29" s="23">
        <f>'2015KOKOMAA'!J29-'2014KOKOMAA'!J29</f>
        <v>1349</v>
      </c>
      <c r="K29" s="23">
        <f>'2015KOKOMAA'!K29-'2014KOKOMAA'!K29</f>
        <v>42</v>
      </c>
      <c r="L29" s="23">
        <f>'2015KOKOMAA'!L29-'2014KOKOMAA'!L29</f>
        <v>611</v>
      </c>
      <c r="M29" s="23">
        <f>'2015KOKOMAA'!M29-'2014KOKOMAA'!M29</f>
        <v>-281</v>
      </c>
      <c r="N29" s="23">
        <f>'2015KOKOMAA'!N29-'2014KOKOMAA'!N29</f>
        <v>-667</v>
      </c>
      <c r="O29" s="23"/>
    </row>
    <row r="30" spans="2:15" x14ac:dyDescent="0.2">
      <c r="B30" s="1" t="s">
        <v>44</v>
      </c>
      <c r="C30" s="43">
        <f t="shared" si="0"/>
        <v>21796</v>
      </c>
      <c r="D30" s="12">
        <f>'2015KOKOMAA'!D30-'2014KOKOMAA'!D30</f>
        <v>2664</v>
      </c>
      <c r="E30" s="12">
        <f>'2015KOKOMAA'!E30-'2014KOKOMAA'!E30</f>
        <v>2378</v>
      </c>
      <c r="F30" s="12">
        <f>'2015KOKOMAA'!F30-'2014KOKOMAA'!F30</f>
        <v>3860</v>
      </c>
      <c r="G30" s="12">
        <f>'2015KOKOMAA'!G30-'2014KOKOMAA'!G30</f>
        <v>3297</v>
      </c>
      <c r="H30" s="12">
        <f>'2015KOKOMAA'!H30-'2014KOKOMAA'!H30</f>
        <v>5211</v>
      </c>
      <c r="I30" s="12">
        <f>'2015KOKOMAA'!I30-'2014KOKOMAA'!I30</f>
        <v>2889</v>
      </c>
      <c r="J30" s="12">
        <f>'2015KOKOMAA'!J30-'2014KOKOMAA'!J30</f>
        <v>-988</v>
      </c>
      <c r="K30" s="12">
        <f>'2015KOKOMAA'!K30-'2014KOKOMAA'!K30</f>
        <v>-773</v>
      </c>
      <c r="L30" s="12">
        <f>'2015KOKOMAA'!L30-'2014KOKOMAA'!L30</f>
        <v>2708</v>
      </c>
      <c r="M30" s="12">
        <f>'2015KOKOMAA'!M30-'2014KOKOMAA'!M30</f>
        <v>1423</v>
      </c>
      <c r="N30" s="12">
        <f>'2015KOKOMAA'!N30-'2014KOKOMAA'!N30</f>
        <v>-873</v>
      </c>
      <c r="O30" s="12"/>
    </row>
    <row r="31" spans="2:15" s="21" customFormat="1" x14ac:dyDescent="0.2">
      <c r="B31" s="24" t="s">
        <v>2</v>
      </c>
      <c r="C31" s="23">
        <f t="shared" si="0"/>
        <v>-515</v>
      </c>
      <c r="D31" s="23">
        <f>'2015KOKOMAA'!D31-'2014KOKOMAA'!D31</f>
        <v>-683</v>
      </c>
      <c r="E31" s="23">
        <f>'2015KOKOMAA'!E31-'2014KOKOMAA'!E31</f>
        <v>-68</v>
      </c>
      <c r="F31" s="23">
        <f>'2015KOKOMAA'!F31-'2014KOKOMAA'!F31</f>
        <v>-385</v>
      </c>
      <c r="G31" s="23">
        <f>'2015KOKOMAA'!G31-'2014KOKOMAA'!G31</f>
        <v>250</v>
      </c>
      <c r="H31" s="23">
        <f>'2015KOKOMAA'!H31-'2014KOKOMAA'!H31</f>
        <v>-504</v>
      </c>
      <c r="I31" s="23">
        <f>'2015KOKOMAA'!I31-'2014KOKOMAA'!I31</f>
        <v>504</v>
      </c>
      <c r="J31" s="23">
        <f>'2015KOKOMAA'!J31-'2014KOKOMAA'!J31</f>
        <v>-296</v>
      </c>
      <c r="K31" s="23">
        <f>'2015KOKOMAA'!K31-'2014KOKOMAA'!K31</f>
        <v>407</v>
      </c>
      <c r="L31" s="23">
        <f>'2015KOKOMAA'!L31-'2014KOKOMAA'!L31</f>
        <v>-84</v>
      </c>
      <c r="M31" s="23">
        <f>'2015KOKOMAA'!M31-'2014KOKOMAA'!M31</f>
        <v>-2</v>
      </c>
      <c r="N31" s="23">
        <f>'2015KOKOMAA'!N31-'2014KOKOMAA'!N31</f>
        <v>346</v>
      </c>
      <c r="O31" s="23"/>
    </row>
    <row r="32" spans="2:15" x14ac:dyDescent="0.2">
      <c r="B32" s="1" t="s">
        <v>48</v>
      </c>
      <c r="C32" s="43">
        <f t="shared" si="0"/>
        <v>5685</v>
      </c>
      <c r="D32" s="12">
        <f>'2015KOKOMAA'!D32-'2014KOKOMAA'!D32</f>
        <v>227</v>
      </c>
      <c r="E32" s="12">
        <f>'2015KOKOMAA'!E32-'2014KOKOMAA'!E32</f>
        <v>86</v>
      </c>
      <c r="F32" s="12">
        <f>'2015KOKOMAA'!F32-'2014KOKOMAA'!F32</f>
        <v>-105</v>
      </c>
      <c r="G32" s="12">
        <f>'2015KOKOMAA'!G32-'2014KOKOMAA'!G32</f>
        <v>75</v>
      </c>
      <c r="H32" s="12">
        <f>'2015KOKOMAA'!H32-'2014KOKOMAA'!H32</f>
        <v>1063</v>
      </c>
      <c r="I32" s="12">
        <f>'2015KOKOMAA'!I32-'2014KOKOMAA'!I32</f>
        <v>225</v>
      </c>
      <c r="J32" s="12">
        <f>'2015KOKOMAA'!J32-'2014KOKOMAA'!J32</f>
        <v>1447</v>
      </c>
      <c r="K32" s="12">
        <f>'2015KOKOMAA'!K32-'2014KOKOMAA'!K32</f>
        <v>1338</v>
      </c>
      <c r="L32" s="12">
        <f>'2015KOKOMAA'!L32-'2014KOKOMAA'!L32</f>
        <v>363</v>
      </c>
      <c r="M32" s="12">
        <f>'2015KOKOMAA'!M32-'2014KOKOMAA'!M32</f>
        <v>778</v>
      </c>
      <c r="N32" s="12">
        <f>'2015KOKOMAA'!N32-'2014KOKOMAA'!N32</f>
        <v>188</v>
      </c>
      <c r="O32" s="12"/>
    </row>
    <row r="33" spans="2:18" s="21" customFormat="1" x14ac:dyDescent="0.2">
      <c r="B33" s="24" t="s">
        <v>41</v>
      </c>
      <c r="C33" s="23">
        <f t="shared" si="0"/>
        <v>-807</v>
      </c>
      <c r="D33" s="23">
        <f>'2015KOKOMAA'!D33-'2014KOKOMAA'!D33</f>
        <v>285</v>
      </c>
      <c r="E33" s="23">
        <f>'2015KOKOMAA'!E33-'2014KOKOMAA'!E33</f>
        <v>-24</v>
      </c>
      <c r="F33" s="23">
        <f>'2015KOKOMAA'!F33-'2014KOKOMAA'!F33</f>
        <v>-174</v>
      </c>
      <c r="G33" s="23">
        <f>'2015KOKOMAA'!G33-'2014KOKOMAA'!G33</f>
        <v>-126</v>
      </c>
      <c r="H33" s="23">
        <f>'2015KOKOMAA'!H33-'2014KOKOMAA'!H33</f>
        <v>-501</v>
      </c>
      <c r="I33" s="23">
        <f>'2015KOKOMAA'!I33-'2014KOKOMAA'!I33</f>
        <v>63</v>
      </c>
      <c r="J33" s="23">
        <f>'2015KOKOMAA'!J33-'2014KOKOMAA'!J33</f>
        <v>5</v>
      </c>
      <c r="K33" s="23">
        <f>'2015KOKOMAA'!K33-'2014KOKOMAA'!K33</f>
        <v>59</v>
      </c>
      <c r="L33" s="23">
        <f>'2015KOKOMAA'!L33-'2014KOKOMAA'!L33</f>
        <v>-165</v>
      </c>
      <c r="M33" s="23">
        <f>'2015KOKOMAA'!M33-'2014KOKOMAA'!M33</f>
        <v>-457</v>
      </c>
      <c r="N33" s="23">
        <f>'2015KOKOMAA'!N33-'2014KOKOMAA'!N33</f>
        <v>228</v>
      </c>
      <c r="O33" s="23"/>
    </row>
    <row r="34" spans="2:18" x14ac:dyDescent="0.2">
      <c r="B34" s="1" t="s">
        <v>47</v>
      </c>
      <c r="C34" s="43">
        <f t="shared" si="0"/>
        <v>2873</v>
      </c>
      <c r="D34" s="12">
        <f>'2015KOKOMAA'!D34-'2014KOKOMAA'!D34</f>
        <v>375</v>
      </c>
      <c r="E34" s="12">
        <f>'2015KOKOMAA'!E34-'2014KOKOMAA'!E34</f>
        <v>-17</v>
      </c>
      <c r="F34" s="12">
        <f>'2015KOKOMAA'!F34-'2014KOKOMAA'!F34</f>
        <v>270</v>
      </c>
      <c r="G34" s="12">
        <f>'2015KOKOMAA'!G34-'2014KOKOMAA'!G34</f>
        <v>403</v>
      </c>
      <c r="H34" s="12">
        <f>'2015KOKOMAA'!H34-'2014KOKOMAA'!H34</f>
        <v>506</v>
      </c>
      <c r="I34" s="12">
        <f>'2015KOKOMAA'!I34-'2014KOKOMAA'!I34</f>
        <v>-423</v>
      </c>
      <c r="J34" s="12">
        <f>'2015KOKOMAA'!J34-'2014KOKOMAA'!J34</f>
        <v>91</v>
      </c>
      <c r="K34" s="12">
        <f>'2015KOKOMAA'!K34-'2014KOKOMAA'!K34</f>
        <v>-148</v>
      </c>
      <c r="L34" s="12">
        <f>'2015KOKOMAA'!L34-'2014KOKOMAA'!L34</f>
        <v>637</v>
      </c>
      <c r="M34" s="12">
        <f>'2015KOKOMAA'!M34-'2014KOKOMAA'!M34</f>
        <v>831</v>
      </c>
      <c r="N34" s="12">
        <f>'2015KOKOMAA'!N34-'2014KOKOMAA'!N34</f>
        <v>348</v>
      </c>
      <c r="O34" s="12"/>
    </row>
    <row r="35" spans="2:18" s="21" customFormat="1" x14ac:dyDescent="0.2">
      <c r="B35" s="24" t="s">
        <v>49</v>
      </c>
      <c r="C35" s="23">
        <f t="shared" si="0"/>
        <v>947</v>
      </c>
      <c r="D35" s="23">
        <f>'2015KOKOMAA'!D35-'2014KOKOMAA'!D35</f>
        <v>-92</v>
      </c>
      <c r="E35" s="23">
        <f>'2015KOKOMAA'!E35-'2014KOKOMAA'!E35</f>
        <v>-214</v>
      </c>
      <c r="F35" s="23">
        <f>'2015KOKOMAA'!F35-'2014KOKOMAA'!F35</f>
        <v>556</v>
      </c>
      <c r="G35" s="23">
        <f>'2015KOKOMAA'!G35-'2014KOKOMAA'!G35</f>
        <v>-540</v>
      </c>
      <c r="H35" s="23">
        <f>'2015KOKOMAA'!H35-'2014KOKOMAA'!H35</f>
        <v>605</v>
      </c>
      <c r="I35" s="23">
        <f>'2015KOKOMAA'!I35-'2014KOKOMAA'!I35</f>
        <v>107</v>
      </c>
      <c r="J35" s="23">
        <f>'2015KOKOMAA'!J35-'2014KOKOMAA'!J35</f>
        <v>-136</v>
      </c>
      <c r="K35" s="23">
        <f>'2015KOKOMAA'!K35-'2014KOKOMAA'!K35</f>
        <v>-245</v>
      </c>
      <c r="L35" s="23">
        <f>'2015KOKOMAA'!L35-'2014KOKOMAA'!L35</f>
        <v>1191</v>
      </c>
      <c r="M35" s="23">
        <f>'2015KOKOMAA'!M35-'2014KOKOMAA'!M35</f>
        <v>138</v>
      </c>
      <c r="N35" s="23">
        <f>'2015KOKOMAA'!N35-'2014KOKOMAA'!N35</f>
        <v>-423</v>
      </c>
      <c r="O35" s="23"/>
    </row>
    <row r="36" spans="2:18" x14ac:dyDescent="0.2">
      <c r="B36" s="42" t="s">
        <v>45</v>
      </c>
      <c r="C36" s="43">
        <f t="shared" si="0"/>
        <v>779</v>
      </c>
      <c r="D36" s="12">
        <f>'2015KOKOMAA'!D36-'2014KOKOMAA'!D36</f>
        <v>126</v>
      </c>
      <c r="E36" s="12">
        <f>'2015KOKOMAA'!E36-'2014KOKOMAA'!E36</f>
        <v>387</v>
      </c>
      <c r="F36" s="12">
        <f>'2015KOKOMAA'!F36-'2014KOKOMAA'!F36</f>
        <v>263</v>
      </c>
      <c r="G36" s="12">
        <f>'2015KOKOMAA'!G36-'2014KOKOMAA'!G36</f>
        <v>145</v>
      </c>
      <c r="H36" s="12">
        <f>'2015KOKOMAA'!H36-'2014KOKOMAA'!H36</f>
        <v>428</v>
      </c>
      <c r="I36" s="12">
        <f>'2015KOKOMAA'!I36-'2014KOKOMAA'!I36</f>
        <v>318</v>
      </c>
      <c r="J36" s="12">
        <f>'2015KOKOMAA'!J36-'2014KOKOMAA'!J36</f>
        <v>-420</v>
      </c>
      <c r="K36" s="12">
        <f>'2015KOKOMAA'!K36-'2014KOKOMAA'!K36</f>
        <v>-385</v>
      </c>
      <c r="L36" s="12">
        <f>'2015KOKOMAA'!L36-'2014KOKOMAA'!L36</f>
        <v>-501</v>
      </c>
      <c r="M36" s="12">
        <f>'2015KOKOMAA'!M36-'2014KOKOMAA'!M36</f>
        <v>218</v>
      </c>
      <c r="N36" s="12">
        <f>'2015KOKOMAA'!N36-'2014KOKOMAA'!N36</f>
        <v>200</v>
      </c>
      <c r="O36" s="12"/>
    </row>
    <row r="37" spans="2:18" s="21" customFormat="1" x14ac:dyDescent="0.2">
      <c r="B37" s="24" t="s">
        <v>51</v>
      </c>
      <c r="C37" s="23">
        <f t="shared" si="0"/>
        <v>2825</v>
      </c>
      <c r="D37" s="23">
        <f>'2015KOKOMAA'!D37-'2014KOKOMAA'!D37</f>
        <v>92</v>
      </c>
      <c r="E37" s="23">
        <f>'2015KOKOMAA'!E37-'2014KOKOMAA'!E37</f>
        <v>735</v>
      </c>
      <c r="F37" s="23">
        <f>'2015KOKOMAA'!F37-'2014KOKOMAA'!F37</f>
        <v>742</v>
      </c>
      <c r="G37" s="23">
        <f>'2015KOKOMAA'!G37-'2014KOKOMAA'!G37</f>
        <v>979</v>
      </c>
      <c r="H37" s="23">
        <f>'2015KOKOMAA'!H37-'2014KOKOMAA'!H37</f>
        <v>592</v>
      </c>
      <c r="I37" s="23">
        <f>'2015KOKOMAA'!I37-'2014KOKOMAA'!I37</f>
        <v>978</v>
      </c>
      <c r="J37" s="23">
        <f>'2015KOKOMAA'!J37-'2014KOKOMAA'!J37</f>
        <v>680</v>
      </c>
      <c r="K37" s="23">
        <f>'2015KOKOMAA'!K37-'2014KOKOMAA'!K37</f>
        <v>211</v>
      </c>
      <c r="L37" s="23">
        <f>'2015KOKOMAA'!L37-'2014KOKOMAA'!L37</f>
        <v>-207</v>
      </c>
      <c r="M37" s="23">
        <f>'2015KOKOMAA'!M37-'2014KOKOMAA'!M37</f>
        <v>-639</v>
      </c>
      <c r="N37" s="23">
        <f>'2015KOKOMAA'!N37-'2014KOKOMAA'!N37</f>
        <v>-1338</v>
      </c>
      <c r="O37" s="23"/>
      <c r="P37" s="23"/>
      <c r="Q37" s="23"/>
      <c r="R37" s="23"/>
    </row>
    <row r="38" spans="2:18" x14ac:dyDescent="0.2">
      <c r="B38" s="1" t="s">
        <v>3</v>
      </c>
      <c r="C38" s="43">
        <f t="shared" si="0"/>
        <v>-3622</v>
      </c>
      <c r="D38" s="12">
        <f>'2015KOKOMAA'!D38-'2014KOKOMAA'!D38</f>
        <v>-372</v>
      </c>
      <c r="E38" s="12">
        <f>'2015KOKOMAA'!E38-'2014KOKOMAA'!E38</f>
        <v>94</v>
      </c>
      <c r="F38" s="12">
        <f>'2015KOKOMAA'!F38-'2014KOKOMAA'!F38</f>
        <v>-2202</v>
      </c>
      <c r="G38" s="12">
        <f>'2015KOKOMAA'!G38-'2014KOKOMAA'!G38</f>
        <v>97</v>
      </c>
      <c r="H38" s="12">
        <f>'2015KOKOMAA'!H38-'2014KOKOMAA'!H38</f>
        <v>685</v>
      </c>
      <c r="I38" s="12">
        <f>'2015KOKOMAA'!I38-'2014KOKOMAA'!I38</f>
        <v>-131</v>
      </c>
      <c r="J38" s="12">
        <f>'2015KOKOMAA'!J38-'2014KOKOMAA'!J38</f>
        <v>414</v>
      </c>
      <c r="K38" s="12">
        <f>'2015KOKOMAA'!K38-'2014KOKOMAA'!K38</f>
        <v>-934</v>
      </c>
      <c r="L38" s="12">
        <f>'2015KOKOMAA'!L38-'2014KOKOMAA'!L38</f>
        <v>-904</v>
      </c>
      <c r="M38" s="12">
        <f>'2015KOKOMAA'!M38-'2014KOKOMAA'!M38</f>
        <v>-661</v>
      </c>
      <c r="N38" s="12">
        <f>'2015KOKOMAA'!N38-'2014KOKOMAA'!N38</f>
        <v>292</v>
      </c>
      <c r="O38" s="12"/>
    </row>
    <row r="39" spans="2:18" s="21" customFormat="1" x14ac:dyDescent="0.2">
      <c r="B39" s="24" t="s">
        <v>46</v>
      </c>
      <c r="C39" s="23">
        <f t="shared" si="0"/>
        <v>3611</v>
      </c>
      <c r="D39" s="23">
        <f>'2015KOKOMAA'!D39-'2014KOKOMAA'!D39</f>
        <v>328</v>
      </c>
      <c r="E39" s="23">
        <f>'2015KOKOMAA'!E39-'2014KOKOMAA'!E39</f>
        <v>381</v>
      </c>
      <c r="F39" s="23">
        <f>'2015KOKOMAA'!F39-'2014KOKOMAA'!F39</f>
        <v>468</v>
      </c>
      <c r="G39" s="23">
        <f>'2015KOKOMAA'!G39-'2014KOKOMAA'!G39</f>
        <v>144</v>
      </c>
      <c r="H39" s="23">
        <f>'2015KOKOMAA'!H39-'2014KOKOMAA'!H39</f>
        <v>-100</v>
      </c>
      <c r="I39" s="23">
        <f>'2015KOKOMAA'!I39-'2014KOKOMAA'!I39</f>
        <v>260</v>
      </c>
      <c r="J39" s="23">
        <f>'2015KOKOMAA'!J39-'2014KOKOMAA'!J39</f>
        <v>690</v>
      </c>
      <c r="K39" s="23">
        <f>'2015KOKOMAA'!K39-'2014KOKOMAA'!K39</f>
        <v>425</v>
      </c>
      <c r="L39" s="23">
        <f>'2015KOKOMAA'!L39-'2014KOKOMAA'!L39</f>
        <v>732</v>
      </c>
      <c r="M39" s="23">
        <f>'2015KOKOMAA'!M39-'2014KOKOMAA'!M39</f>
        <v>134</v>
      </c>
      <c r="N39" s="23">
        <f>'2015KOKOMAA'!N39-'2014KOKOMAA'!N39</f>
        <v>149</v>
      </c>
      <c r="O39" s="23"/>
    </row>
    <row r="40" spans="2:18" x14ac:dyDescent="0.2">
      <c r="B40" s="42" t="s">
        <v>50</v>
      </c>
      <c r="C40" s="43">
        <f t="shared" si="0"/>
        <v>171</v>
      </c>
      <c r="D40" s="12">
        <f>'2015KOKOMAA'!D40-'2014KOKOMAA'!D40</f>
        <v>112</v>
      </c>
      <c r="E40" s="12">
        <f>'2015KOKOMAA'!E40-'2014KOKOMAA'!E40</f>
        <v>317</v>
      </c>
      <c r="F40" s="12">
        <f>'2015KOKOMAA'!F40-'2014KOKOMAA'!F40</f>
        <v>332</v>
      </c>
      <c r="G40" s="12">
        <f>'2015KOKOMAA'!G40-'2014KOKOMAA'!G40</f>
        <v>140</v>
      </c>
      <c r="H40" s="12">
        <f>'2015KOKOMAA'!H40-'2014KOKOMAA'!H40</f>
        <v>-484</v>
      </c>
      <c r="I40" s="12">
        <f>'2015KOKOMAA'!I40-'2014KOKOMAA'!I40</f>
        <v>-645</v>
      </c>
      <c r="J40" s="12">
        <f>'2015KOKOMAA'!J40-'2014KOKOMAA'!J40</f>
        <v>403</v>
      </c>
      <c r="K40" s="12">
        <f>'2015KOKOMAA'!K40-'2014KOKOMAA'!K40</f>
        <v>-136</v>
      </c>
      <c r="L40" s="12">
        <f>'2015KOKOMAA'!L40-'2014KOKOMAA'!L40</f>
        <v>-235</v>
      </c>
      <c r="M40" s="12">
        <f>'2015KOKOMAA'!M40-'2014KOKOMAA'!M40</f>
        <v>277</v>
      </c>
      <c r="N40" s="12">
        <f>'2015KOKOMAA'!N40-'2014KOKOMAA'!N40</f>
        <v>90</v>
      </c>
      <c r="O40" s="12"/>
    </row>
    <row r="41" spans="2:18" s="21" customFormat="1" x14ac:dyDescent="0.2">
      <c r="B41" s="24" t="s">
        <v>52</v>
      </c>
      <c r="C41" s="23">
        <f t="shared" si="0"/>
        <v>2452</v>
      </c>
      <c r="D41" s="23">
        <f>'2015KOKOMAA'!D41-'2014KOKOMAA'!D41</f>
        <v>-36</v>
      </c>
      <c r="E41" s="23">
        <f>'2015KOKOMAA'!E41-'2014KOKOMAA'!E41</f>
        <v>78</v>
      </c>
      <c r="F41" s="23">
        <f>'2015KOKOMAA'!F41-'2014KOKOMAA'!F41</f>
        <v>-172</v>
      </c>
      <c r="G41" s="23">
        <f>'2015KOKOMAA'!G41-'2014KOKOMAA'!G41</f>
        <v>440</v>
      </c>
      <c r="H41" s="23">
        <f>'2015KOKOMAA'!H41-'2014KOKOMAA'!H41</f>
        <v>1122</v>
      </c>
      <c r="I41" s="23">
        <f>'2015KOKOMAA'!I41-'2014KOKOMAA'!I41</f>
        <v>-396</v>
      </c>
      <c r="J41" s="23">
        <f>'2015KOKOMAA'!J41-'2014KOKOMAA'!J41</f>
        <v>451</v>
      </c>
      <c r="K41" s="23">
        <f>'2015KOKOMAA'!K41-'2014KOKOMAA'!K41</f>
        <v>204</v>
      </c>
      <c r="L41" s="23">
        <f>'2015KOKOMAA'!L41-'2014KOKOMAA'!L41</f>
        <v>285</v>
      </c>
      <c r="M41" s="23">
        <f>'2015KOKOMAA'!M41-'2014KOKOMAA'!M41</f>
        <v>397</v>
      </c>
      <c r="N41" s="23">
        <f>'2015KOKOMAA'!N41-'2014KOKOMAA'!N41</f>
        <v>79</v>
      </c>
      <c r="O41" s="23"/>
    </row>
    <row r="42" spans="2:18" x14ac:dyDescent="0.2">
      <c r="B42" s="42" t="s">
        <v>71</v>
      </c>
      <c r="C42" s="43">
        <f t="shared" si="0"/>
        <v>2807</v>
      </c>
      <c r="D42" s="12">
        <f>'2015KOKOMAA'!D42-'2014KOKOMAA'!D42</f>
        <v>691</v>
      </c>
      <c r="E42" s="12">
        <f>'2015KOKOMAA'!E42-'2014KOKOMAA'!E42</f>
        <v>248</v>
      </c>
      <c r="F42" s="12">
        <f>'2015KOKOMAA'!F42-'2014KOKOMAA'!F42</f>
        <v>268</v>
      </c>
      <c r="G42" s="12">
        <f>'2015KOKOMAA'!G42-'2014KOKOMAA'!G42</f>
        <v>27</v>
      </c>
      <c r="H42" s="12">
        <f>'2015KOKOMAA'!H42-'2014KOKOMAA'!H42</f>
        <v>164</v>
      </c>
      <c r="I42" s="12">
        <f>'2015KOKOMAA'!I42-'2014KOKOMAA'!I42</f>
        <v>-557</v>
      </c>
      <c r="J42" s="12">
        <f>'2015KOKOMAA'!J42-'2014KOKOMAA'!J42</f>
        <v>933</v>
      </c>
      <c r="K42" s="12">
        <f>'2015KOKOMAA'!K42-'2014KOKOMAA'!K42</f>
        <v>589</v>
      </c>
      <c r="L42" s="12">
        <f>'2015KOKOMAA'!L42-'2014KOKOMAA'!L42</f>
        <v>507</v>
      </c>
      <c r="M42" s="12">
        <f>'2015KOKOMAA'!M42-'2014KOKOMAA'!M42</f>
        <v>55</v>
      </c>
      <c r="N42" s="12">
        <f>'2015KOKOMAA'!N42-'2014KOKOMAA'!N42</f>
        <v>-118</v>
      </c>
      <c r="O42" s="12"/>
      <c r="P42" s="12"/>
      <c r="Q42" s="12"/>
      <c r="R42" s="12"/>
    </row>
    <row r="43" spans="2:18" s="21" customFormat="1" x14ac:dyDescent="0.2">
      <c r="B43" s="24" t="s">
        <v>4</v>
      </c>
      <c r="C43" s="23">
        <f t="shared" si="0"/>
        <v>9500</v>
      </c>
      <c r="D43" s="23">
        <f>'2015KOKOMAA'!D43-'2014KOKOMAA'!D43</f>
        <v>131</v>
      </c>
      <c r="E43" s="23">
        <f>'2015KOKOMAA'!E43-'2014KOKOMAA'!E43</f>
        <v>3874</v>
      </c>
      <c r="F43" s="23">
        <f>'2015KOKOMAA'!F43-'2014KOKOMAA'!F43</f>
        <v>-1364</v>
      </c>
      <c r="G43" s="23">
        <f>'2015KOKOMAA'!G43-'2014KOKOMAA'!G43</f>
        <v>3446</v>
      </c>
      <c r="H43" s="23">
        <f>'2015KOKOMAA'!H43-'2014KOKOMAA'!H43</f>
        <v>336</v>
      </c>
      <c r="I43" s="23">
        <f>'2015KOKOMAA'!I43-'2014KOKOMAA'!I43</f>
        <v>-268</v>
      </c>
      <c r="J43" s="23">
        <f>'2015KOKOMAA'!J43-'2014KOKOMAA'!J43</f>
        <v>1924</v>
      </c>
      <c r="K43" s="23">
        <f>'2015KOKOMAA'!K43-'2014KOKOMAA'!K43</f>
        <v>440</v>
      </c>
      <c r="L43" s="23">
        <f>'2015KOKOMAA'!L43-'2014KOKOMAA'!L43</f>
        <v>660</v>
      </c>
      <c r="M43" s="23">
        <f>'2015KOKOMAA'!M43-'2014KOKOMAA'!M43</f>
        <v>142</v>
      </c>
      <c r="N43" s="23">
        <f>'2015KOKOMAA'!N43-'2014KOKOMAA'!N43</f>
        <v>179</v>
      </c>
      <c r="O43" s="23"/>
    </row>
    <row r="44" spans="2:18" x14ac:dyDescent="0.2">
      <c r="B44" s="1" t="s">
        <v>103</v>
      </c>
      <c r="C44" s="43">
        <f t="shared" si="0"/>
        <v>-1572</v>
      </c>
      <c r="D44" s="12">
        <f>'2015KOKOMAA'!D44-'2014KOKOMAA'!D44</f>
        <v>-3532</v>
      </c>
      <c r="E44" s="12">
        <f>'2015KOKOMAA'!E44-'2014KOKOMAA'!E44</f>
        <v>-199</v>
      </c>
      <c r="F44" s="12">
        <f>'2015KOKOMAA'!F44-'2014KOKOMAA'!F44</f>
        <v>240</v>
      </c>
      <c r="G44" s="12">
        <f>'2015KOKOMAA'!G44-'2014KOKOMAA'!G44</f>
        <v>-230</v>
      </c>
      <c r="H44" s="12">
        <f>'2015KOKOMAA'!H44-'2014KOKOMAA'!H44</f>
        <v>80</v>
      </c>
      <c r="I44" s="12">
        <f>'2015KOKOMAA'!I44-'2014KOKOMAA'!I44</f>
        <v>-194</v>
      </c>
      <c r="J44" s="12">
        <f>'2015KOKOMAA'!J44-'2014KOKOMAA'!J44</f>
        <v>540</v>
      </c>
      <c r="K44" s="12">
        <f>'2015KOKOMAA'!K44-'2014KOKOMAA'!K44</f>
        <v>590</v>
      </c>
      <c r="L44" s="12">
        <f>'2015KOKOMAA'!L44-'2014KOKOMAA'!L44</f>
        <v>943</v>
      </c>
      <c r="M44" s="12">
        <f>'2015KOKOMAA'!M44-'2014KOKOMAA'!M44</f>
        <v>29</v>
      </c>
      <c r="N44" s="12">
        <f>'2015KOKOMAA'!N44-'2014KOKOMAA'!N44</f>
        <v>161</v>
      </c>
      <c r="O44" s="12"/>
    </row>
    <row r="45" spans="2:18" s="21" customFormat="1" x14ac:dyDescent="0.2">
      <c r="B45" s="24" t="s">
        <v>76</v>
      </c>
      <c r="C45" s="23">
        <f t="shared" si="0"/>
        <v>-253</v>
      </c>
      <c r="D45" s="23">
        <f>'2015KOKOMAA'!D45-'2014KOKOMAA'!D45</f>
        <v>-106</v>
      </c>
      <c r="E45" s="23">
        <f>'2015KOKOMAA'!E45-'2014KOKOMAA'!E45</f>
        <v>-138</v>
      </c>
      <c r="F45" s="23">
        <f>'2015KOKOMAA'!F45-'2014KOKOMAA'!F45</f>
        <v>4</v>
      </c>
      <c r="G45" s="23">
        <f>'2015KOKOMAA'!G45-'2014KOKOMAA'!G45</f>
        <v>-62</v>
      </c>
      <c r="H45" s="23">
        <f>'2015KOKOMAA'!H45-'2014KOKOMAA'!H45</f>
        <v>-9</v>
      </c>
      <c r="I45" s="23">
        <f>'2015KOKOMAA'!I45-'2014KOKOMAA'!I45</f>
        <v>-89</v>
      </c>
      <c r="J45" s="23">
        <f>'2015KOKOMAA'!J45-'2014KOKOMAA'!J45</f>
        <v>-199</v>
      </c>
      <c r="K45" s="23">
        <f>'2015KOKOMAA'!K45-'2014KOKOMAA'!K45</f>
        <v>280</v>
      </c>
      <c r="L45" s="23">
        <f>'2015KOKOMAA'!L45-'2014KOKOMAA'!L45</f>
        <v>-35</v>
      </c>
      <c r="M45" s="23">
        <f>'2015KOKOMAA'!M45-'2014KOKOMAA'!M45</f>
        <v>101</v>
      </c>
      <c r="N45" s="23">
        <f>'2015KOKOMAA'!N45-'2014KOKOMAA'!N45</f>
        <v>0</v>
      </c>
      <c r="O45" s="23"/>
    </row>
    <row r="46" spans="2:18" x14ac:dyDescent="0.2">
      <c r="B46" s="42" t="s">
        <v>5</v>
      </c>
      <c r="C46" s="43">
        <f t="shared" si="0"/>
        <v>5073</v>
      </c>
      <c r="D46" s="12">
        <f>'2015KOKOMAA'!D46-'2014KOKOMAA'!D46</f>
        <v>267</v>
      </c>
      <c r="E46" s="12">
        <f>'2015KOKOMAA'!E46-'2014KOKOMAA'!E46</f>
        <v>1240</v>
      </c>
      <c r="F46" s="12">
        <f>'2015KOKOMAA'!F46-'2014KOKOMAA'!F46</f>
        <v>726</v>
      </c>
      <c r="G46" s="12">
        <f>'2015KOKOMAA'!G46-'2014KOKOMAA'!G46</f>
        <v>193</v>
      </c>
      <c r="H46" s="12">
        <f>'2015KOKOMAA'!H46-'2014KOKOMAA'!H46</f>
        <v>72</v>
      </c>
      <c r="I46" s="12">
        <f>'2015KOKOMAA'!I46-'2014KOKOMAA'!I46</f>
        <v>-179</v>
      </c>
      <c r="J46" s="12">
        <f>'2015KOKOMAA'!J46-'2014KOKOMAA'!J46</f>
        <v>1250</v>
      </c>
      <c r="K46" s="12">
        <f>'2015KOKOMAA'!K46-'2014KOKOMAA'!K46</f>
        <v>762</v>
      </c>
      <c r="L46" s="12">
        <f>'2015KOKOMAA'!L46-'2014KOKOMAA'!L46</f>
        <v>444</v>
      </c>
      <c r="M46" s="12">
        <f>'2015KOKOMAA'!M46-'2014KOKOMAA'!M46</f>
        <v>78</v>
      </c>
      <c r="N46" s="12">
        <f>'2015KOKOMAA'!N46-'2014KOKOMAA'!N46</f>
        <v>220</v>
      </c>
      <c r="O46" s="12"/>
    </row>
    <row r="47" spans="2:18" s="21" customFormat="1" x14ac:dyDescent="0.2">
      <c r="B47" s="25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2:18" x14ac:dyDescent="0.2">
      <c r="B48" s="42" t="s">
        <v>77</v>
      </c>
      <c r="C48" s="43">
        <f t="shared" si="0"/>
        <v>56964</v>
      </c>
      <c r="D48" s="12">
        <f>'2015KOKOMAA'!D48-'2014KOKOMAA'!D48</f>
        <v>-8581</v>
      </c>
      <c r="E48" s="12">
        <f>'2015KOKOMAA'!E48-'2014KOKOMAA'!E48</f>
        <v>-1993</v>
      </c>
      <c r="F48" s="12">
        <f>'2015KOKOMAA'!F48-'2014KOKOMAA'!F48</f>
        <v>965</v>
      </c>
      <c r="G48" s="12">
        <f>'2015KOKOMAA'!G48-'2014KOKOMAA'!G48</f>
        <v>1254</v>
      </c>
      <c r="H48" s="12">
        <f>'2015KOKOMAA'!H48-'2014KOKOMAA'!H48</f>
        <v>-4346</v>
      </c>
      <c r="I48" s="12">
        <f>'2015KOKOMAA'!I48-'2014KOKOMAA'!I48</f>
        <v>-1871</v>
      </c>
      <c r="J48" s="12">
        <f>'2015KOKOMAA'!J48-'2014KOKOMAA'!J48</f>
        <v>24172</v>
      </c>
      <c r="K48" s="12">
        <f>'2015KOKOMAA'!K48-'2014KOKOMAA'!K48</f>
        <v>18318</v>
      </c>
      <c r="L48" s="12">
        <f>'2015KOKOMAA'!L48-'2014KOKOMAA'!L48</f>
        <v>19301</v>
      </c>
      <c r="M48" s="12">
        <f>'2015KOKOMAA'!M48-'2014KOKOMAA'!M48</f>
        <v>5984</v>
      </c>
      <c r="N48" s="12">
        <f>'2015KOKOMAA'!N48-'2014KOKOMAA'!N48</f>
        <v>3761</v>
      </c>
      <c r="O48" s="12"/>
    </row>
    <row r="57" spans="2:2" x14ac:dyDescent="0.2">
      <c r="B57" s="47"/>
    </row>
  </sheetData>
  <conditionalFormatting sqref="P1:IV1048576 A1:A1048576 C1:O6 B3:B4 B1 B6:B65536 C8:O65536">
    <cfRule type="cellIs" dxfId="24" priority="2" stopIfTrue="1" operator="lessThan">
      <formula>0</formula>
    </cfRule>
  </conditionalFormatting>
  <conditionalFormatting sqref="B5">
    <cfRule type="cellIs" dxfId="23" priority="1" stopIfTrue="1" operator="lessThan">
      <formula>0</formula>
    </cfRule>
  </conditionalFormatting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8"/>
  <sheetViews>
    <sheetView workbookViewId="0"/>
  </sheetViews>
  <sheetFormatPr defaultRowHeight="12.75" x14ac:dyDescent="0.2"/>
  <cols>
    <col min="1" max="1" width="5.28515625" customWidth="1"/>
    <col min="2" max="2" width="38.140625" style="42" customWidth="1"/>
    <col min="3" max="6" width="10.140625" customWidth="1"/>
    <col min="7" max="7" width="9.28515625" customWidth="1"/>
    <col min="8" max="11" width="10.140625" customWidth="1"/>
    <col min="12" max="12" width="11" customWidth="1"/>
    <col min="13" max="15" width="10.140625" customWidth="1"/>
  </cols>
  <sheetData>
    <row r="1" spans="2:15" x14ac:dyDescent="0.2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5" x14ac:dyDescent="0.2">
      <c r="B2" s="52" t="s">
        <v>72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x14ac:dyDescent="0.2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15" ht="15.75" x14ac:dyDescent="0.25">
      <c r="B4" s="53" t="s">
        <v>55</v>
      </c>
      <c r="C4" s="4"/>
      <c r="D4" s="4"/>
      <c r="E4" s="4"/>
      <c r="F4" s="2"/>
      <c r="G4" s="4"/>
      <c r="H4" s="2"/>
      <c r="I4" s="4"/>
      <c r="J4" s="2"/>
      <c r="K4" s="4"/>
      <c r="L4" s="4"/>
      <c r="M4" s="2"/>
      <c r="N4" s="2"/>
      <c r="O4" s="2"/>
    </row>
    <row r="5" spans="2:15" ht="15.75" thickBot="1" x14ac:dyDescent="0.3">
      <c r="B5" s="54" t="s">
        <v>74</v>
      </c>
    </row>
    <row r="6" spans="2:15" ht="13.5" thickBot="1" x14ac:dyDescent="0.25">
      <c r="B6" s="6" t="s">
        <v>251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  <c r="K6" s="7" t="s">
        <v>14</v>
      </c>
      <c r="L6" s="7" t="s">
        <v>15</v>
      </c>
      <c r="M6" s="7" t="s">
        <v>16</v>
      </c>
      <c r="N6" s="7" t="s">
        <v>17</v>
      </c>
      <c r="O6" s="7" t="s">
        <v>18</v>
      </c>
    </row>
    <row r="7" spans="2:15" ht="13.5" thickBot="1" x14ac:dyDescent="0.25">
      <c r="B7" s="39" t="s">
        <v>252</v>
      </c>
      <c r="C7" s="16" t="s">
        <v>56</v>
      </c>
      <c r="D7" s="16" t="s">
        <v>57</v>
      </c>
      <c r="E7" s="16" t="s">
        <v>58</v>
      </c>
      <c r="F7" s="16" t="s">
        <v>59</v>
      </c>
      <c r="G7" s="16" t="s">
        <v>60</v>
      </c>
      <c r="H7" s="16" t="s">
        <v>61</v>
      </c>
      <c r="I7" s="16" t="s">
        <v>62</v>
      </c>
      <c r="J7" s="16" t="s">
        <v>63</v>
      </c>
      <c r="K7" s="16" t="s">
        <v>64</v>
      </c>
      <c r="L7" s="16" t="s">
        <v>65</v>
      </c>
      <c r="M7" s="16" t="s">
        <v>66</v>
      </c>
      <c r="N7" s="16" t="s">
        <v>67</v>
      </c>
      <c r="O7" s="16" t="s">
        <v>68</v>
      </c>
    </row>
    <row r="8" spans="2:15" x14ac:dyDescent="0.2">
      <c r="B8" s="48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2:15" x14ac:dyDescent="0.2">
      <c r="B9" s="18" t="s">
        <v>23</v>
      </c>
      <c r="C9" s="26">
        <f>'2015KOKOMAA'!C9/SUM('2014KOKOMAA'!D9:N9)-1</f>
        <v>-7.0214503024026431E-3</v>
      </c>
      <c r="D9" s="26">
        <f>'2015KOKOMAA'!D9/'2014KOKOMAA'!D9-1</f>
        <v>-7.9198005483044343E-2</v>
      </c>
      <c r="E9" s="26">
        <f>'2015KOKOMAA'!E9/'2014KOKOMAA'!E9-1</f>
        <v>1.8051534899914845E-2</v>
      </c>
      <c r="F9" s="26">
        <f>'2015KOKOMAA'!F9/'2014KOKOMAA'!F9-1</f>
        <v>-3.0204102237035402E-2</v>
      </c>
      <c r="G9" s="26">
        <f>'2015KOKOMAA'!G9/'2014KOKOMAA'!G9-1</f>
        <v>-1.8409452902173884E-3</v>
      </c>
      <c r="H9" s="26">
        <f>'2015KOKOMAA'!H9/'2014KOKOMAA'!H9-1</f>
        <v>-2.4971367695060254E-3</v>
      </c>
      <c r="I9" s="26">
        <f>'2015KOKOMAA'!I9/'2014KOKOMAA'!I9-1</f>
        <v>-2.7425322546216102E-2</v>
      </c>
      <c r="J9" s="26">
        <f>'2015KOKOMAA'!J9/'2014KOKOMAA'!J9-1</f>
        <v>3.9787364658572244E-3</v>
      </c>
      <c r="K9" s="26">
        <f>'2015KOKOMAA'!K9/'2014KOKOMAA'!K9-1</f>
        <v>2.7122397508105855E-4</v>
      </c>
      <c r="L9" s="26">
        <f>'2015KOKOMAA'!L9/'2014KOKOMAA'!L9-1</f>
        <v>3.8805893026426341E-2</v>
      </c>
      <c r="M9" s="26">
        <f>'2015KOKOMAA'!M9/'2014KOKOMAA'!M9-1</f>
        <v>2.5924164199646604E-2</v>
      </c>
      <c r="N9" s="26">
        <f>'2015KOKOMAA'!N9/'2014KOKOMAA'!N9-1</f>
        <v>-3.1155429532095602E-2</v>
      </c>
      <c r="O9" s="26"/>
    </row>
    <row r="10" spans="2:15" x14ac:dyDescent="0.2">
      <c r="B10" s="11" t="s">
        <v>24</v>
      </c>
      <c r="C10" s="56">
        <f>'2015KOKOMAA'!C10/SUM('2014KOKOMAA'!D10:N10)-1</f>
        <v>-4.8680688953073203E-2</v>
      </c>
      <c r="D10" s="28">
        <f>'2015KOKOMAA'!D10/'2014KOKOMAA'!D10-1</f>
        <v>-0.2104206894880144</v>
      </c>
      <c r="E10" s="28">
        <f>'2015KOKOMAA'!E10/'2014KOKOMAA'!E10-1</f>
        <v>-2.0648996828957267E-2</v>
      </c>
      <c r="F10" s="28">
        <f>'2015KOKOMAA'!F10/'2014KOKOMAA'!F10-1</f>
        <v>-9.6924588198487371E-2</v>
      </c>
      <c r="G10" s="28">
        <f>'2015KOKOMAA'!G10/'2014KOKOMAA'!G10-1</f>
        <v>-4.233816348510977E-2</v>
      </c>
      <c r="H10" s="28">
        <f>'2015KOKOMAA'!H10/'2014KOKOMAA'!H10-1</f>
        <v>-3.2267910216253526E-2</v>
      </c>
      <c r="I10" s="28">
        <f>'2015KOKOMAA'!I10/'2014KOKOMAA'!I10-1</f>
        <v>-6.689929870561917E-2</v>
      </c>
      <c r="J10" s="28">
        <f>'2015KOKOMAA'!J10/'2014KOKOMAA'!J10-1</f>
        <v>5.3467744758304514E-2</v>
      </c>
      <c r="K10" s="28">
        <f>'2015KOKOMAA'!K10/'2014KOKOMAA'!K10-1</f>
        <v>-5.5459287013501224E-2</v>
      </c>
      <c r="L10" s="28">
        <f>'2015KOKOMAA'!L10/'2014KOKOMAA'!L10-1</f>
        <v>5.4716120167159543E-2</v>
      </c>
      <c r="M10" s="28">
        <f>'2015KOKOMAA'!M10/'2014KOKOMAA'!M10-1</f>
        <v>4.6481321992020153E-3</v>
      </c>
      <c r="N10" s="28">
        <f>'2015KOKOMAA'!N10/'2014KOKOMAA'!N10-1</f>
        <v>-8.286746867557504E-2</v>
      </c>
      <c r="O10" s="28"/>
    </row>
    <row r="11" spans="2:15" x14ac:dyDescent="0.2">
      <c r="B11" s="22" t="s">
        <v>25</v>
      </c>
      <c r="C11" s="26">
        <f>'2015KOKOMAA'!C11/SUM('2014KOKOMAA'!D11:N11)-1</f>
        <v>9.3262021903341985E-3</v>
      </c>
      <c r="D11" s="26">
        <f>'2015KOKOMAA'!D11/'2014KOKOMAA'!D11-1</f>
        <v>2.680086460296649E-2</v>
      </c>
      <c r="E11" s="26">
        <f>'2015KOKOMAA'!E11/'2014KOKOMAA'!E11-1</f>
        <v>3.331943310564367E-2</v>
      </c>
      <c r="F11" s="26">
        <f>'2015KOKOMAA'!F11/'2014KOKOMAA'!F11-1</f>
        <v>-4.0786255520194326E-3</v>
      </c>
      <c r="G11" s="26">
        <f>'2015KOKOMAA'!G11/'2014KOKOMAA'!G11-1</f>
        <v>9.864701747952509E-3</v>
      </c>
      <c r="H11" s="26">
        <f>'2015KOKOMAA'!H11/'2014KOKOMAA'!H11-1</f>
        <v>1.0015446394491923E-2</v>
      </c>
      <c r="I11" s="26">
        <f>'2015KOKOMAA'!I11/'2014KOKOMAA'!I11-1</f>
        <v>-1.2914038567877095E-2</v>
      </c>
      <c r="J11" s="26">
        <f>'2015KOKOMAA'!J11/'2014KOKOMAA'!J11-1</f>
        <v>-1.1934921384575192E-2</v>
      </c>
      <c r="K11" s="26">
        <f>'2015KOKOMAA'!K11/'2014KOKOMAA'!K11-1</f>
        <v>2.7089039582965269E-2</v>
      </c>
      <c r="L11" s="26">
        <f>'2015KOKOMAA'!L11/'2014KOKOMAA'!L11-1</f>
        <v>3.330361441486418E-2</v>
      </c>
      <c r="M11" s="26">
        <f>'2015KOKOMAA'!M11/'2014KOKOMAA'!M11-1</f>
        <v>3.2081657648776574E-2</v>
      </c>
      <c r="N11" s="26">
        <f>'2015KOKOMAA'!N11/'2014KOKOMAA'!N11-1</f>
        <v>-1.1336932528390187E-2</v>
      </c>
      <c r="O11" s="26"/>
    </row>
    <row r="12" spans="2:15" x14ac:dyDescent="0.2">
      <c r="B12" s="42" t="s">
        <v>26</v>
      </c>
      <c r="C12" s="55">
        <f>'2015KOKOMAA'!C12/SUM('2014KOKOMAA'!D12:N12)-1</f>
        <v>3.913295169486064E-2</v>
      </c>
      <c r="D12" s="30">
        <f>'2015KOKOMAA'!D12/'2014KOKOMAA'!D12-1</f>
        <v>6.0933708162137501E-2</v>
      </c>
      <c r="E12" s="30">
        <f>'2015KOKOMAA'!E12/'2014KOKOMAA'!E12-1</f>
        <v>-2.8361271876224947E-2</v>
      </c>
      <c r="F12" s="30">
        <f>'2015KOKOMAA'!F12/'2014KOKOMAA'!F12-1</f>
        <v>3.677319349625674E-2</v>
      </c>
      <c r="G12" s="30">
        <f>'2015KOKOMAA'!G12/'2014KOKOMAA'!G12-1</f>
        <v>-3.057282042667564E-2</v>
      </c>
      <c r="H12" s="30">
        <f>'2015KOKOMAA'!H12/'2014KOKOMAA'!H12-1</f>
        <v>-1.322451117318435E-2</v>
      </c>
      <c r="I12" s="30">
        <f>'2015KOKOMAA'!I12/'2014KOKOMAA'!I12-1</f>
        <v>5.6128534343646841E-4</v>
      </c>
      <c r="J12" s="30">
        <f>'2015KOKOMAA'!J12/'2014KOKOMAA'!J12-1</f>
        <v>8.7321272249781146E-2</v>
      </c>
      <c r="K12" s="30">
        <f>'2015KOKOMAA'!K12/'2014KOKOMAA'!K12-1</f>
        <v>0.11144195383071254</v>
      </c>
      <c r="L12" s="30">
        <f>'2015KOKOMAA'!L12/'2014KOKOMAA'!L12-1</f>
        <v>3.0526363677721768E-2</v>
      </c>
      <c r="M12" s="30">
        <f>'2015KOKOMAA'!M12/'2014KOKOMAA'!M12-1</f>
        <v>0.13164837484170544</v>
      </c>
      <c r="N12" s="30">
        <f>'2015KOKOMAA'!N12/'2014KOKOMAA'!N12-1</f>
        <v>8.442378846674492E-2</v>
      </c>
      <c r="O12" s="30"/>
    </row>
    <row r="13" spans="2:15" x14ac:dyDescent="0.2">
      <c r="B13" s="24" t="s">
        <v>29</v>
      </c>
      <c r="C13" s="32">
        <f>'2015KOKOMAA'!C13/SUM('2014KOKOMAA'!D13:N13)-1</f>
        <v>7.9851651942188351E-2</v>
      </c>
      <c r="D13" s="32">
        <f>'2015KOKOMAA'!D13/'2014KOKOMAA'!D13-1</f>
        <v>0.10014865005012608</v>
      </c>
      <c r="E13" s="32">
        <f>'2015KOKOMAA'!E13/'2014KOKOMAA'!E13-1</f>
        <v>9.1264667535853938E-2</v>
      </c>
      <c r="F13" s="32">
        <f>'2015KOKOMAA'!F13/'2014KOKOMAA'!F13-1</f>
        <v>4.701168614357254E-2</v>
      </c>
      <c r="G13" s="32">
        <f>'2015KOKOMAA'!G13/'2014KOKOMAA'!G13-1</f>
        <v>0.11041772796739679</v>
      </c>
      <c r="H13" s="32">
        <f>'2015KOKOMAA'!H13/'2014KOKOMAA'!H13-1</f>
        <v>0.1917220744680852</v>
      </c>
      <c r="I13" s="32">
        <f>'2015KOKOMAA'!I13/'2014KOKOMAA'!I13-1</f>
        <v>2.8693581245864408E-4</v>
      </c>
      <c r="J13" s="32">
        <f>'2015KOKOMAA'!J13/'2014KOKOMAA'!J13-1</f>
        <v>0.18898017072974915</v>
      </c>
      <c r="K13" s="32">
        <f>'2015KOKOMAA'!K13/'2014KOKOMAA'!K13-1</f>
        <v>-3.2060532292673138E-2</v>
      </c>
      <c r="L13" s="32">
        <f>'2015KOKOMAA'!L13/'2014KOKOMAA'!L13-1</f>
        <v>0.20117673681828463</v>
      </c>
      <c r="M13" s="32">
        <f>'2015KOKOMAA'!M13/'2014KOKOMAA'!M13-1</f>
        <v>6.1728902780062489E-2</v>
      </c>
      <c r="N13" s="32">
        <f>'2015KOKOMAA'!N13/'2014KOKOMAA'!N13-1</f>
        <v>5.4307929115522846E-2</v>
      </c>
      <c r="O13" s="32"/>
    </row>
    <row r="14" spans="2:15" x14ac:dyDescent="0.2">
      <c r="B14" s="1" t="s">
        <v>28</v>
      </c>
      <c r="C14" s="55">
        <f>'2015KOKOMAA'!C14/SUM('2014KOKOMAA'!D14:N14)-1</f>
        <v>3.2927997236701589E-2</v>
      </c>
      <c r="D14" s="30">
        <f>'2015KOKOMAA'!D14/'2014KOKOMAA'!D14-1</f>
        <v>2.3923233395241938E-2</v>
      </c>
      <c r="E14" s="30">
        <f>'2015KOKOMAA'!E14/'2014KOKOMAA'!E14-1</f>
        <v>0.13694226006864496</v>
      </c>
      <c r="F14" s="30">
        <f>'2015KOKOMAA'!F14/'2014KOKOMAA'!F14-1</f>
        <v>5.8763931104356626E-2</v>
      </c>
      <c r="G14" s="30">
        <f>'2015KOKOMAA'!G14/'2014KOKOMAA'!G14-1</f>
        <v>1.3700276409085443E-2</v>
      </c>
      <c r="H14" s="30">
        <f>'2015KOKOMAA'!H14/'2014KOKOMAA'!H14-1</f>
        <v>9.3599061075249512E-2</v>
      </c>
      <c r="I14" s="30">
        <f>'2015KOKOMAA'!I14/'2014KOKOMAA'!I14-1</f>
        <v>2.9812235220278982E-3</v>
      </c>
      <c r="J14" s="30">
        <f>'2015KOKOMAA'!J14/'2014KOKOMAA'!J14-1</f>
        <v>1.8637901861252137E-2</v>
      </c>
      <c r="K14" s="30">
        <f>'2015KOKOMAA'!K14/'2014KOKOMAA'!K14-1</f>
        <v>-6.8103329189114215E-3</v>
      </c>
      <c r="L14" s="30">
        <f>'2015KOKOMAA'!L14/'2014KOKOMAA'!L14-1</f>
        <v>7.9790014317205671E-2</v>
      </c>
      <c r="M14" s="30">
        <f>'2015KOKOMAA'!M14/'2014KOKOMAA'!M14-1</f>
        <v>2.9341001114957521E-4</v>
      </c>
      <c r="N14" s="30">
        <f>'2015KOKOMAA'!N14/'2014KOKOMAA'!N14-1</f>
        <v>4.3188249562053693E-2</v>
      </c>
      <c r="O14" s="30"/>
    </row>
    <row r="15" spans="2:15" x14ac:dyDescent="0.2">
      <c r="B15" s="24" t="s">
        <v>27</v>
      </c>
      <c r="C15" s="32">
        <f>'2015KOKOMAA'!C15/SUM('2014KOKOMAA'!D15:N15)-1</f>
        <v>-0.4274830414093348</v>
      </c>
      <c r="D15" s="32">
        <f>'2015KOKOMAA'!D15/'2014KOKOMAA'!D15-1</f>
        <v>-0.42585296983691545</v>
      </c>
      <c r="E15" s="32">
        <f>'2015KOKOMAA'!E15/'2014KOKOMAA'!E15-1</f>
        <v>-0.55224965706447193</v>
      </c>
      <c r="F15" s="32">
        <f>'2015KOKOMAA'!F15/'2014KOKOMAA'!F15-1</f>
        <v>-0.50843047935513908</v>
      </c>
      <c r="G15" s="32">
        <f>'2015KOKOMAA'!G15/'2014KOKOMAA'!G15-1</f>
        <v>-0.42250368787832548</v>
      </c>
      <c r="H15" s="32">
        <f>'2015KOKOMAA'!H15/'2014KOKOMAA'!H15-1</f>
        <v>-0.32983167396490132</v>
      </c>
      <c r="I15" s="32">
        <f>'2015KOKOMAA'!I15/'2014KOKOMAA'!I15-1</f>
        <v>-0.40134854972777123</v>
      </c>
      <c r="J15" s="32">
        <f>'2015KOKOMAA'!J15/'2014KOKOMAA'!J15-1</f>
        <v>-0.39540575001028255</v>
      </c>
      <c r="K15" s="32">
        <f>'2015KOKOMAA'!K15/'2014KOKOMAA'!K15-1</f>
        <v>-0.41557955586523698</v>
      </c>
      <c r="L15" s="32">
        <f>'2015KOKOMAA'!L15/'2014KOKOMAA'!L15-1</f>
        <v>-0.47922643259830155</v>
      </c>
      <c r="M15" s="32">
        <f>'2015KOKOMAA'!M15/'2014KOKOMAA'!M15-1</f>
        <v>-0.36207760396370314</v>
      </c>
      <c r="N15" s="32">
        <f>'2015KOKOMAA'!N15/'2014KOKOMAA'!N15-1</f>
        <v>-0.43465891062929662</v>
      </c>
      <c r="O15" s="32"/>
    </row>
    <row r="16" spans="2:15" x14ac:dyDescent="0.2">
      <c r="B16" s="42" t="s">
        <v>1</v>
      </c>
      <c r="C16" s="55">
        <f>'2015KOKOMAA'!C16/SUM('2014KOKOMAA'!D16:N16)-1</f>
        <v>-2.1388805993187709E-2</v>
      </c>
      <c r="D16" s="30">
        <f>'2015KOKOMAA'!D16/'2014KOKOMAA'!D16-1</f>
        <v>-8.8457590743678316E-2</v>
      </c>
      <c r="E16" s="30">
        <f>'2015KOKOMAA'!E16/'2014KOKOMAA'!E16-1</f>
        <v>0.26122586439155815</v>
      </c>
      <c r="F16" s="30">
        <f>'2015KOKOMAA'!F16/'2014KOKOMAA'!F16-1</f>
        <v>0.12143575981214361</v>
      </c>
      <c r="G16" s="30">
        <f>'2015KOKOMAA'!G16/'2014KOKOMAA'!G16-1</f>
        <v>-8.766206608113758E-2</v>
      </c>
      <c r="H16" s="30">
        <f>'2015KOKOMAA'!H16/'2014KOKOMAA'!H16-1</f>
        <v>-6.5718815527029073E-2</v>
      </c>
      <c r="I16" s="30">
        <f>'2015KOKOMAA'!I16/'2014KOKOMAA'!I16-1</f>
        <v>-0.14333740831295838</v>
      </c>
      <c r="J16" s="30">
        <f>'2015KOKOMAA'!J16/'2014KOKOMAA'!J16-1</f>
        <v>2.0411248866041287E-3</v>
      </c>
      <c r="K16" s="30">
        <f>'2015KOKOMAA'!K16/'2014KOKOMAA'!K16-1</f>
        <v>-3.1323581876560813E-2</v>
      </c>
      <c r="L16" s="30">
        <f>'2015KOKOMAA'!L16/'2014KOKOMAA'!L16-1</f>
        <v>9.8578292960815883E-3</v>
      </c>
      <c r="M16" s="30">
        <f>'2015KOKOMAA'!M16/'2014KOKOMAA'!M16-1</f>
        <v>3.3938437253354437E-2</v>
      </c>
      <c r="N16" s="30">
        <f>'2015KOKOMAA'!N16/'2014KOKOMAA'!N16-1</f>
        <v>2.0829624354637755E-2</v>
      </c>
      <c r="O16" s="30"/>
    </row>
    <row r="17" spans="2:15" x14ac:dyDescent="0.2">
      <c r="B17" s="24" t="s">
        <v>30</v>
      </c>
      <c r="C17" s="32">
        <f>'2015KOKOMAA'!C17/SUM('2014KOKOMAA'!D17:N17)-1</f>
        <v>5.9485005585312001E-2</v>
      </c>
      <c r="D17" s="32">
        <f>'2015KOKOMAA'!D17/'2014KOKOMAA'!D17-1</f>
        <v>-0.17029489937982534</v>
      </c>
      <c r="E17" s="32">
        <f>'2015KOKOMAA'!E17/'2014KOKOMAA'!E17-1</f>
        <v>-0.13628433278500574</v>
      </c>
      <c r="F17" s="32">
        <f>'2015KOKOMAA'!F17/'2014KOKOMAA'!F17-1</f>
        <v>-0.15041529184207536</v>
      </c>
      <c r="G17" s="32">
        <f>'2015KOKOMAA'!G17/'2014KOKOMAA'!G17-1</f>
        <v>0.13626453488372103</v>
      </c>
      <c r="H17" s="32">
        <f>'2015KOKOMAA'!H17/'2014KOKOMAA'!H17-1</f>
        <v>4.8430321592649372E-2</v>
      </c>
      <c r="I17" s="32">
        <f>'2015KOKOMAA'!I17/'2014KOKOMAA'!I17-1</f>
        <v>7.6323616894705459E-2</v>
      </c>
      <c r="J17" s="32">
        <f>'2015KOKOMAA'!J17/'2014KOKOMAA'!J17-1</f>
        <v>7.7453326950694068E-2</v>
      </c>
      <c r="K17" s="32">
        <f>'2015KOKOMAA'!K17/'2014KOKOMAA'!K17-1</f>
        <v>8.5878489326765228E-2</v>
      </c>
      <c r="L17" s="32">
        <f>'2015KOKOMAA'!L17/'2014KOKOMAA'!L17-1</f>
        <v>0.30171415973102578</v>
      </c>
      <c r="M17" s="32">
        <f>'2015KOKOMAA'!M17/'2014KOKOMAA'!M17-1</f>
        <v>0.34459614064525979</v>
      </c>
      <c r="N17" s="32">
        <f>'2015KOKOMAA'!N17/'2014KOKOMAA'!N17-1</f>
        <v>0.18654073199527743</v>
      </c>
      <c r="O17" s="32"/>
    </row>
    <row r="18" spans="2:15" x14ac:dyDescent="0.2">
      <c r="B18" s="1" t="s">
        <v>31</v>
      </c>
      <c r="C18" s="55">
        <f>'2015KOKOMAA'!C18/SUM('2014KOKOMAA'!D18:N18)-1</f>
        <v>3.3243018874809627E-2</v>
      </c>
      <c r="D18" s="30">
        <f>'2015KOKOMAA'!D18/'2014KOKOMAA'!D18-1</f>
        <v>0.21518484165893725</v>
      </c>
      <c r="E18" s="30">
        <f>'2015KOKOMAA'!E18/'2014KOKOMAA'!E18-1</f>
        <v>0.11637534498620061</v>
      </c>
      <c r="F18" s="30">
        <f>'2015KOKOMAA'!F18/'2014KOKOMAA'!F18-1</f>
        <v>9.7198538367844201E-2</v>
      </c>
      <c r="G18" s="30">
        <f>'2015KOKOMAA'!G18/'2014KOKOMAA'!G18-1</f>
        <v>5.7855361596010013E-2</v>
      </c>
      <c r="H18" s="30">
        <f>'2015KOKOMAA'!H18/'2014KOKOMAA'!H18-1</f>
        <v>-6.223460721868368E-2</v>
      </c>
      <c r="I18" s="30">
        <f>'2015KOKOMAA'!I18/'2014KOKOMAA'!I18-1</f>
        <v>-5.7567567567567535E-2</v>
      </c>
      <c r="J18" s="30">
        <f>'2015KOKOMAA'!J18/'2014KOKOMAA'!J18-1</f>
        <v>5.0364579418176403E-2</v>
      </c>
      <c r="K18" s="30">
        <f>'2015KOKOMAA'!K18/'2014KOKOMAA'!K18-1</f>
        <v>-2.401690078203178E-2</v>
      </c>
      <c r="L18" s="30">
        <f>'2015KOKOMAA'!L18/'2014KOKOMAA'!L18-1</f>
        <v>4.7225501770956413E-2</v>
      </c>
      <c r="M18" s="30">
        <f>'2015KOKOMAA'!M18/'2014KOKOMAA'!M18-1</f>
        <v>0.26612764493376906</v>
      </c>
      <c r="N18" s="30">
        <f>'2015KOKOMAA'!N18/'2014KOKOMAA'!N18-1</f>
        <v>-7.8733132597301192E-2</v>
      </c>
      <c r="O18" s="30"/>
    </row>
    <row r="19" spans="2:15" x14ac:dyDescent="0.2">
      <c r="B19" s="24" t="s">
        <v>34</v>
      </c>
      <c r="C19" s="32">
        <f>'2015KOKOMAA'!C19/SUM('2014KOKOMAA'!D19:N19)-1</f>
        <v>3.9829211593051639E-2</v>
      </c>
      <c r="D19" s="32">
        <f>'2015KOKOMAA'!D19/'2014KOKOMAA'!D19-1</f>
        <v>-3.1846199002054543E-2</v>
      </c>
      <c r="E19" s="32">
        <f>'2015KOKOMAA'!E19/'2014KOKOMAA'!E19-1</f>
        <v>0.43423885187083555</v>
      </c>
      <c r="F19" s="32">
        <f>'2015KOKOMAA'!F19/'2014KOKOMAA'!F19-1</f>
        <v>-3.2269441015693845E-2</v>
      </c>
      <c r="G19" s="32">
        <f>'2015KOKOMAA'!G19/'2014KOKOMAA'!G19-1</f>
        <v>-6.2784645413142437E-2</v>
      </c>
      <c r="H19" s="32">
        <f>'2015KOKOMAA'!H19/'2014KOKOMAA'!H19-1</f>
        <v>-7.3846651046295508E-2</v>
      </c>
      <c r="I19" s="32">
        <f>'2015KOKOMAA'!I19/'2014KOKOMAA'!I19-1</f>
        <v>1.243130070662124E-2</v>
      </c>
      <c r="J19" s="32">
        <f>'2015KOKOMAA'!J19/'2014KOKOMAA'!J19-1</f>
        <v>0.27534705866053377</v>
      </c>
      <c r="K19" s="32">
        <f>'2015KOKOMAA'!K19/'2014KOKOMAA'!K19-1</f>
        <v>-7.9454990814451953E-2</v>
      </c>
      <c r="L19" s="32">
        <f>'2015KOKOMAA'!L19/'2014KOKOMAA'!L19-1</f>
        <v>-7.3506891271056696E-2</v>
      </c>
      <c r="M19" s="32">
        <f>'2015KOKOMAA'!M19/'2014KOKOMAA'!M19-1</f>
        <v>2.0269058295964149E-2</v>
      </c>
      <c r="N19" s="32">
        <f>'2015KOKOMAA'!N19/'2014KOKOMAA'!N19-1</f>
        <v>-0.17743910736154578</v>
      </c>
      <c r="O19" s="32"/>
    </row>
    <row r="20" spans="2:15" x14ac:dyDescent="0.2">
      <c r="B20" s="1" t="s">
        <v>33</v>
      </c>
      <c r="C20" s="55">
        <f>'2015KOKOMAA'!C20/SUM('2014KOKOMAA'!D20:N20)-1</f>
        <v>-1.3703599210027839E-2</v>
      </c>
      <c r="D20" s="30">
        <f>'2015KOKOMAA'!D20/'2014KOKOMAA'!D20-1</f>
        <v>-8.9133425034387814E-3</v>
      </c>
      <c r="E20" s="30">
        <f>'2015KOKOMAA'!E20/'2014KOKOMAA'!E20-1</f>
        <v>-3.0529849392124886E-2</v>
      </c>
      <c r="F20" s="30">
        <f>'2015KOKOMAA'!F20/'2014KOKOMAA'!F20-1</f>
        <v>-9.4588135323171674E-2</v>
      </c>
      <c r="G20" s="30">
        <f>'2015KOKOMAA'!G20/'2014KOKOMAA'!G20-1</f>
        <v>-6.2875399361022377E-2</v>
      </c>
      <c r="H20" s="30">
        <f>'2015KOKOMAA'!H20/'2014KOKOMAA'!H20-1</f>
        <v>5.8853373921867735E-3</v>
      </c>
      <c r="I20" s="30">
        <f>'2015KOKOMAA'!I20/'2014KOKOMAA'!I20-1</f>
        <v>4.5442501324854279E-2</v>
      </c>
      <c r="J20" s="30">
        <f>'2015KOKOMAA'!J20/'2014KOKOMAA'!J20-1</f>
        <v>2.5691477400494822E-2</v>
      </c>
      <c r="K20" s="30">
        <f>'2015KOKOMAA'!K20/'2014KOKOMAA'!K20-1</f>
        <v>-7.4440592499212088E-2</v>
      </c>
      <c r="L20" s="30">
        <f>'2015KOKOMAA'!L20/'2014KOKOMAA'!L20-1</f>
        <v>5.0822293284604747E-2</v>
      </c>
      <c r="M20" s="30">
        <f>'2015KOKOMAA'!M20/'2014KOKOMAA'!M20-1</f>
        <v>1.846194713773408E-2</v>
      </c>
      <c r="N20" s="30">
        <f>'2015KOKOMAA'!N20/'2014KOKOMAA'!N20-1</f>
        <v>6.5315315315315425E-2</v>
      </c>
      <c r="O20" s="30"/>
    </row>
    <row r="21" spans="2:15" x14ac:dyDescent="0.2">
      <c r="B21" s="24" t="s">
        <v>40</v>
      </c>
      <c r="C21" s="32">
        <f>'2015KOKOMAA'!C21/SUM('2014KOKOMAA'!D21:N21)-1</f>
        <v>0.40432105560570375</v>
      </c>
      <c r="D21" s="32">
        <f>'2015KOKOMAA'!D21/'2014KOKOMAA'!D21-1</f>
        <v>4.4111956661937235E-2</v>
      </c>
      <c r="E21" s="32">
        <f>'2015KOKOMAA'!E21/'2014KOKOMAA'!E21-1</f>
        <v>0.52393442622950825</v>
      </c>
      <c r="F21" s="32">
        <f>'2015KOKOMAA'!F21/'2014KOKOMAA'!F21-1</f>
        <v>0.29206583149103404</v>
      </c>
      <c r="G21" s="32">
        <f>'2015KOKOMAA'!G21/'2014KOKOMAA'!G21-1</f>
        <v>0.44927804516845615</v>
      </c>
      <c r="H21" s="32">
        <f>'2015KOKOMAA'!H21/'2014KOKOMAA'!H21-1</f>
        <v>0.53334016183550137</v>
      </c>
      <c r="I21" s="32">
        <f>'2015KOKOMAA'!I21/'2014KOKOMAA'!I21-1</f>
        <v>0.30448941614328917</v>
      </c>
      <c r="J21" s="32">
        <f>'2015KOKOMAA'!J21/'2014KOKOMAA'!J21-1</f>
        <v>0.44307431637407624</v>
      </c>
      <c r="K21" s="32">
        <f>'2015KOKOMAA'!K21/'2014KOKOMAA'!K21-1</f>
        <v>0.49623757054555218</v>
      </c>
      <c r="L21" s="32">
        <f>'2015KOKOMAA'!L21/'2014KOKOMAA'!L21-1</f>
        <v>0.53640319071791143</v>
      </c>
      <c r="M21" s="32">
        <f>'2015KOKOMAA'!M21/'2014KOKOMAA'!M21-1</f>
        <v>0.26534947949861909</v>
      </c>
      <c r="N21" s="32">
        <f>'2015KOKOMAA'!N21/'2014KOKOMAA'!N21-1</f>
        <v>0.38722529237887171</v>
      </c>
      <c r="O21" s="32"/>
    </row>
    <row r="22" spans="2:15" x14ac:dyDescent="0.2">
      <c r="B22" s="42" t="s">
        <v>36</v>
      </c>
      <c r="C22" s="55">
        <f>'2015KOKOMAA'!C22/SUM('2014KOKOMAA'!D22:N22)-1</f>
        <v>-5.5830170359254527E-3</v>
      </c>
      <c r="D22" s="30">
        <f>'2015KOKOMAA'!D22/'2014KOKOMAA'!D22-1</f>
        <v>0.10333836604596547</v>
      </c>
      <c r="E22" s="30">
        <f>'2015KOKOMAA'!E22/'2014KOKOMAA'!E22-1</f>
        <v>-9.378084896347505E-3</v>
      </c>
      <c r="F22" s="30">
        <f>'2015KOKOMAA'!F22/'2014KOKOMAA'!F22-1</f>
        <v>-4.0033245601883927E-2</v>
      </c>
      <c r="G22" s="30">
        <f>'2015KOKOMAA'!G22/'2014KOKOMAA'!G22-1</f>
        <v>-7.2384937238493707E-2</v>
      </c>
      <c r="H22" s="30">
        <f>'2015KOKOMAA'!H22/'2014KOKOMAA'!H22-1</f>
        <v>-9.765625E-2</v>
      </c>
      <c r="I22" s="30">
        <f>'2015KOKOMAA'!I22/'2014KOKOMAA'!I22-1</f>
        <v>-0.16373547259076415</v>
      </c>
      <c r="J22" s="30">
        <f>'2015KOKOMAA'!J22/'2014KOKOMAA'!J22-1</f>
        <v>5.8284687920969969E-2</v>
      </c>
      <c r="K22" s="30">
        <f>'2015KOKOMAA'!K22/'2014KOKOMAA'!K22-1</f>
        <v>2.0960879941890553E-2</v>
      </c>
      <c r="L22" s="30">
        <f>'2015KOKOMAA'!L22/'2014KOKOMAA'!L22-1</f>
        <v>0.21564018178968825</v>
      </c>
      <c r="M22" s="30">
        <f>'2015KOKOMAA'!M22/'2014KOKOMAA'!M22-1</f>
        <v>-1.8239939827002671E-2</v>
      </c>
      <c r="N22" s="30">
        <f>'2015KOKOMAA'!N22/'2014KOKOMAA'!N22-1</f>
        <v>-6.0696169319573223E-2</v>
      </c>
      <c r="O22" s="30"/>
    </row>
    <row r="23" spans="2:15" x14ac:dyDescent="0.2">
      <c r="B23" s="24" t="s">
        <v>32</v>
      </c>
      <c r="C23" s="32">
        <f>'2015KOKOMAA'!C23/SUM('2014KOKOMAA'!D23:N23)-1</f>
        <v>3.6949033616125559E-2</v>
      </c>
      <c r="D23" s="32">
        <f>'2015KOKOMAA'!D23/'2014KOKOMAA'!D23-1</f>
        <v>9.4829960071595831E-2</v>
      </c>
      <c r="E23" s="32">
        <f>'2015KOKOMAA'!E23/'2014KOKOMAA'!E23-1</f>
        <v>0.13436233239787954</v>
      </c>
      <c r="F23" s="32">
        <f>'2015KOKOMAA'!F23/'2014KOKOMAA'!F23-1</f>
        <v>7.0854289805057924E-3</v>
      </c>
      <c r="G23" s="32">
        <f>'2015KOKOMAA'!G23/'2014KOKOMAA'!G23-1</f>
        <v>4.7399752892283598E-2</v>
      </c>
      <c r="H23" s="32">
        <f>'2015KOKOMAA'!H23/'2014KOKOMAA'!H23-1</f>
        <v>-2.1043093032621862E-2</v>
      </c>
      <c r="I23" s="32">
        <f>'2015KOKOMAA'!I23/'2014KOKOMAA'!I23-1</f>
        <v>6.2806205770277623E-2</v>
      </c>
      <c r="J23" s="32">
        <f>'2015KOKOMAA'!J23/'2014KOKOMAA'!J23-1</f>
        <v>-3.6289691850461492E-2</v>
      </c>
      <c r="K23" s="32">
        <f>'2015KOKOMAA'!K23/'2014KOKOMAA'!K23-1</f>
        <v>5.5002750137500556E-4</v>
      </c>
      <c r="L23" s="32">
        <f>'2015KOKOMAA'!L23/'2014KOKOMAA'!L23-1</f>
        <v>5.568980667838308E-2</v>
      </c>
      <c r="M23" s="32">
        <f>'2015KOKOMAA'!M23/'2014KOKOMAA'!M23-1</f>
        <v>-2.6202953787517469E-3</v>
      </c>
      <c r="N23" s="32">
        <f>'2015KOKOMAA'!N23/'2014KOKOMAA'!N23-1</f>
        <v>-0.129997906635964</v>
      </c>
      <c r="O23" s="32"/>
    </row>
    <row r="24" spans="2:15" x14ac:dyDescent="0.2">
      <c r="B24" s="1" t="s">
        <v>35</v>
      </c>
      <c r="C24" s="55">
        <f>'2015KOKOMAA'!C24/SUM('2014KOKOMAA'!D24:N24)-1</f>
        <v>7.3642196618979749E-2</v>
      </c>
      <c r="D24" s="30">
        <f>'2015KOKOMAA'!D24/'2014KOKOMAA'!D24-1</f>
        <v>0.14191033138401554</v>
      </c>
      <c r="E24" s="30">
        <f>'2015KOKOMAA'!E24/'2014KOKOMAA'!E24-1</f>
        <v>0.30100588346934898</v>
      </c>
      <c r="F24" s="30">
        <f>'2015KOKOMAA'!F24/'2014KOKOMAA'!F24-1</f>
        <v>4.2386831275720072E-2</v>
      </c>
      <c r="G24" s="30">
        <f>'2015KOKOMAA'!G24/'2014KOKOMAA'!G24-1</f>
        <v>-8.8109495295124018E-2</v>
      </c>
      <c r="H24" s="30">
        <f>'2015KOKOMAA'!H24/'2014KOKOMAA'!H24-1</f>
        <v>-3.9491602360417599E-2</v>
      </c>
      <c r="I24" s="30">
        <f>'2015KOKOMAA'!I24/'2014KOKOMAA'!I24-1</f>
        <v>0.18485291049447117</v>
      </c>
      <c r="J24" s="30">
        <f>'2015KOKOMAA'!J24/'2014KOKOMAA'!J24-1</f>
        <v>8.4571317603650886E-2</v>
      </c>
      <c r="K24" s="30">
        <f>'2015KOKOMAA'!K24/'2014KOKOMAA'!K24-1</f>
        <v>-4.1198108250131371E-2</v>
      </c>
      <c r="L24" s="30">
        <f>'2015KOKOMAA'!L24/'2014KOKOMAA'!L24-1</f>
        <v>0.16281866281866275</v>
      </c>
      <c r="M24" s="30">
        <f>'2015KOKOMAA'!M24/'2014KOKOMAA'!M24-1</f>
        <v>1.274697259400881E-3</v>
      </c>
      <c r="N24" s="30">
        <f>'2015KOKOMAA'!N24/'2014KOKOMAA'!N24-1</f>
        <v>0.1511742370974547</v>
      </c>
      <c r="O24" s="30"/>
    </row>
    <row r="25" spans="2:15" x14ac:dyDescent="0.2">
      <c r="B25" s="24" t="s">
        <v>38</v>
      </c>
      <c r="C25" s="32">
        <f>'2015KOKOMAA'!C25/SUM('2014KOKOMAA'!D25:N25)-1</f>
        <v>0.21715523917807777</v>
      </c>
      <c r="D25" s="32">
        <f>'2015KOKOMAA'!D25/'2014KOKOMAA'!D25-1</f>
        <v>0.10348808443968016</v>
      </c>
      <c r="E25" s="32">
        <f>'2015KOKOMAA'!E25/'2014KOKOMAA'!E25-1</f>
        <v>1.6730497883491235E-2</v>
      </c>
      <c r="F25" s="32">
        <f>'2015KOKOMAA'!F25/'2014KOKOMAA'!F25-1</f>
        <v>-1.3090043633478765E-2</v>
      </c>
      <c r="G25" s="32">
        <f>'2015KOKOMAA'!G25/'2014KOKOMAA'!G25-1</f>
        <v>1.0791993037423842E-2</v>
      </c>
      <c r="H25" s="32">
        <f>'2015KOKOMAA'!H25/'2014KOKOMAA'!H25-1</f>
        <v>6.180114838319728E-2</v>
      </c>
      <c r="I25" s="32">
        <f>'2015KOKOMAA'!I25/'2014KOKOMAA'!I25-1</f>
        <v>2.2964644826467762E-2</v>
      </c>
      <c r="J25" s="32">
        <f>'2015KOKOMAA'!J25/'2014KOKOMAA'!J25-1</f>
        <v>0.75762738727315959</v>
      </c>
      <c r="K25" s="32">
        <f>'2015KOKOMAA'!K25/'2014KOKOMAA'!K25-1</f>
        <v>5.9654631083202458E-2</v>
      </c>
      <c r="L25" s="32">
        <f>'2015KOKOMAA'!L25/'2014KOKOMAA'!L25-1</f>
        <v>0.38492980273680466</v>
      </c>
      <c r="M25" s="32">
        <f>'2015KOKOMAA'!M25/'2014KOKOMAA'!M25-1</f>
        <v>0.17822265625</v>
      </c>
      <c r="N25" s="32">
        <f>'2015KOKOMAA'!N25/'2014KOKOMAA'!N25-1</f>
        <v>0.21242877492877499</v>
      </c>
      <c r="O25" s="32"/>
    </row>
    <row r="26" spans="2:15" x14ac:dyDescent="0.2">
      <c r="B26" s="1" t="s">
        <v>37</v>
      </c>
      <c r="C26" s="55">
        <f>'2015KOKOMAA'!C26/SUM('2014KOKOMAA'!D26:N26)-1</f>
        <v>-3.1334336150068531E-2</v>
      </c>
      <c r="D26" s="30">
        <f>'2015KOKOMAA'!D26/'2014KOKOMAA'!D26-1</f>
        <v>-2.9509685230024729E-3</v>
      </c>
      <c r="E26" s="30">
        <f>'2015KOKOMAA'!E26/'2014KOKOMAA'!E26-1</f>
        <v>5.1866801210898039E-2</v>
      </c>
      <c r="F26" s="30">
        <f>'2015KOKOMAA'!F26/'2014KOKOMAA'!F26-1</f>
        <v>5.6327943194701247E-2</v>
      </c>
      <c r="G26" s="30">
        <f>'2015KOKOMAA'!G26/'2014KOKOMAA'!G26-1</f>
        <v>8.1686867009795883E-2</v>
      </c>
      <c r="H26" s="30">
        <f>'2015KOKOMAA'!H26/'2014KOKOMAA'!H26-1</f>
        <v>-3.8906732925277243E-2</v>
      </c>
      <c r="I26" s="30">
        <f>'2015KOKOMAA'!I26/'2014KOKOMAA'!I26-1</f>
        <v>-9.7546796884083298E-2</v>
      </c>
      <c r="J26" s="30">
        <f>'2015KOKOMAA'!J26/'2014KOKOMAA'!J26-1</f>
        <v>7.8477767918761598E-2</v>
      </c>
      <c r="K26" s="30">
        <f>'2015KOKOMAA'!K26/'2014KOKOMAA'!K26-1</f>
        <v>-0.20464930570959583</v>
      </c>
      <c r="L26" s="30">
        <f>'2015KOKOMAA'!L26/'2014KOKOMAA'!L26-1</f>
        <v>-8.0329247776976698E-2</v>
      </c>
      <c r="M26" s="30">
        <f>'2015KOKOMAA'!M26/'2014KOKOMAA'!M26-1</f>
        <v>-9.163493428325753E-2</v>
      </c>
      <c r="N26" s="30">
        <f>'2015KOKOMAA'!N26/'2014KOKOMAA'!N26-1</f>
        <v>-1.0771992818671472E-2</v>
      </c>
      <c r="O26" s="30"/>
    </row>
    <row r="27" spans="2:15" x14ac:dyDescent="0.2">
      <c r="B27" s="24" t="s">
        <v>39</v>
      </c>
      <c r="C27" s="32">
        <f>'2015KOKOMAA'!C27/SUM('2014KOKOMAA'!D27:N27)-1</f>
        <v>5.4208156013717312E-2</v>
      </c>
      <c r="D27" s="32">
        <f>'2015KOKOMAA'!D27/'2014KOKOMAA'!D27-1</f>
        <v>-1.4910025706940888E-2</v>
      </c>
      <c r="E27" s="32">
        <f>'2015KOKOMAA'!E27/'2014KOKOMAA'!E27-1</f>
        <v>0.35774309723889552</v>
      </c>
      <c r="F27" s="32">
        <f>'2015KOKOMAA'!F27/'2014KOKOMAA'!F27-1</f>
        <v>2.5749618837878963E-2</v>
      </c>
      <c r="G27" s="32">
        <f>'2015KOKOMAA'!G27/'2014KOKOMAA'!G27-1</f>
        <v>5.7391304347826022E-2</v>
      </c>
      <c r="H27" s="32">
        <f>'2015KOKOMAA'!H27/'2014KOKOMAA'!H27-1</f>
        <v>0.10909598214285721</v>
      </c>
      <c r="I27" s="32">
        <f>'2015KOKOMAA'!I27/'2014KOKOMAA'!I27-1</f>
        <v>5.0991501416430829E-3</v>
      </c>
      <c r="J27" s="32">
        <f>'2015KOKOMAA'!J27/'2014KOKOMAA'!J27-1</f>
        <v>2.7047794682649506E-2</v>
      </c>
      <c r="K27" s="32">
        <f>'2015KOKOMAA'!K27/'2014KOKOMAA'!K27-1</f>
        <v>-4.7739672642244768E-2</v>
      </c>
      <c r="L27" s="32">
        <f>'2015KOKOMAA'!L27/'2014KOKOMAA'!L27-1</f>
        <v>0.14738461538461545</v>
      </c>
      <c r="M27" s="32">
        <f>'2015KOKOMAA'!M27/'2014KOKOMAA'!M27-1</f>
        <v>-0.16226729647124205</v>
      </c>
      <c r="N27" s="32">
        <f>'2015KOKOMAA'!N27/'2014KOKOMAA'!N27-1</f>
        <v>0.10721944245889925</v>
      </c>
      <c r="O27" s="32"/>
    </row>
    <row r="28" spans="2:15" x14ac:dyDescent="0.2">
      <c r="B28" s="42" t="s">
        <v>42</v>
      </c>
      <c r="C28" s="55">
        <f>'2015KOKOMAA'!C28/SUM('2014KOKOMAA'!D28:N28)-1</f>
        <v>-1.6826853695846689E-2</v>
      </c>
      <c r="D28" s="30">
        <f>'2015KOKOMAA'!D28/'2014KOKOMAA'!D28-1</f>
        <v>-5.6784660766961648E-2</v>
      </c>
      <c r="E28" s="30">
        <f>'2015KOKOMAA'!E28/'2014KOKOMAA'!E28-1</f>
        <v>6.3856960408683605E-3</v>
      </c>
      <c r="F28" s="30">
        <f>'2015KOKOMAA'!F28/'2014KOKOMAA'!F28-1</f>
        <v>-1.7194570135746656E-2</v>
      </c>
      <c r="G28" s="30">
        <f>'2015KOKOMAA'!G28/'2014KOKOMAA'!G28-1</f>
        <v>-0.46250000000000002</v>
      </c>
      <c r="H28" s="30">
        <f>'2015KOKOMAA'!H28/'2014KOKOMAA'!H28-1</f>
        <v>-0.2594686263425664</v>
      </c>
      <c r="I28" s="30">
        <f>'2015KOKOMAA'!I28/'2014KOKOMAA'!I28-1</f>
        <v>2.8498820112543122E-2</v>
      </c>
      <c r="J28" s="30">
        <f>'2015KOKOMAA'!J28/'2014KOKOMAA'!J28-1</f>
        <v>0.22632311977715869</v>
      </c>
      <c r="K28" s="30">
        <f>'2015KOKOMAA'!K28/'2014KOKOMAA'!K28-1</f>
        <v>-0.11630625365283465</v>
      </c>
      <c r="L28" s="30">
        <f>'2015KOKOMAA'!L28/'2014KOKOMAA'!L28-1</f>
        <v>0.24196397032850592</v>
      </c>
      <c r="M28" s="30">
        <f>'2015KOKOMAA'!M28/'2014KOKOMAA'!M28-1</f>
        <v>0.26388154415653098</v>
      </c>
      <c r="N28" s="30">
        <f>'2015KOKOMAA'!N28/'2014KOKOMAA'!N28-1</f>
        <v>0.18074656188605109</v>
      </c>
      <c r="O28" s="30"/>
    </row>
    <row r="29" spans="2:15" x14ac:dyDescent="0.2">
      <c r="B29" s="24" t="s">
        <v>43</v>
      </c>
      <c r="C29" s="32">
        <f>'2015KOKOMAA'!C29/SUM('2014KOKOMAA'!D29:N29)-1</f>
        <v>0.12289625105555668</v>
      </c>
      <c r="D29" s="32">
        <f>'2015KOKOMAA'!D29/'2014KOKOMAA'!D29-1</f>
        <v>0.48558668290702389</v>
      </c>
      <c r="E29" s="32">
        <f>'2015KOKOMAA'!E29/'2014KOKOMAA'!E29-1</f>
        <v>0.30787781350482324</v>
      </c>
      <c r="F29" s="32">
        <f>'2015KOKOMAA'!F29/'2014KOKOMAA'!F29-1</f>
        <v>0.33153013910355478</v>
      </c>
      <c r="G29" s="32">
        <f>'2015KOKOMAA'!G29/'2014KOKOMAA'!G29-1</f>
        <v>1.1080332409972193E-2</v>
      </c>
      <c r="H29" s="32">
        <f>'2015KOKOMAA'!H29/'2014KOKOMAA'!H29-1</f>
        <v>0.24004334868599297</v>
      </c>
      <c r="I29" s="32">
        <f>'2015KOKOMAA'!I29/'2014KOKOMAA'!I29-1</f>
        <v>-1.9333678577593605E-2</v>
      </c>
      <c r="J29" s="32">
        <f>'2015KOKOMAA'!J29/'2014KOKOMAA'!J29-1</f>
        <v>0.15312145289443824</v>
      </c>
      <c r="K29" s="32">
        <f>'2015KOKOMAA'!K29/'2014KOKOMAA'!K29-1</f>
        <v>6.1457418788410934E-3</v>
      </c>
      <c r="L29" s="32">
        <f>'2015KOKOMAA'!L29/'2014KOKOMAA'!L29-1</f>
        <v>0.18650793650793651</v>
      </c>
      <c r="M29" s="32">
        <f>'2015KOKOMAA'!M29/'2014KOKOMAA'!M29-1</f>
        <v>-8.6621454993834779E-2</v>
      </c>
      <c r="N29" s="32">
        <f>'2015KOKOMAA'!N29/'2014KOKOMAA'!N29-1</f>
        <v>-0.17460732984293192</v>
      </c>
      <c r="O29" s="32"/>
    </row>
    <row r="30" spans="2:15" x14ac:dyDescent="0.2">
      <c r="B30" s="1" t="s">
        <v>44</v>
      </c>
      <c r="C30" s="55">
        <f>'2015KOKOMAA'!C30/SUM('2014KOKOMAA'!D30:N30)-1</f>
        <v>0.29421054762901067</v>
      </c>
      <c r="D30" s="30">
        <f>'2015KOKOMAA'!D30/'2014KOKOMAA'!D30-1</f>
        <v>0.67803512344107908</v>
      </c>
      <c r="E30" s="30">
        <f>'2015KOKOMAA'!E30/'2014KOKOMAA'!E30-1</f>
        <v>0.56971729755630096</v>
      </c>
      <c r="F30" s="30">
        <f>'2015KOKOMAA'!F30/'2014KOKOMAA'!F30-1</f>
        <v>0.62288203969662748</v>
      </c>
      <c r="G30" s="30">
        <f>'2015KOKOMAA'!G30/'2014KOKOMAA'!G30-1</f>
        <v>0.69822109275730626</v>
      </c>
      <c r="H30" s="30">
        <f>'2015KOKOMAA'!H30/'2014KOKOMAA'!H30-1</f>
        <v>0.63954344624447712</v>
      </c>
      <c r="I30" s="30">
        <f>'2015KOKOMAA'!I30/'2014KOKOMAA'!I30-1</f>
        <v>0.35622688039457451</v>
      </c>
      <c r="J30" s="30">
        <f>'2015KOKOMAA'!J30/'2014KOKOMAA'!J30-1</f>
        <v>-9.9057549629035457E-2</v>
      </c>
      <c r="K30" s="30">
        <f>'2015KOKOMAA'!K30/'2014KOKOMAA'!K30-1</f>
        <v>-8.2948814250456082E-2</v>
      </c>
      <c r="L30" s="30">
        <f>'2015KOKOMAA'!L30/'2014KOKOMAA'!L30-1</f>
        <v>0.39911569638909361</v>
      </c>
      <c r="M30" s="30">
        <f>'2015KOKOMAA'!M30/'2014KOKOMAA'!M30-1</f>
        <v>0.2521708311181996</v>
      </c>
      <c r="N30" s="30">
        <f>'2015KOKOMAA'!N30/'2014KOKOMAA'!N30-1</f>
        <v>-0.12327026263767293</v>
      </c>
      <c r="O30" s="30"/>
    </row>
    <row r="31" spans="2:15" x14ac:dyDescent="0.2">
      <c r="B31" s="24" t="s">
        <v>2</v>
      </c>
      <c r="C31" s="32">
        <f>'2015KOKOMAA'!C31/SUM('2014KOKOMAA'!D31:N31)-1</f>
        <v>-1.0207924520822198E-2</v>
      </c>
      <c r="D31" s="32">
        <f>'2015KOKOMAA'!D31/'2014KOKOMAA'!D31-1</f>
        <v>-0.17485919098822322</v>
      </c>
      <c r="E31" s="32">
        <f>'2015KOKOMAA'!E31/'2014KOKOMAA'!E31-1</f>
        <v>-2.6920031670625511E-2</v>
      </c>
      <c r="F31" s="32">
        <f>'2015KOKOMAA'!F31/'2014KOKOMAA'!F31-1</f>
        <v>-0.14040846097738879</v>
      </c>
      <c r="G31" s="32">
        <f>'2015KOKOMAA'!G31/'2014KOKOMAA'!G31-1</f>
        <v>0.13896609227348522</v>
      </c>
      <c r="H31" s="32">
        <f>'2015KOKOMAA'!H31/'2014KOKOMAA'!H31-1</f>
        <v>-0.1082706766917293</v>
      </c>
      <c r="I31" s="32">
        <f>'2015KOKOMAA'!I31/'2014KOKOMAA'!I31-1</f>
        <v>6.3943161634103074E-2</v>
      </c>
      <c r="J31" s="32">
        <f>'2015KOKOMAA'!J31/'2014KOKOMAA'!J31-1</f>
        <v>-3.3579126488939348E-2</v>
      </c>
      <c r="K31" s="32">
        <f>'2015KOKOMAA'!K31/'2014KOKOMAA'!K31-1</f>
        <v>5.318870883429172E-2</v>
      </c>
      <c r="L31" s="32">
        <f>'2015KOKOMAA'!L31/'2014KOKOMAA'!L31-1</f>
        <v>-1.6169393647738173E-2</v>
      </c>
      <c r="M31" s="32">
        <f>'2015KOKOMAA'!M31/'2014KOKOMAA'!M31-1</f>
        <v>-7.1890726096335289E-4</v>
      </c>
      <c r="N31" s="32">
        <f>'2015KOKOMAA'!N31/'2014KOKOMAA'!N31-1</f>
        <v>0.13856627953544254</v>
      </c>
      <c r="O31" s="32"/>
    </row>
    <row r="32" spans="2:15" x14ac:dyDescent="0.2">
      <c r="B32" s="1" t="s">
        <v>48</v>
      </c>
      <c r="C32" s="55">
        <f>'2015KOKOMAA'!C32/SUM('2014KOKOMAA'!D32:N32)-1</f>
        <v>0.20904578047435196</v>
      </c>
      <c r="D32" s="30">
        <f>'2015KOKOMAA'!D32/'2014KOKOMAA'!D32-1</f>
        <v>0.11997885835095135</v>
      </c>
      <c r="E32" s="30">
        <f>'2015KOKOMAA'!E32/'2014KOKOMAA'!E32-1</f>
        <v>5.3515868077162354E-2</v>
      </c>
      <c r="F32" s="30">
        <f>'2015KOKOMAA'!F32/'2014KOKOMAA'!F32-1</f>
        <v>-5.3191489361702149E-2</v>
      </c>
      <c r="G32" s="30">
        <f>'2015KOKOMAA'!G32/'2014KOKOMAA'!G32-1</f>
        <v>4.780114722753348E-2</v>
      </c>
      <c r="H32" s="30">
        <f>'2015KOKOMAA'!H32/'2014KOKOMAA'!H32-1</f>
        <v>0.50812619502868062</v>
      </c>
      <c r="I32" s="30">
        <f>'2015KOKOMAA'!I32/'2014KOKOMAA'!I32-1</f>
        <v>6.366723259762308E-2</v>
      </c>
      <c r="J32" s="30">
        <f>'2015KOKOMAA'!J32/'2014KOKOMAA'!J32-1</f>
        <v>0.42634060106069538</v>
      </c>
      <c r="K32" s="30">
        <f>'2015KOKOMAA'!K32/'2014KOKOMAA'!K32-1</f>
        <v>0.34123947972456015</v>
      </c>
      <c r="L32" s="30">
        <f>'2015KOKOMAA'!L32/'2014KOKOMAA'!L32-1</f>
        <v>0.1493827160493828</v>
      </c>
      <c r="M32" s="30">
        <f>'2015KOKOMAA'!M32/'2014KOKOMAA'!M32-1</f>
        <v>0.35155896972435619</v>
      </c>
      <c r="N32" s="30">
        <f>'2015KOKOMAA'!N32/'2014KOKOMAA'!N32-1</f>
        <v>7.3180225768781693E-2</v>
      </c>
      <c r="O32" s="30"/>
    </row>
    <row r="33" spans="2:15" x14ac:dyDescent="0.2">
      <c r="B33" s="24" t="s">
        <v>41</v>
      </c>
      <c r="C33" s="32">
        <f>'2015KOKOMAA'!C33/SUM('2014KOKOMAA'!D33:N33)-1</f>
        <v>-6.9586962145382403E-2</v>
      </c>
      <c r="D33" s="32">
        <f>'2015KOKOMAA'!D33/'2014KOKOMAA'!D33-1</f>
        <v>0.29290853031860231</v>
      </c>
      <c r="E33" s="32">
        <f>'2015KOKOMAA'!E33/'2014KOKOMAA'!E33-1</f>
        <v>-4.5977011494252928E-2</v>
      </c>
      <c r="F33" s="32">
        <f>'2015KOKOMAA'!F33/'2014KOKOMAA'!F33-1</f>
        <v>-0.17330677290836649</v>
      </c>
      <c r="G33" s="32">
        <f>'2015KOKOMAA'!G33/'2014KOKOMAA'!G33-1</f>
        <v>-0.15199034981905912</v>
      </c>
      <c r="H33" s="32">
        <f>'2015KOKOMAA'!H33/'2014KOKOMAA'!H33-1</f>
        <v>-0.41715237302248132</v>
      </c>
      <c r="I33" s="32">
        <f>'2015KOKOMAA'!I33/'2014KOKOMAA'!I33-1</f>
        <v>4.8648648648648596E-2</v>
      </c>
      <c r="J33" s="32">
        <f>'2015KOKOMAA'!J33/'2014KOKOMAA'!J33-1</f>
        <v>4.1288191577208977E-3</v>
      </c>
      <c r="K33" s="32">
        <f>'2015KOKOMAA'!K33/'2014KOKOMAA'!K33-1</f>
        <v>5.060034305317318E-2</v>
      </c>
      <c r="L33" s="32">
        <f>'2015KOKOMAA'!L33/'2014KOKOMAA'!L33-1</f>
        <v>-0.13715710723192021</v>
      </c>
      <c r="M33" s="32">
        <f>'2015KOKOMAA'!M33/'2014KOKOMAA'!M33-1</f>
        <v>-0.30264900662251659</v>
      </c>
      <c r="N33" s="32">
        <f>'2015KOKOMAA'!N33/'2014KOKOMAA'!N33-1</f>
        <v>0.33382137628111264</v>
      </c>
      <c r="O33" s="32"/>
    </row>
    <row r="34" spans="2:15" x14ac:dyDescent="0.2">
      <c r="B34" s="1" t="s">
        <v>47</v>
      </c>
      <c r="C34" s="55">
        <f>'2015KOKOMAA'!C34/SUM('2014KOKOMAA'!D34:N34)-1</f>
        <v>0.18344933273737318</v>
      </c>
      <c r="D34" s="30">
        <f>'2015KOKOMAA'!D34/'2014KOKOMAA'!D34-1</f>
        <v>0.54505813953488369</v>
      </c>
      <c r="E34" s="30">
        <f>'2015KOKOMAA'!E34/'2014KOKOMAA'!E34-1</f>
        <v>-1.2743628185907019E-2</v>
      </c>
      <c r="F34" s="30">
        <f>'2015KOKOMAA'!F34/'2014KOKOMAA'!F34-1</f>
        <v>0.20610687022900764</v>
      </c>
      <c r="G34" s="30">
        <f>'2015KOKOMAA'!G34/'2014KOKOMAA'!G34-1</f>
        <v>0.26219908913467793</v>
      </c>
      <c r="H34" s="30">
        <f>'2015KOKOMAA'!H34/'2014KOKOMAA'!H34-1</f>
        <v>0.32878492527615344</v>
      </c>
      <c r="I34" s="30">
        <f>'2015KOKOMAA'!I34/'2014KOKOMAA'!I34-1</f>
        <v>-0.21804123711340206</v>
      </c>
      <c r="J34" s="30">
        <f>'2015KOKOMAA'!J34/'2014KOKOMAA'!J34-1</f>
        <v>4.940282301845822E-2</v>
      </c>
      <c r="K34" s="30">
        <f>'2015KOKOMAA'!K34/'2014KOKOMAA'!K34-1</f>
        <v>-8.0260303687635592E-2</v>
      </c>
      <c r="L34" s="30">
        <f>'2015KOKOMAA'!L34/'2014KOKOMAA'!L34-1</f>
        <v>0.44052558782849238</v>
      </c>
      <c r="M34" s="30">
        <f>'2015KOKOMAA'!M34/'2014KOKOMAA'!M34-1</f>
        <v>0.6977329974811084</v>
      </c>
      <c r="N34" s="30">
        <f>'2015KOKOMAA'!N34/'2014KOKOMAA'!N34-1</f>
        <v>0.35151515151515156</v>
      </c>
      <c r="O34" s="30"/>
    </row>
    <row r="35" spans="2:15" x14ac:dyDescent="0.2">
      <c r="B35" s="24" t="s">
        <v>49</v>
      </c>
      <c r="C35" s="32">
        <f>'2015KOKOMAA'!C35/SUM('2014KOKOMAA'!D35:N35)-1</f>
        <v>2.9781747279703064E-2</v>
      </c>
      <c r="D35" s="32">
        <f>'2015KOKOMAA'!D35/'2014KOKOMAA'!D35-1</f>
        <v>-5.0027188689505175E-2</v>
      </c>
      <c r="E35" s="32">
        <f>'2015KOKOMAA'!E35/'2014KOKOMAA'!E35-1</f>
        <v>-8.9427496865858713E-2</v>
      </c>
      <c r="F35" s="32">
        <f>'2015KOKOMAA'!F35/'2014KOKOMAA'!F35-1</f>
        <v>0.23371164354770912</v>
      </c>
      <c r="G35" s="32">
        <f>'2015KOKOMAA'!G35/'2014KOKOMAA'!G35-1</f>
        <v>-0.18867924528301883</v>
      </c>
      <c r="H35" s="32">
        <f>'2015KOKOMAA'!H35/'2014KOKOMAA'!H35-1</f>
        <v>0.26710816777041946</v>
      </c>
      <c r="I35" s="32">
        <f>'2015KOKOMAA'!I35/'2014KOKOMAA'!I35-1</f>
        <v>3.7152777777777812E-2</v>
      </c>
      <c r="J35" s="32">
        <f>'2015KOKOMAA'!J35/'2014KOKOMAA'!J35-1</f>
        <v>-2.9876977152899831E-2</v>
      </c>
      <c r="K35" s="32">
        <f>'2015KOKOMAA'!K35/'2014KOKOMAA'!K35-1</f>
        <v>-5.8029369966840383E-2</v>
      </c>
      <c r="L35" s="32">
        <f>'2015KOKOMAA'!L35/'2014KOKOMAA'!L35-1</f>
        <v>0.4472399549380397</v>
      </c>
      <c r="M35" s="32">
        <f>'2015KOKOMAA'!M35/'2014KOKOMAA'!M35-1</f>
        <v>6.241519674355489E-2</v>
      </c>
      <c r="N35" s="32">
        <f>'2015KOKOMAA'!N35/'2014KOKOMAA'!N35-1</f>
        <v>-0.11976217440543602</v>
      </c>
      <c r="O35" s="32"/>
    </row>
    <row r="36" spans="2:15" x14ac:dyDescent="0.2">
      <c r="B36" s="42" t="s">
        <v>45</v>
      </c>
      <c r="C36" s="55">
        <f>'2015KOKOMAA'!C36/SUM('2014KOKOMAA'!D36:N36)-1</f>
        <v>4.6352493157205688E-2</v>
      </c>
      <c r="D36" s="30">
        <f>'2015KOKOMAA'!D36/'2014KOKOMAA'!D36-1</f>
        <v>0.13592233009708732</v>
      </c>
      <c r="E36" s="30">
        <f>'2015KOKOMAA'!E36/'2014KOKOMAA'!E36-1</f>
        <v>0.39329268292682928</v>
      </c>
      <c r="F36" s="30">
        <f>'2015KOKOMAA'!F36/'2014KOKOMAA'!F36-1</f>
        <v>0.18225918225918236</v>
      </c>
      <c r="G36" s="30">
        <f>'2015KOKOMAA'!G36/'2014KOKOMAA'!G36-1</f>
        <v>0.13051305130513047</v>
      </c>
      <c r="H36" s="30">
        <f>'2015KOKOMAA'!H36/'2014KOKOMAA'!H36-1</f>
        <v>0.31892697466467967</v>
      </c>
      <c r="I36" s="30">
        <f>'2015KOKOMAA'!I36/'2014KOKOMAA'!I36-1</f>
        <v>0.16657936092194858</v>
      </c>
      <c r="J36" s="30">
        <f>'2015KOKOMAA'!J36/'2014KOKOMAA'!J36-1</f>
        <v>-0.18461538461538463</v>
      </c>
      <c r="K36" s="30">
        <f>'2015KOKOMAA'!K36/'2014KOKOMAA'!K36-1</f>
        <v>-0.1496307811892732</v>
      </c>
      <c r="L36" s="30">
        <f>'2015KOKOMAA'!L36/'2014KOKOMAA'!L36-1</f>
        <v>-0.26964477933261577</v>
      </c>
      <c r="M36" s="30">
        <f>'2015KOKOMAA'!M36/'2014KOKOMAA'!M36-1</f>
        <v>0.17609046849757681</v>
      </c>
      <c r="N36" s="30">
        <f>'2015KOKOMAA'!N36/'2014KOKOMAA'!N36-1</f>
        <v>0.17452006980802803</v>
      </c>
      <c r="O36" s="30"/>
    </row>
    <row r="37" spans="2:15" x14ac:dyDescent="0.2">
      <c r="B37" s="24" t="s">
        <v>51</v>
      </c>
      <c r="C37" s="32">
        <f>'2015KOKOMAA'!C37/SUM('2014KOKOMAA'!D37:N37)-1</f>
        <v>5.8153896825723583E-2</v>
      </c>
      <c r="D37" s="32">
        <f>'2015KOKOMAA'!D37/'2014KOKOMAA'!D37-1</f>
        <v>2.4435590969455578E-2</v>
      </c>
      <c r="E37" s="32">
        <f>'2015KOKOMAA'!E37/'2014KOKOMAA'!E37-1</f>
        <v>0.22525283481458791</v>
      </c>
      <c r="F37" s="32">
        <f>'2015KOKOMAA'!F37/'2014KOKOMAA'!F37-1</f>
        <v>0.18991553621704638</v>
      </c>
      <c r="G37" s="32">
        <f>'2015KOKOMAA'!G37/'2014KOKOMAA'!G37-1</f>
        <v>0.2973876063183476</v>
      </c>
      <c r="H37" s="32">
        <f>'2015KOKOMAA'!H37/'2014KOKOMAA'!H37-1</f>
        <v>0.11530970003895602</v>
      </c>
      <c r="I37" s="32">
        <f>'2015KOKOMAA'!I37/'2014KOKOMAA'!I37-1</f>
        <v>0.15477132457667353</v>
      </c>
      <c r="J37" s="32">
        <f>'2015KOKOMAA'!J37/'2014KOKOMAA'!J37-1</f>
        <v>0.18037135278514582</v>
      </c>
      <c r="K37" s="32">
        <f>'2015KOKOMAA'!K37/'2014KOKOMAA'!K37-1</f>
        <v>4.5740299154563235E-2</v>
      </c>
      <c r="L37" s="32">
        <f>'2015KOKOMAA'!L37/'2014KOKOMAA'!L37-1</f>
        <v>-3.9049235993208864E-2</v>
      </c>
      <c r="M37" s="32">
        <f>'2015KOKOMAA'!M37/'2014KOKOMAA'!M37-1</f>
        <v>-0.1367722602739726</v>
      </c>
      <c r="N37" s="32">
        <f>'2015KOKOMAA'!N37/'2014KOKOMAA'!N37-1</f>
        <v>-0.29458388375165123</v>
      </c>
      <c r="O37" s="32"/>
    </row>
    <row r="38" spans="2:15" x14ac:dyDescent="0.2">
      <c r="B38" s="1" t="s">
        <v>3</v>
      </c>
      <c r="C38" s="55">
        <f>'2015KOKOMAA'!C38/SUM('2014KOKOMAA'!D38:N38)-1</f>
        <v>-8.6893937576470015E-2</v>
      </c>
      <c r="D38" s="30">
        <f>'2015KOKOMAA'!D38/'2014KOKOMAA'!D38-1</f>
        <v>-0.12722298221614226</v>
      </c>
      <c r="E38" s="30">
        <f>'2015KOKOMAA'!E38/'2014KOKOMAA'!E38-1</f>
        <v>4.8503611971104199E-2</v>
      </c>
      <c r="F38" s="30">
        <f>'2015KOKOMAA'!F38/'2014KOKOMAA'!F38-1</f>
        <v>-0.34797724399494312</v>
      </c>
      <c r="G38" s="30">
        <f>'2015KOKOMAA'!G38/'2014KOKOMAA'!G38-1</f>
        <v>3.402314977200982E-2</v>
      </c>
      <c r="H38" s="30">
        <f>'2015KOKOMAA'!H38/'2014KOKOMAA'!H38-1</f>
        <v>0.1638755980861244</v>
      </c>
      <c r="I38" s="30">
        <f>'2015KOKOMAA'!I38/'2014KOKOMAA'!I38-1</f>
        <v>-3.0443876365326528E-2</v>
      </c>
      <c r="J38" s="30">
        <f>'2015KOKOMAA'!J38/'2014KOKOMAA'!J38-1</f>
        <v>0.10909090909090913</v>
      </c>
      <c r="K38" s="30">
        <f>'2015KOKOMAA'!K38/'2014KOKOMAA'!K38-1</f>
        <v>-0.22023107757604343</v>
      </c>
      <c r="L38" s="30">
        <f>'2015KOKOMAA'!L38/'2014KOKOMAA'!L38-1</f>
        <v>-0.21151146467009829</v>
      </c>
      <c r="M38" s="30">
        <f>'2015KOKOMAA'!M38/'2014KOKOMAA'!M38-1</f>
        <v>-0.14028013582342957</v>
      </c>
      <c r="N38" s="30">
        <f>'2015KOKOMAA'!N38/'2014KOKOMAA'!N38-1</f>
        <v>0.13664014974262995</v>
      </c>
      <c r="O38" s="30"/>
    </row>
    <row r="39" spans="2:15" x14ac:dyDescent="0.2">
      <c r="B39" s="24" t="s">
        <v>46</v>
      </c>
      <c r="C39" s="32">
        <f>'2015KOKOMAA'!C39/SUM('2014KOKOMAA'!D39:N39)-1</f>
        <v>0.27531259530344609</v>
      </c>
      <c r="D39" s="32">
        <f>'2015KOKOMAA'!D39/'2014KOKOMAA'!D39-1</f>
        <v>0.50931677018633548</v>
      </c>
      <c r="E39" s="32">
        <f>'2015KOKOMAA'!E39/'2014KOKOMAA'!E39-1</f>
        <v>0.48350253807106602</v>
      </c>
      <c r="F39" s="32">
        <f>'2015KOKOMAA'!F39/'2014KOKOMAA'!F39-1</f>
        <v>0.45481049562682219</v>
      </c>
      <c r="G39" s="32">
        <f>'2015KOKOMAA'!G39/'2014KOKOMAA'!G39-1</f>
        <v>0.14604462474645041</v>
      </c>
      <c r="H39" s="32">
        <f>'2015KOKOMAA'!H39/'2014KOKOMAA'!H39-1</f>
        <v>-7.1174377224199281E-2</v>
      </c>
      <c r="I39" s="32">
        <f>'2015KOKOMAA'!I39/'2014KOKOMAA'!I39-1</f>
        <v>0.17473118279569899</v>
      </c>
      <c r="J39" s="32">
        <f>'2015KOKOMAA'!J39/'2014KOKOMAA'!J39-1</f>
        <v>0.61387900355871894</v>
      </c>
      <c r="K39" s="32">
        <f>'2015KOKOMAA'!K39/'2014KOKOMAA'!K39-1</f>
        <v>0.22228033472803355</v>
      </c>
      <c r="L39" s="32">
        <f>'2015KOKOMAA'!L39/'2014KOKOMAA'!L39-1</f>
        <v>0.64893617021276606</v>
      </c>
      <c r="M39" s="32">
        <f>'2015KOKOMAA'!M39/'2014KOKOMAA'!M39-1</f>
        <v>0.10379550735863674</v>
      </c>
      <c r="N39" s="32">
        <f>'2015KOKOMAA'!N39/'2014KOKOMAA'!N39-1</f>
        <v>0.11279333838001504</v>
      </c>
      <c r="O39" s="32"/>
    </row>
    <row r="40" spans="2:15" x14ac:dyDescent="0.2">
      <c r="B40" s="42" t="s">
        <v>50</v>
      </c>
      <c r="C40" s="55">
        <f>'2015KOKOMAA'!C40/SUM('2014KOKOMAA'!D40:N40)-1</f>
        <v>6.4559972816853328E-3</v>
      </c>
      <c r="D40" s="30">
        <f>'2015KOKOMAA'!D40/'2014KOKOMAA'!D40-1</f>
        <v>6.246514221974353E-2</v>
      </c>
      <c r="E40" s="30">
        <f>'2015KOKOMAA'!E40/'2014KOKOMAA'!E40-1</f>
        <v>0.18505545826036185</v>
      </c>
      <c r="F40" s="30">
        <f>'2015KOKOMAA'!F40/'2014KOKOMAA'!F40-1</f>
        <v>0.16069699903194579</v>
      </c>
      <c r="G40" s="30">
        <f>'2015KOKOMAA'!G40/'2014KOKOMAA'!G40-1</f>
        <v>8.8383838383838453E-2</v>
      </c>
      <c r="H40" s="30">
        <f>'2015KOKOMAA'!H40/'2014KOKOMAA'!H40-1</f>
        <v>-0.15248897290485197</v>
      </c>
      <c r="I40" s="30">
        <f>'2015KOKOMAA'!I40/'2014KOKOMAA'!I40-1</f>
        <v>-0.19533615990308906</v>
      </c>
      <c r="J40" s="30">
        <f>'2015KOKOMAA'!J40/'2014KOKOMAA'!J40-1</f>
        <v>0.16625412541254136</v>
      </c>
      <c r="K40" s="30">
        <f>'2015KOKOMAA'!K40/'2014KOKOMAA'!K40-1</f>
        <v>-4.360371914075023E-2</v>
      </c>
      <c r="L40" s="30">
        <f>'2015KOKOMAA'!L40/'2014KOKOMAA'!L40-1</f>
        <v>-8.5175788329104773E-2</v>
      </c>
      <c r="M40" s="30">
        <f>'2015KOKOMAA'!M40/'2014KOKOMAA'!M40-1</f>
        <v>0.10524316109422482</v>
      </c>
      <c r="N40" s="30">
        <f>'2015KOKOMAA'!N40/'2014KOKOMAA'!N40-1</f>
        <v>4.6850598646538177E-2</v>
      </c>
      <c r="O40" s="30"/>
    </row>
    <row r="41" spans="2:15" x14ac:dyDescent="0.2">
      <c r="B41" s="24" t="s">
        <v>52</v>
      </c>
      <c r="C41" s="32">
        <f>'2015KOKOMAA'!C41/SUM('2014KOKOMAA'!D41:N41)-1</f>
        <v>0.30769230769230771</v>
      </c>
      <c r="D41" s="32">
        <f>'2015KOKOMAA'!D41/'2014KOKOMAA'!D41-1</f>
        <v>-8.108108108108103E-2</v>
      </c>
      <c r="E41" s="32">
        <f>'2015KOKOMAA'!E41/'2014KOKOMAA'!E41-1</f>
        <v>0.32365145228215764</v>
      </c>
      <c r="F41" s="32">
        <f>'2015KOKOMAA'!F41/'2014KOKOMAA'!F41-1</f>
        <v>-0.24225352112676057</v>
      </c>
      <c r="G41" s="32">
        <f>'2015KOKOMAA'!G41/'2014KOKOMAA'!G41-1</f>
        <v>0.68642745709828401</v>
      </c>
      <c r="H41" s="32">
        <f>'2015KOKOMAA'!H41/'2014KOKOMAA'!H41-1</f>
        <v>1.3851851851851853</v>
      </c>
      <c r="I41" s="32">
        <f>'2015KOKOMAA'!I41/'2014KOKOMAA'!I41-1</f>
        <v>-0.34736842105263155</v>
      </c>
      <c r="J41" s="32">
        <f>'2015KOKOMAA'!J41/'2014KOKOMAA'!J41-1</f>
        <v>0.77358490566037741</v>
      </c>
      <c r="K41" s="32">
        <f>'2015KOKOMAA'!K41/'2014KOKOMAA'!K41-1</f>
        <v>0.21096173733195456</v>
      </c>
      <c r="L41" s="32">
        <f>'2015KOKOMAA'!L41/'2014KOKOMAA'!L41-1</f>
        <v>0.33450704225352124</v>
      </c>
      <c r="M41" s="32">
        <f>'2015KOKOMAA'!M41/'2014KOKOMAA'!M41-1</f>
        <v>0.41527196652719667</v>
      </c>
      <c r="N41" s="32">
        <f>'2015KOKOMAA'!N41/'2014KOKOMAA'!N41-1</f>
        <v>0.12640000000000007</v>
      </c>
      <c r="O41" s="32"/>
    </row>
    <row r="42" spans="2:15" x14ac:dyDescent="0.2">
      <c r="B42" s="42" t="s">
        <v>71</v>
      </c>
      <c r="C42" s="55">
        <f>'2015KOKOMAA'!C42/SUM('2014KOKOMAA'!D42:N42)-1</f>
        <v>0.14087122352705017</v>
      </c>
      <c r="D42" s="30">
        <f>'2015KOKOMAA'!D42/'2014KOKOMAA'!D42-1</f>
        <v>0.41008902077151332</v>
      </c>
      <c r="E42" s="30">
        <f>'2015KOKOMAA'!E42/'2014KOKOMAA'!E42-1</f>
        <v>0.1526153846153846</v>
      </c>
      <c r="F42" s="30">
        <f>'2015KOKOMAA'!F42/'2014KOKOMAA'!F42-1</f>
        <v>0.17425227568270474</v>
      </c>
      <c r="G42" s="30">
        <f>'2015KOKOMAA'!G42/'2014KOKOMAA'!G42-1</f>
        <v>1.4958448753462639E-2</v>
      </c>
      <c r="H42" s="30">
        <f>'2015KOKOMAA'!H42/'2014KOKOMAA'!H42-1</f>
        <v>8.5194805194805268E-2</v>
      </c>
      <c r="I42" s="30">
        <f>'2015KOKOMAA'!I42/'2014KOKOMAA'!I42-1</f>
        <v>-0.18352553542009886</v>
      </c>
      <c r="J42" s="30">
        <f>'2015KOKOMAA'!J42/'2014KOKOMAA'!J42-1</f>
        <v>0.54529514903565168</v>
      </c>
      <c r="K42" s="30">
        <f>'2015KOKOMAA'!K42/'2014KOKOMAA'!K42-1</f>
        <v>0.30518134715025913</v>
      </c>
      <c r="L42" s="30">
        <f>'2015KOKOMAA'!L42/'2014KOKOMAA'!L42-1</f>
        <v>0.29911504424778768</v>
      </c>
      <c r="M42" s="30">
        <f>'2015KOKOMAA'!M42/'2014KOKOMAA'!M42-1</f>
        <v>3.7037037037036979E-2</v>
      </c>
      <c r="N42" s="30">
        <f>'2015KOKOMAA'!N42/'2014KOKOMAA'!N42-1</f>
        <v>-7.9088471849866004E-2</v>
      </c>
      <c r="O42" s="30"/>
    </row>
    <row r="43" spans="2:15" x14ac:dyDescent="0.2">
      <c r="B43" s="24" t="s">
        <v>4</v>
      </c>
      <c r="C43" s="32">
        <f>'2015KOKOMAA'!C43/SUM('2014KOKOMAA'!D43:N43)-1</f>
        <v>0.31875985639029625</v>
      </c>
      <c r="D43" s="32">
        <f>'2015KOKOMAA'!D43/'2014KOKOMAA'!D43-1</f>
        <v>0.20565149136577698</v>
      </c>
      <c r="E43" s="32">
        <f>'2015KOKOMAA'!E43/'2014KOKOMAA'!E43-1</f>
        <v>0.79093507554103715</v>
      </c>
      <c r="F43" s="32">
        <f>'2015KOKOMAA'!F43/'2014KOKOMAA'!F43-1</f>
        <v>-0.12976881362382264</v>
      </c>
      <c r="G43" s="32">
        <f>'2015KOKOMAA'!G43/'2014KOKOMAA'!G43-1</f>
        <v>5.0527859237536656</v>
      </c>
      <c r="H43" s="32">
        <f>'2015KOKOMAA'!H43/'2014KOKOMAA'!H43-1</f>
        <v>0.40336134453781503</v>
      </c>
      <c r="I43" s="32">
        <f>'2015KOKOMAA'!I43/'2014KOKOMAA'!I43-1</f>
        <v>-0.13604060913705585</v>
      </c>
      <c r="J43" s="32">
        <f>'2015KOKOMAA'!J43/'2014KOKOMAA'!J43-1</f>
        <v>0.7195213163799552</v>
      </c>
      <c r="K43" s="32">
        <f>'2015KOKOMAA'!K43/'2014KOKOMAA'!K43-1</f>
        <v>8.3713850837138448E-2</v>
      </c>
      <c r="L43" s="32">
        <f>'2015KOKOMAA'!L43/'2014KOKOMAA'!L43-1</f>
        <v>0.59674502712477406</v>
      </c>
      <c r="M43" s="32">
        <f>'2015KOKOMAA'!M43/'2014KOKOMAA'!M43-1</f>
        <v>0.22683706070287535</v>
      </c>
      <c r="N43" s="32">
        <f>'2015KOKOMAA'!N43/'2014KOKOMAA'!N43-1</f>
        <v>0.29344262295081958</v>
      </c>
      <c r="O43" s="32"/>
    </row>
    <row r="44" spans="2:15" x14ac:dyDescent="0.2">
      <c r="B44" s="1" t="s">
        <v>103</v>
      </c>
      <c r="C44" s="55">
        <f>'2015KOKOMAA'!C44/SUM('2014KOKOMAA'!D44:N44)-1</f>
        <v>-6.3522851254697588E-2</v>
      </c>
      <c r="D44" s="30">
        <f>'2015KOKOMAA'!D44/'2014KOKOMAA'!D44-1</f>
        <v>-0.35200318915686668</v>
      </c>
      <c r="E44" s="30">
        <f>'2015KOKOMAA'!E44/'2014KOKOMAA'!E44-1</f>
        <v>-0.22234636871508384</v>
      </c>
      <c r="F44" s="30">
        <f>'2015KOKOMAA'!F44/'2014KOKOMAA'!F44-1</f>
        <v>0.24096385542168686</v>
      </c>
      <c r="G44" s="30">
        <f>'2015KOKOMAA'!G44/'2014KOKOMAA'!G44-1</f>
        <v>-0.25274725274725274</v>
      </c>
      <c r="H44" s="30">
        <f>'2015KOKOMAA'!H44/'2014KOKOMAA'!H44-1</f>
        <v>7.5685903500473106E-2</v>
      </c>
      <c r="I44" s="30">
        <f>'2015KOKOMAA'!I44/'2014KOKOMAA'!I44-1</f>
        <v>-0.16426756985605417</v>
      </c>
      <c r="J44" s="30">
        <f>'2015KOKOMAA'!J44/'2014KOKOMAA'!J44-1</f>
        <v>0.21809369951534729</v>
      </c>
      <c r="K44" s="30">
        <f>'2015KOKOMAA'!K44/'2014KOKOMAA'!K44-1</f>
        <v>0.199122510968613</v>
      </c>
      <c r="L44" s="30">
        <f>'2015KOKOMAA'!L44/'2014KOKOMAA'!L44-1</f>
        <v>0.67309064953604558</v>
      </c>
      <c r="M44" s="30">
        <f>'2015KOKOMAA'!M44/'2014KOKOMAA'!M44-1</f>
        <v>3.1317494600431983E-2</v>
      </c>
      <c r="N44" s="30">
        <f>'2015KOKOMAA'!N44/'2014KOKOMAA'!N44-1</f>
        <v>8.4381551362683549E-2</v>
      </c>
      <c r="O44" s="30"/>
    </row>
    <row r="45" spans="2:15" x14ac:dyDescent="0.2">
      <c r="B45" s="24" t="s">
        <v>76</v>
      </c>
      <c r="C45" s="32">
        <f>'2015KOKOMAA'!C45/SUM('2014KOKOMAA'!D45:N45)-1</f>
        <v>-5.713640469738035E-2</v>
      </c>
      <c r="D45" s="32">
        <f>'2015KOKOMAA'!D45/'2014KOKOMAA'!D45-1</f>
        <v>-0.49302325581395345</v>
      </c>
      <c r="E45" s="32">
        <f>'2015KOKOMAA'!E45/'2014KOKOMAA'!E45-1</f>
        <v>-0.4859154929577465</v>
      </c>
      <c r="F45" s="32">
        <f>'2015KOKOMAA'!F45/'2014KOKOMAA'!F45-1</f>
        <v>2.1276595744680771E-2</v>
      </c>
      <c r="G45" s="32">
        <f>'2015KOKOMAA'!G45/'2014KOKOMAA'!G45-1</f>
        <v>-0.29245283018867929</v>
      </c>
      <c r="H45" s="32">
        <f>'2015KOKOMAA'!H45/'2014KOKOMAA'!H45-1</f>
        <v>-2.752293577981646E-2</v>
      </c>
      <c r="I45" s="32">
        <f>'2015KOKOMAA'!I45/'2014KOKOMAA'!I45-1</f>
        <v>-0.11069651741293529</v>
      </c>
      <c r="J45" s="32">
        <f>'2015KOKOMAA'!J45/'2014KOKOMAA'!J45-1</f>
        <v>-0.24417177914110433</v>
      </c>
      <c r="K45" s="32">
        <f>'2015KOKOMAA'!K45/'2014KOKOMAA'!K45-1</f>
        <v>0.41055718475073322</v>
      </c>
      <c r="L45" s="32">
        <f>'2015KOKOMAA'!L45/'2014KOKOMAA'!L45-1</f>
        <v>-7.0993914807302216E-2</v>
      </c>
      <c r="M45" s="32">
        <f>'2015KOKOMAA'!M45/'2014KOKOMAA'!M45-1</f>
        <v>0.45089285714285721</v>
      </c>
      <c r="N45" s="32">
        <f>'2015KOKOMAA'!N45/'2014KOKOMAA'!N45-1</f>
        <v>0</v>
      </c>
      <c r="O45" s="32"/>
    </row>
    <row r="46" spans="2:15" x14ac:dyDescent="0.2">
      <c r="B46" s="42" t="s">
        <v>5</v>
      </c>
      <c r="C46" s="55">
        <f>'2015KOKOMAA'!C46/SUM('2014KOKOMAA'!D46:N46)-1</f>
        <v>0.35440827162218813</v>
      </c>
      <c r="D46" s="30">
        <f>'2015KOKOMAA'!D46/'2014KOKOMAA'!D46-1</f>
        <v>0.31597633136094672</v>
      </c>
      <c r="E46" s="30">
        <f>'2015KOKOMAA'!E46/'2014KOKOMAA'!E46-1</f>
        <v>1.0130718954248366</v>
      </c>
      <c r="F46" s="30">
        <f>'2015KOKOMAA'!F46/'2014KOKOMAA'!F46-1</f>
        <v>0.78913043478260869</v>
      </c>
      <c r="G46" s="30">
        <f>'2015KOKOMAA'!G46/'2014KOKOMAA'!G46-1</f>
        <v>0.63278688524590154</v>
      </c>
      <c r="H46" s="30">
        <f>'2015KOKOMAA'!H46/'2014KOKOMAA'!H46-1</f>
        <v>7.9207920792079278E-2</v>
      </c>
      <c r="I46" s="30">
        <f>'2015KOKOMAA'!I46/'2014KOKOMAA'!I46-1</f>
        <v>-5.5972482801751045E-2</v>
      </c>
      <c r="J46" s="30">
        <f>'2015KOKOMAA'!J46/'2014KOKOMAA'!J46-1</f>
        <v>0.42244001351808036</v>
      </c>
      <c r="K46" s="30">
        <f>'2015KOKOMAA'!K46/'2014KOKOMAA'!K46-1</f>
        <v>0.36303001429252024</v>
      </c>
      <c r="L46" s="30">
        <f>'2015KOKOMAA'!L46/'2014KOKOMAA'!L46-1</f>
        <v>0.56273764258555126</v>
      </c>
      <c r="M46" s="30">
        <f>'2015KOKOMAA'!M46/'2014KOKOMAA'!M46-1</f>
        <v>0.13636363636363646</v>
      </c>
      <c r="N46" s="30">
        <f>'2015KOKOMAA'!N46/'2014KOKOMAA'!N46-1</f>
        <v>0.44534412955465585</v>
      </c>
      <c r="O46" s="30"/>
    </row>
    <row r="47" spans="2:15" x14ac:dyDescent="0.2">
      <c r="B47" s="25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</row>
    <row r="48" spans="2:15" x14ac:dyDescent="0.2">
      <c r="B48" s="42" t="s">
        <v>77</v>
      </c>
      <c r="C48" s="55">
        <f>'2015KOKOMAA'!C48/SUM('2014KOKOMAA'!D48:N48)-1</f>
        <v>0.12402135386276747</v>
      </c>
      <c r="D48" s="30">
        <f>'2015KOKOMAA'!D48/'2014KOKOMAA'!D48-1</f>
        <v>-0.22810282038331697</v>
      </c>
      <c r="E48" s="30">
        <f>'2015KOKOMAA'!E48/'2014KOKOMAA'!E48-1</f>
        <v>-6.263159548725683E-2</v>
      </c>
      <c r="F48" s="30">
        <f>'2015KOKOMAA'!F48/'2014KOKOMAA'!F48-1</f>
        <v>2.8243626891444995E-2</v>
      </c>
      <c r="G48" s="30">
        <f>'2015KOKOMAA'!G48/'2014KOKOMAA'!G48-1</f>
        <v>3.8812714723451602E-2</v>
      </c>
      <c r="H48" s="30">
        <f>'2015KOKOMAA'!H48/'2014KOKOMAA'!H48-1</f>
        <v>-0.10044606744169926</v>
      </c>
      <c r="I48" s="30">
        <f>'2015KOKOMAA'!I48/'2014KOKOMAA'!I48-1</f>
        <v>-3.7192382618375541E-2</v>
      </c>
      <c r="J48" s="30">
        <f>'2015KOKOMAA'!J48/'2014KOKOMAA'!J48-1</f>
        <v>0.46427473878303616</v>
      </c>
      <c r="K48" s="30">
        <f>'2015KOKOMAA'!K48/'2014KOKOMAA'!K48-1</f>
        <v>0.30447284876086633</v>
      </c>
      <c r="L48" s="30">
        <f>'2015KOKOMAA'!L48/'2014KOKOMAA'!L48-1</f>
        <v>0.4536608297097191</v>
      </c>
      <c r="M48" s="30">
        <f>'2015KOKOMAA'!M48/'2014KOKOMAA'!M48-1</f>
        <v>0.17843511450381677</v>
      </c>
      <c r="N48" s="30">
        <f>'2015KOKOMAA'!N48/'2014KOKOMAA'!N48-1</f>
        <v>9.0602490906025013E-2</v>
      </c>
      <c r="O48" s="30"/>
    </row>
  </sheetData>
  <conditionalFormatting sqref="B1 B3:B4 C1:O6 B6:B65536 C8:O65536">
    <cfRule type="cellIs" dxfId="22" priority="2" stopIfTrue="1" operator="lessThan">
      <formula>0</formula>
    </cfRule>
  </conditionalFormatting>
  <conditionalFormatting sqref="B5">
    <cfRule type="cellIs" dxfId="21" priority="1" stopIfTrue="1" operator="lessThan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workbookViewId="0"/>
  </sheetViews>
  <sheetFormatPr defaultRowHeight="12.75" x14ac:dyDescent="0.2"/>
  <cols>
    <col min="1" max="1" width="4.140625" customWidth="1"/>
    <col min="2" max="2" width="28.7109375" style="1" customWidth="1"/>
    <col min="3" max="11" width="9.7109375" customWidth="1"/>
    <col min="12" max="12" width="10.7109375" customWidth="1"/>
    <col min="13" max="13" width="9.7109375" customWidth="1"/>
    <col min="14" max="14" width="10.28515625" customWidth="1"/>
    <col min="15" max="15" width="10.85546875" customWidth="1"/>
  </cols>
  <sheetData>
    <row r="1" spans="1:16" x14ac:dyDescent="0.2">
      <c r="A1" s="4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6" x14ac:dyDescent="0.2">
      <c r="B2" s="51" t="s">
        <v>72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x14ac:dyDescent="0.2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6" ht="15.75" x14ac:dyDescent="0.25">
      <c r="B4" s="3" t="s">
        <v>55</v>
      </c>
      <c r="C4" s="4"/>
      <c r="D4" s="4"/>
      <c r="E4" s="4"/>
      <c r="F4" s="2"/>
      <c r="G4" s="4"/>
      <c r="H4" s="2"/>
      <c r="I4" s="4"/>
      <c r="J4" s="2"/>
      <c r="K4" s="4"/>
      <c r="L4" s="4"/>
      <c r="M4" s="2"/>
      <c r="N4" s="2"/>
      <c r="O4" s="2"/>
    </row>
    <row r="5" spans="1:16" ht="15.75" thickBot="1" x14ac:dyDescent="0.3">
      <c r="B5" s="5" t="s">
        <v>0</v>
      </c>
    </row>
    <row r="6" spans="1:16" ht="13.5" thickBot="1" x14ac:dyDescent="0.25">
      <c r="B6" s="6" t="s">
        <v>210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  <c r="K6" s="7" t="s">
        <v>14</v>
      </c>
      <c r="L6" s="7" t="s">
        <v>15</v>
      </c>
      <c r="M6" s="7" t="s">
        <v>16</v>
      </c>
      <c r="N6" s="7" t="s">
        <v>17</v>
      </c>
      <c r="O6" s="7" t="s">
        <v>18</v>
      </c>
    </row>
    <row r="7" spans="1:16" x14ac:dyDescent="0.2">
      <c r="B7" s="9"/>
      <c r="C7" s="16" t="s">
        <v>56</v>
      </c>
      <c r="D7" s="16" t="s">
        <v>57</v>
      </c>
      <c r="E7" s="16" t="s">
        <v>58</v>
      </c>
      <c r="F7" s="16" t="s">
        <v>59</v>
      </c>
      <c r="G7" s="16" t="s">
        <v>60</v>
      </c>
      <c r="H7" s="16" t="s">
        <v>61</v>
      </c>
      <c r="I7" s="16" t="s">
        <v>62</v>
      </c>
      <c r="J7" s="16" t="s">
        <v>63</v>
      </c>
      <c r="K7" s="16" t="s">
        <v>64</v>
      </c>
      <c r="L7" s="16" t="s">
        <v>65</v>
      </c>
      <c r="M7" s="16" t="s">
        <v>66</v>
      </c>
      <c r="N7" s="16" t="s">
        <v>67</v>
      </c>
      <c r="O7" s="16" t="s">
        <v>68</v>
      </c>
    </row>
    <row r="8" spans="1:16" s="61" customFormat="1" x14ac:dyDescent="0.2">
      <c r="B8" s="59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</row>
    <row r="9" spans="1:16" s="21" customFormat="1" x14ac:dyDescent="0.2">
      <c r="B9" s="18" t="s">
        <v>23</v>
      </c>
      <c r="C9" s="19">
        <f>[11]Tammijoulu!C15</f>
        <v>3263690</v>
      </c>
      <c r="D9" s="19">
        <f>[11]Tammi!C15</f>
        <v>230652</v>
      </c>
      <c r="E9" s="19">
        <f>[11]Helmi!C15</f>
        <v>199758</v>
      </c>
      <c r="F9" s="19">
        <f>[11]Maalis!C15</f>
        <v>232458</v>
      </c>
      <c r="G9" s="19">
        <f>[11]Huhti!C15</f>
        <v>215782</v>
      </c>
      <c r="H9" s="19">
        <f>[11]Touko!C15</f>
        <v>294756</v>
      </c>
      <c r="I9" s="19">
        <f>[11]Kesä!C15</f>
        <v>324067</v>
      </c>
      <c r="J9" s="19">
        <f>[11]Heinä!C15</f>
        <v>377915</v>
      </c>
      <c r="K9" s="19">
        <f>[11]Elo!C15</f>
        <v>375393</v>
      </c>
      <c r="L9" s="19">
        <f>[11]Syys!C15</f>
        <v>275885</v>
      </c>
      <c r="M9" s="19">
        <f>[11]Loka!C15</f>
        <v>254816</v>
      </c>
      <c r="N9" s="19">
        <f>[11]Marras!C15</f>
        <v>269534</v>
      </c>
      <c r="O9" s="19">
        <f>[11]Joulu!C15</f>
        <v>212674</v>
      </c>
    </row>
    <row r="10" spans="1:16" x14ac:dyDescent="0.2">
      <c r="B10" s="11" t="s">
        <v>24</v>
      </c>
      <c r="C10" s="12">
        <f>[11]Tammijoulu!E15</f>
        <v>1741530</v>
      </c>
      <c r="D10" s="12">
        <f>[11]Tammi!E15</f>
        <v>129222</v>
      </c>
      <c r="E10" s="12">
        <f>[11]Helmi!E15</f>
        <v>100690</v>
      </c>
      <c r="F10" s="12">
        <f>[11]Maalis!E15</f>
        <v>116026</v>
      </c>
      <c r="G10" s="12">
        <f>[11]Huhti!E15</f>
        <v>108038</v>
      </c>
      <c r="H10" s="12">
        <f>[11]Touko!E15</f>
        <v>170312</v>
      </c>
      <c r="I10" s="12">
        <f>[11]Kesä!E15</f>
        <v>183240</v>
      </c>
      <c r="J10" s="12">
        <f>[11]Heinä!E15</f>
        <v>198013</v>
      </c>
      <c r="K10" s="12">
        <f>[11]Elo!E15</f>
        <v>231182</v>
      </c>
      <c r="L10" s="12">
        <f>[11]Syys!E15</f>
        <v>155315</v>
      </c>
      <c r="M10" s="12">
        <f>[11]Loka!E15</f>
        <v>117211</v>
      </c>
      <c r="N10" s="12">
        <f>[11]Marras!E15</f>
        <v>120844</v>
      </c>
      <c r="O10" s="12">
        <f>[11]Joulu!E15</f>
        <v>111437</v>
      </c>
    </row>
    <row r="11" spans="1:16" s="21" customFormat="1" x14ac:dyDescent="0.2">
      <c r="B11" s="22" t="s">
        <v>25</v>
      </c>
      <c r="C11" s="23">
        <f>[11]Tammijoulu!D15</f>
        <v>1522160</v>
      </c>
      <c r="D11" s="23">
        <f>[11]Tammi!D15</f>
        <v>101430</v>
      </c>
      <c r="E11" s="23">
        <f>[11]Helmi!D15</f>
        <v>99068</v>
      </c>
      <c r="F11" s="23">
        <f>[11]Maalis!D15</f>
        <v>116432</v>
      </c>
      <c r="G11" s="23">
        <f>[11]Huhti!D15</f>
        <v>107744</v>
      </c>
      <c r="H11" s="23">
        <f>[11]Touko!D15</f>
        <v>124444</v>
      </c>
      <c r="I11" s="23">
        <f>[11]Kesä!D15</f>
        <v>140827</v>
      </c>
      <c r="J11" s="23">
        <f>[11]Heinä!D15</f>
        <v>179902</v>
      </c>
      <c r="K11" s="23">
        <f>[11]Elo!D15</f>
        <v>144211</v>
      </c>
      <c r="L11" s="23">
        <f>[11]Syys!D15</f>
        <v>120570</v>
      </c>
      <c r="M11" s="23">
        <f>[11]Loka!D15</f>
        <v>137605</v>
      </c>
      <c r="N11" s="23">
        <f>[11]Marras!D15</f>
        <v>148690</v>
      </c>
      <c r="O11" s="23">
        <f>[11]Joulu!D15</f>
        <v>101237</v>
      </c>
    </row>
    <row r="12" spans="1:16" x14ac:dyDescent="0.2">
      <c r="B12" s="1" t="s">
        <v>26</v>
      </c>
      <c r="C12" s="12">
        <f>[11]Tammijoulu!P15</f>
        <v>124354</v>
      </c>
      <c r="D12" s="12">
        <f>[11]Tammi!P15</f>
        <v>6965</v>
      </c>
      <c r="E12" s="12">
        <f>[11]Helmi!P15</f>
        <v>10332</v>
      </c>
      <c r="F12" s="12">
        <f>[11]Maalis!P15</f>
        <v>8868</v>
      </c>
      <c r="G12" s="12">
        <f>[11]Huhti!P15</f>
        <v>8991</v>
      </c>
      <c r="H12" s="12">
        <f>[11]Touko!P15</f>
        <v>11183</v>
      </c>
      <c r="I12" s="12">
        <f>[11]Kesä!P15</f>
        <v>13075</v>
      </c>
      <c r="J12" s="12">
        <f>[11]Heinä!P15</f>
        <v>12064</v>
      </c>
      <c r="K12" s="12">
        <f>[11]Elo!P15</f>
        <v>14947</v>
      </c>
      <c r="L12" s="12">
        <f>[11]Syys!P15</f>
        <v>11770</v>
      </c>
      <c r="M12" s="12">
        <f>[11]Loka!P15</f>
        <v>8347</v>
      </c>
      <c r="N12" s="12">
        <f>[11]Marras!P15</f>
        <v>9577</v>
      </c>
      <c r="O12" s="12">
        <f>[11]Joulu!P15</f>
        <v>8235</v>
      </c>
    </row>
    <row r="13" spans="1:16" s="21" customFormat="1" x14ac:dyDescent="0.2">
      <c r="B13" s="24" t="s">
        <v>29</v>
      </c>
      <c r="C13" s="23">
        <f>[11]Tammijoulu!J15</f>
        <v>149796</v>
      </c>
      <c r="D13" s="23">
        <f>[11]Tammi!J15</f>
        <v>8199</v>
      </c>
      <c r="E13" s="23">
        <f>[11]Helmi!J15</f>
        <v>9987</v>
      </c>
      <c r="F13" s="23">
        <f>[11]Maalis!J15</f>
        <v>9846</v>
      </c>
      <c r="G13" s="23">
        <f>[11]Huhti!J15</f>
        <v>8752</v>
      </c>
      <c r="H13" s="23">
        <f>[11]Touko!J15</f>
        <v>16295</v>
      </c>
      <c r="I13" s="23">
        <f>[11]Kesä!J15</f>
        <v>17908</v>
      </c>
      <c r="J13" s="23">
        <f>[11]Heinä!J15</f>
        <v>18760</v>
      </c>
      <c r="K13" s="23">
        <f>[11]Elo!J15</f>
        <v>19861</v>
      </c>
      <c r="L13" s="23">
        <f>[11]Syys!J15</f>
        <v>12046</v>
      </c>
      <c r="M13" s="23">
        <f>[11]Loka!J15</f>
        <v>11595</v>
      </c>
      <c r="N13" s="23">
        <f>[11]Marras!J15</f>
        <v>8812</v>
      </c>
      <c r="O13" s="23">
        <f>[11]Joulu!J15</f>
        <v>7735</v>
      </c>
    </row>
    <row r="14" spans="1:16" x14ac:dyDescent="0.2">
      <c r="B14" s="1" t="s">
        <v>28</v>
      </c>
      <c r="C14" s="12">
        <f>[11]Tammijoulu!F15</f>
        <v>119753</v>
      </c>
      <c r="D14" s="12">
        <f>[11]Tammi!F15</f>
        <v>7871</v>
      </c>
      <c r="E14" s="12">
        <f>[11]Helmi!F15</f>
        <v>7370</v>
      </c>
      <c r="F14" s="12">
        <f>[11]Maalis!F15</f>
        <v>8420</v>
      </c>
      <c r="G14" s="12">
        <f>[11]Huhti!F15</f>
        <v>9969</v>
      </c>
      <c r="H14" s="12">
        <f>[11]Touko!F15</f>
        <v>14000</v>
      </c>
      <c r="I14" s="12">
        <f>[11]Kesä!F15</f>
        <v>9371</v>
      </c>
      <c r="J14" s="12">
        <f>[11]Heinä!F15</f>
        <v>10941</v>
      </c>
      <c r="K14" s="12">
        <f>[11]Elo!F15</f>
        <v>12885</v>
      </c>
      <c r="L14" s="12">
        <f>[11]Syys!F15</f>
        <v>10709</v>
      </c>
      <c r="M14" s="12">
        <f>[11]Loka!F15</f>
        <v>9930</v>
      </c>
      <c r="N14" s="12">
        <f>[11]Marras!F15</f>
        <v>10752</v>
      </c>
      <c r="O14" s="12">
        <f>[11]Joulu!F15</f>
        <v>7535</v>
      </c>
    </row>
    <row r="15" spans="1:16" s="21" customFormat="1" x14ac:dyDescent="0.2">
      <c r="B15" s="24" t="s">
        <v>27</v>
      </c>
      <c r="C15" s="23">
        <f>[11]Tammijoulu!AK15</f>
        <v>310243</v>
      </c>
      <c r="D15" s="23">
        <f>[11]Tammi!AK15</f>
        <v>53670</v>
      </c>
      <c r="E15" s="23">
        <f>[11]Helmi!AK15</f>
        <v>17781</v>
      </c>
      <c r="F15" s="23">
        <f>[11]Maalis!AK15</f>
        <v>21680</v>
      </c>
      <c r="G15" s="23">
        <f>[11]Huhti!AK15</f>
        <v>17531</v>
      </c>
      <c r="H15" s="23">
        <f>[11]Touko!AK15</f>
        <v>34204</v>
      </c>
      <c r="I15" s="23">
        <f>[11]Kesä!AK15</f>
        <v>19304</v>
      </c>
      <c r="J15" s="23">
        <f>[11]Heinä!AK15</f>
        <v>26344</v>
      </c>
      <c r="K15" s="23">
        <f>[11]Elo!AK15</f>
        <v>26911</v>
      </c>
      <c r="L15" s="23">
        <f>[11]Syys!AK15</f>
        <v>16422</v>
      </c>
      <c r="M15" s="23">
        <f>[11]Loka!AK15</f>
        <v>18813</v>
      </c>
      <c r="N15" s="23">
        <f>[11]Marras!AK15</f>
        <v>28695</v>
      </c>
      <c r="O15" s="23">
        <f>[11]Joulu!AK15</f>
        <v>28888</v>
      </c>
    </row>
    <row r="16" spans="1:16" s="46" customFormat="1" x14ac:dyDescent="0.2">
      <c r="B16" s="42" t="s">
        <v>1</v>
      </c>
      <c r="C16" s="43">
        <f>[11]Tammijoulu!AP15</f>
        <v>110514</v>
      </c>
      <c r="D16" s="43">
        <f>[11]Tammi!AP15</f>
        <v>4269</v>
      </c>
      <c r="E16" s="43">
        <f>[11]Helmi!AP15</f>
        <v>4663</v>
      </c>
      <c r="F16" s="43">
        <f>[11]Maalis!AP15</f>
        <v>6036</v>
      </c>
      <c r="G16" s="43">
        <f>[11]Huhti!AP15</f>
        <v>5970</v>
      </c>
      <c r="H16" s="43">
        <f>[11]Touko!AP15</f>
        <v>12155</v>
      </c>
      <c r="I16" s="43">
        <f>[11]Kesä!AP15</f>
        <v>16103</v>
      </c>
      <c r="J16" s="43">
        <f>[11]Heinä!AP15</f>
        <v>16033</v>
      </c>
      <c r="K16" s="43">
        <f>[11]Elo!AP15</f>
        <v>16775</v>
      </c>
      <c r="L16" s="43">
        <f>[11]Syys!AP15</f>
        <v>11134</v>
      </c>
      <c r="M16" s="43">
        <f>[11]Loka!AP15</f>
        <v>6877</v>
      </c>
      <c r="N16" s="43">
        <f>[11]Marras!AP15</f>
        <v>5729</v>
      </c>
      <c r="O16" s="43">
        <f>[11]Joulu!AP15</f>
        <v>4770</v>
      </c>
    </row>
    <row r="17" spans="2:15" s="21" customFormat="1" x14ac:dyDescent="0.2">
      <c r="B17" s="24" t="s">
        <v>30</v>
      </c>
      <c r="C17" s="23">
        <f>[11]Tammijoulu!AV15</f>
        <v>107901</v>
      </c>
      <c r="D17" s="23">
        <f>[11]Tammi!AV15</f>
        <v>4566</v>
      </c>
      <c r="E17" s="23">
        <f>[11]Helmi!AV15</f>
        <v>6712</v>
      </c>
      <c r="F17" s="23">
        <f>[11]Maalis!AV15</f>
        <v>7372</v>
      </c>
      <c r="G17" s="23">
        <f>[11]Huhti!AV15</f>
        <v>3693</v>
      </c>
      <c r="H17" s="23">
        <f>[11]Touko!AV15</f>
        <v>6662</v>
      </c>
      <c r="I17" s="23">
        <f>[11]Kesä!AV15</f>
        <v>9963</v>
      </c>
      <c r="J17" s="23">
        <f>[11]Heinä!AV15</f>
        <v>17965</v>
      </c>
      <c r="K17" s="23">
        <f>[11]Elo!AV15</f>
        <v>20527</v>
      </c>
      <c r="L17" s="23">
        <f>[11]Syys!AV15</f>
        <v>13390</v>
      </c>
      <c r="M17" s="23">
        <f>[11]Loka!AV15</f>
        <v>7312</v>
      </c>
      <c r="N17" s="23">
        <f>[11]Marras!AV15</f>
        <v>4086</v>
      </c>
      <c r="O17" s="23">
        <f>[11]Joulu!AV15</f>
        <v>5653</v>
      </c>
    </row>
    <row r="18" spans="2:15" x14ac:dyDescent="0.2">
      <c r="B18" s="1" t="s">
        <v>31</v>
      </c>
      <c r="C18" s="12">
        <f>[11]Tammijoulu!S15</f>
        <v>44810</v>
      </c>
      <c r="D18" s="12">
        <f>[11]Tammi!S15</f>
        <v>2027</v>
      </c>
      <c r="E18" s="12">
        <f>[11]Helmi!S15</f>
        <v>2147</v>
      </c>
      <c r="F18" s="12">
        <f>[11]Maalis!S15</f>
        <v>2688</v>
      </c>
      <c r="G18" s="12">
        <f>[11]Huhti!S15</f>
        <v>2458</v>
      </c>
      <c r="H18" s="12">
        <f>[11]Touko!S15</f>
        <v>3561</v>
      </c>
      <c r="I18" s="12">
        <f>[11]Kesä!S15</f>
        <v>4397</v>
      </c>
      <c r="J18" s="12">
        <f>[11]Heinä!S15</f>
        <v>4941</v>
      </c>
      <c r="K18" s="12">
        <f>[11]Elo!S15</f>
        <v>11853</v>
      </c>
      <c r="L18" s="12">
        <f>[11]Syys!S15</f>
        <v>3101</v>
      </c>
      <c r="M18" s="12">
        <f>[11]Loka!S15</f>
        <v>2558</v>
      </c>
      <c r="N18" s="12">
        <f>[11]Marras!S15</f>
        <v>2435</v>
      </c>
      <c r="O18" s="12">
        <f>[11]Joulu!S15</f>
        <v>2644</v>
      </c>
    </row>
    <row r="19" spans="2:15" s="21" customFormat="1" x14ac:dyDescent="0.2">
      <c r="B19" s="24" t="s">
        <v>34</v>
      </c>
      <c r="C19" s="23">
        <f>[11]Tammijoulu!G15</f>
        <v>47369</v>
      </c>
      <c r="D19" s="23">
        <f>[11]Tammi!G15</f>
        <v>2364</v>
      </c>
      <c r="E19" s="23">
        <f>[11]Helmi!G15</f>
        <v>2663</v>
      </c>
      <c r="F19" s="23">
        <f>[11]Maalis!G15</f>
        <v>3070</v>
      </c>
      <c r="G19" s="23">
        <f>[11]Huhti!G15</f>
        <v>3584</v>
      </c>
      <c r="H19" s="23">
        <f>[11]Touko!G15</f>
        <v>4831</v>
      </c>
      <c r="I19" s="23">
        <f>[11]Kesä!G15</f>
        <v>4818</v>
      </c>
      <c r="J19" s="23">
        <f>[11]Heinä!G15</f>
        <v>5137</v>
      </c>
      <c r="K19" s="23">
        <f>[11]Elo!G15</f>
        <v>5401</v>
      </c>
      <c r="L19" s="23">
        <f>[11]Syys!G15</f>
        <v>4759</v>
      </c>
      <c r="M19" s="23">
        <f>[11]Loka!G15</f>
        <v>3771</v>
      </c>
      <c r="N19" s="23">
        <f>[11]Marras!G15</f>
        <v>4184</v>
      </c>
      <c r="O19" s="23">
        <f>[11]Joulu!G15</f>
        <v>2787</v>
      </c>
    </row>
    <row r="20" spans="2:15" x14ac:dyDescent="0.2">
      <c r="B20" s="1" t="s">
        <v>33</v>
      </c>
      <c r="C20" s="12">
        <f>[11]Tammijoulu!M15</f>
        <v>41673</v>
      </c>
      <c r="D20" s="12">
        <f>[11]Tammi!M15</f>
        <v>2368</v>
      </c>
      <c r="E20" s="12">
        <f>[11]Helmi!M15</f>
        <v>2857</v>
      </c>
      <c r="F20" s="12">
        <f>[11]Maalis!M15</f>
        <v>2993</v>
      </c>
      <c r="G20" s="12">
        <f>[11]Huhti!M15</f>
        <v>3346</v>
      </c>
      <c r="H20" s="12">
        <f>[11]Touko!M15</f>
        <v>3793</v>
      </c>
      <c r="I20" s="12">
        <f>[11]Kesä!M15</f>
        <v>4538</v>
      </c>
      <c r="J20" s="12">
        <f>[11]Heinä!M15</f>
        <v>4058</v>
      </c>
      <c r="K20" s="12">
        <f>[11]Elo!M15</f>
        <v>4911</v>
      </c>
      <c r="L20" s="12">
        <f>[11]Syys!M15</f>
        <v>3929</v>
      </c>
      <c r="M20" s="12">
        <f>[11]Loka!M15</f>
        <v>3577</v>
      </c>
      <c r="N20" s="12">
        <f>[11]Marras!M15</f>
        <v>2951</v>
      </c>
      <c r="O20" s="12">
        <f>[11]Joulu!M15</f>
        <v>2352</v>
      </c>
    </row>
    <row r="21" spans="2:15" s="21" customFormat="1" x14ac:dyDescent="0.2">
      <c r="B21" s="24" t="s">
        <v>40</v>
      </c>
      <c r="C21" s="23">
        <f>[11]Tammijoulu!BK15</f>
        <v>54853</v>
      </c>
      <c r="D21" s="23">
        <f>[11]Tammi!BK15</f>
        <v>1516</v>
      </c>
      <c r="E21" s="23">
        <f>[11]Helmi!BK15</f>
        <v>2087</v>
      </c>
      <c r="F21" s="23">
        <f>[11]Maalis!BK15</f>
        <v>3385</v>
      </c>
      <c r="G21" s="23">
        <f>[11]Huhti!BK15</f>
        <v>2397</v>
      </c>
      <c r="H21" s="23">
        <f>[11]Touko!BK15</f>
        <v>3976</v>
      </c>
      <c r="I21" s="23">
        <f>[11]Kesä!BK15</f>
        <v>8621</v>
      </c>
      <c r="J21" s="23">
        <f>[11]Heinä!BK15</f>
        <v>7202</v>
      </c>
      <c r="K21" s="23">
        <f>[11]Elo!BK15</f>
        <v>8834</v>
      </c>
      <c r="L21" s="23">
        <f>[11]Syys!BK15</f>
        <v>6180</v>
      </c>
      <c r="M21" s="23">
        <f>[11]Loka!BK15</f>
        <v>4201</v>
      </c>
      <c r="N21" s="23">
        <f>[11]Marras!BK15</f>
        <v>2683</v>
      </c>
      <c r="O21" s="23">
        <f>[11]Joulu!BK15</f>
        <v>3771</v>
      </c>
    </row>
    <row r="22" spans="2:15" s="46" customFormat="1" x14ac:dyDescent="0.2">
      <c r="B22" s="42" t="s">
        <v>36</v>
      </c>
      <c r="C22" s="43">
        <f>[11]Tammijoulu!T15</f>
        <v>38742</v>
      </c>
      <c r="D22" s="43">
        <f>[11]Tammi!T15</f>
        <v>1727</v>
      </c>
      <c r="E22" s="43">
        <f>[11]Helmi!T15</f>
        <v>1874</v>
      </c>
      <c r="F22" s="43">
        <f>[11]Maalis!T15</f>
        <v>2716</v>
      </c>
      <c r="G22" s="43">
        <f>[11]Huhti!T15</f>
        <v>2461</v>
      </c>
      <c r="H22" s="43">
        <f>[11]Touko!T15</f>
        <v>3084</v>
      </c>
      <c r="I22" s="43">
        <f>[11]Kesä!T15</f>
        <v>3918</v>
      </c>
      <c r="J22" s="43">
        <f>[11]Heinä!T15</f>
        <v>5269</v>
      </c>
      <c r="K22" s="43">
        <f>[11]Elo!T15</f>
        <v>8522</v>
      </c>
      <c r="L22" s="43">
        <f>[11]Syys!T15</f>
        <v>3651</v>
      </c>
      <c r="M22" s="43">
        <f>[11]Loka!T15</f>
        <v>1996</v>
      </c>
      <c r="N22" s="43">
        <f>[11]Marras!T15</f>
        <v>1769</v>
      </c>
      <c r="O22" s="43">
        <f>[11]Joulu!T15</f>
        <v>1755</v>
      </c>
    </row>
    <row r="23" spans="2:15" s="21" customFormat="1" x14ac:dyDescent="0.2">
      <c r="B23" s="24" t="s">
        <v>32</v>
      </c>
      <c r="C23" s="23">
        <f>[11]Tammijoulu!R15</f>
        <v>52153</v>
      </c>
      <c r="D23" s="23">
        <f>[11]Tammi!R15</f>
        <v>2732</v>
      </c>
      <c r="E23" s="23">
        <f>[11]Helmi!R15</f>
        <v>3330</v>
      </c>
      <c r="F23" s="23">
        <f>[11]Maalis!R15</f>
        <v>4492</v>
      </c>
      <c r="G23" s="23">
        <f>[11]Huhti!R15</f>
        <v>3132</v>
      </c>
      <c r="H23" s="23">
        <f>[11]Touko!R15</f>
        <v>4848</v>
      </c>
      <c r="I23" s="23">
        <f>[11]Kesä!R15</f>
        <v>5854</v>
      </c>
      <c r="J23" s="23">
        <f>[11]Heinä!R15</f>
        <v>6504</v>
      </c>
      <c r="K23" s="23">
        <f>[11]Elo!R15</f>
        <v>7708</v>
      </c>
      <c r="L23" s="23">
        <f>[11]Syys!R15</f>
        <v>3804</v>
      </c>
      <c r="M23" s="23">
        <f>[11]Loka!R15</f>
        <v>3304</v>
      </c>
      <c r="N23" s="23">
        <f>[11]Marras!R15</f>
        <v>3324</v>
      </c>
      <c r="O23" s="23">
        <f>[11]Joulu!R15</f>
        <v>3121</v>
      </c>
    </row>
    <row r="24" spans="2:15" x14ac:dyDescent="0.2">
      <c r="B24" s="1" t="s">
        <v>35</v>
      </c>
      <c r="C24" s="12">
        <f>[11]Tammijoulu!H15</f>
        <v>34068</v>
      </c>
      <c r="D24" s="12">
        <f>[11]Tammi!H15</f>
        <v>2298</v>
      </c>
      <c r="E24" s="12">
        <f>[11]Helmi!H15</f>
        <v>2002</v>
      </c>
      <c r="F24" s="12">
        <f>[11]Maalis!H15</f>
        <v>2302</v>
      </c>
      <c r="G24" s="12">
        <f>[11]Huhti!H15</f>
        <v>2485</v>
      </c>
      <c r="H24" s="12">
        <f>[11]Touko!H15</f>
        <v>3323</v>
      </c>
      <c r="I24" s="12">
        <f>[11]Kesä!H15</f>
        <v>3222</v>
      </c>
      <c r="J24" s="12">
        <f>[11]Heinä!H15</f>
        <v>3144</v>
      </c>
      <c r="K24" s="12">
        <f>[11]Elo!H15</f>
        <v>3736</v>
      </c>
      <c r="L24" s="12">
        <f>[11]Syys!H15</f>
        <v>3414</v>
      </c>
      <c r="M24" s="12">
        <f>[11]Loka!H15</f>
        <v>3060</v>
      </c>
      <c r="N24" s="12">
        <f>[11]Marras!H15</f>
        <v>3001</v>
      </c>
      <c r="O24" s="12">
        <f>[11]Joulu!H15</f>
        <v>2081</v>
      </c>
    </row>
    <row r="25" spans="2:15" s="21" customFormat="1" x14ac:dyDescent="0.2">
      <c r="B25" s="24" t="s">
        <v>38</v>
      </c>
      <c r="C25" s="23">
        <f>[11]Tammijoulu!L15</f>
        <v>39521</v>
      </c>
      <c r="D25" s="23">
        <f>[11]Tammi!L15</f>
        <v>1464</v>
      </c>
      <c r="E25" s="23">
        <f>[11]Helmi!L15</f>
        <v>1990</v>
      </c>
      <c r="F25" s="23">
        <f>[11]Maalis!L15</f>
        <v>2291</v>
      </c>
      <c r="G25" s="23">
        <f>[11]Huhti!L15</f>
        <v>1919</v>
      </c>
      <c r="H25" s="23">
        <f>[11]Touko!L15</f>
        <v>3934</v>
      </c>
      <c r="I25" s="23">
        <f>[11]Kesä!L15</f>
        <v>4540</v>
      </c>
      <c r="J25" s="23">
        <f>[11]Heinä!L15</f>
        <v>7654</v>
      </c>
      <c r="K25" s="23">
        <f>[11]Elo!L15</f>
        <v>5874</v>
      </c>
      <c r="L25" s="23">
        <f>[11]Syys!L15</f>
        <v>3041</v>
      </c>
      <c r="M25" s="23">
        <f>[11]Loka!L15</f>
        <v>2400</v>
      </c>
      <c r="N25" s="23">
        <f>[11]Marras!L15</f>
        <v>1749</v>
      </c>
      <c r="O25" s="23">
        <f>[11]Joulu!L15</f>
        <v>2665</v>
      </c>
    </row>
    <row r="26" spans="2:15" x14ac:dyDescent="0.2">
      <c r="B26" s="1" t="s">
        <v>37</v>
      </c>
      <c r="C26" s="12">
        <f>[11]Tammijoulu!AH15</f>
        <v>41136</v>
      </c>
      <c r="D26" s="12">
        <f>[11]Tammi!AH15</f>
        <v>4155</v>
      </c>
      <c r="E26" s="12">
        <f>[11]Helmi!AH15</f>
        <v>3450</v>
      </c>
      <c r="F26" s="12">
        <f>[11]Maalis!AH15</f>
        <v>3256</v>
      </c>
      <c r="G26" s="12">
        <f>[11]Huhti!AH15</f>
        <v>3204</v>
      </c>
      <c r="H26" s="12">
        <f>[11]Touko!AH15</f>
        <v>2559</v>
      </c>
      <c r="I26" s="12">
        <f>[11]Kesä!AH15</f>
        <v>2670</v>
      </c>
      <c r="J26" s="12">
        <f>[11]Heinä!AH15</f>
        <v>3123</v>
      </c>
      <c r="K26" s="12">
        <f>[11]Elo!AH15</f>
        <v>3812</v>
      </c>
      <c r="L26" s="12">
        <f>[11]Syys!AH15</f>
        <v>3670</v>
      </c>
      <c r="M26" s="12">
        <f>[11]Loka!AH15</f>
        <v>3435</v>
      </c>
      <c r="N26" s="12">
        <f>[11]Marras!AH15</f>
        <v>4778</v>
      </c>
      <c r="O26" s="12">
        <f>[11]Joulu!AH15</f>
        <v>3024</v>
      </c>
    </row>
    <row r="27" spans="2:15" s="21" customFormat="1" x14ac:dyDescent="0.2">
      <c r="B27" s="24" t="s">
        <v>39</v>
      </c>
      <c r="C27" s="23">
        <f>[11]Tammijoulu!N15</f>
        <v>18483</v>
      </c>
      <c r="D27" s="23">
        <f>[11]Tammi!N15</f>
        <v>881</v>
      </c>
      <c r="E27" s="23">
        <f>[11]Helmi!N15</f>
        <v>1416</v>
      </c>
      <c r="F27" s="23">
        <f>[11]Maalis!N15</f>
        <v>1326</v>
      </c>
      <c r="G27" s="23">
        <f>[11]Huhti!N15</f>
        <v>1549</v>
      </c>
      <c r="H27" s="23">
        <f>[11]Touko!N15</f>
        <v>2111</v>
      </c>
      <c r="I27" s="23">
        <f>[11]Kesä!N15</f>
        <v>1945</v>
      </c>
      <c r="J27" s="23">
        <f>[11]Heinä!N15</f>
        <v>1956</v>
      </c>
      <c r="K27" s="23">
        <f>[11]Elo!N15</f>
        <v>1971</v>
      </c>
      <c r="L27" s="23">
        <f>[11]Syys!N15</f>
        <v>1544</v>
      </c>
      <c r="M27" s="23">
        <f>[11]Loka!N15</f>
        <v>1348</v>
      </c>
      <c r="N27" s="23">
        <f>[11]Marras!N15</f>
        <v>1281</v>
      </c>
      <c r="O27" s="23">
        <f>[11]Joulu!N15</f>
        <v>1155</v>
      </c>
    </row>
    <row r="28" spans="2:15" s="46" customFormat="1" x14ac:dyDescent="0.2">
      <c r="B28" s="42" t="s">
        <v>42</v>
      </c>
      <c r="C28" s="43">
        <f>[11]Tammijoulu!AQ15</f>
        <v>17194</v>
      </c>
      <c r="D28" s="43">
        <f>[11]Tammi!AQ15</f>
        <v>483</v>
      </c>
      <c r="E28" s="43">
        <f>[11]Helmi!AQ15</f>
        <v>744</v>
      </c>
      <c r="F28" s="43">
        <f>[11]Maalis!AQ15</f>
        <v>1312</v>
      </c>
      <c r="G28" s="43">
        <f>[11]Huhti!AQ15</f>
        <v>1152</v>
      </c>
      <c r="H28" s="43">
        <f>[11]Touko!AQ15</f>
        <v>1825</v>
      </c>
      <c r="I28" s="43">
        <f>[11]Kesä!AQ15</f>
        <v>2451</v>
      </c>
      <c r="J28" s="43">
        <f>[11]Heinä!AQ15</f>
        <v>2342</v>
      </c>
      <c r="K28" s="43">
        <f>[11]Elo!AQ15</f>
        <v>2333</v>
      </c>
      <c r="L28" s="43">
        <f>[11]Syys!AQ15</f>
        <v>1822</v>
      </c>
      <c r="M28" s="43">
        <f>[11]Loka!AQ15</f>
        <v>1073</v>
      </c>
      <c r="N28" s="43">
        <f>[11]Marras!AQ15</f>
        <v>794</v>
      </c>
      <c r="O28" s="43">
        <f>[11]Joulu!AQ15</f>
        <v>863</v>
      </c>
    </row>
    <row r="29" spans="2:15" s="21" customFormat="1" x14ac:dyDescent="0.2">
      <c r="B29" s="24" t="s">
        <v>43</v>
      </c>
      <c r="C29" s="23">
        <f>[11]Tammijoulu!K15</f>
        <v>17455</v>
      </c>
      <c r="D29" s="23">
        <f>[11]Tammi!K15</f>
        <v>665</v>
      </c>
      <c r="E29" s="23">
        <f>[11]Helmi!K15</f>
        <v>782</v>
      </c>
      <c r="F29" s="23">
        <f>[11]Maalis!K15</f>
        <v>1087</v>
      </c>
      <c r="G29" s="23">
        <f>[11]Huhti!K15</f>
        <v>1074</v>
      </c>
      <c r="H29" s="23">
        <f>[11]Touko!K15</f>
        <v>2894</v>
      </c>
      <c r="I29" s="23">
        <f>[11]Kesä!K15</f>
        <v>2198</v>
      </c>
      <c r="J29" s="23">
        <f>[11]Heinä!K15</f>
        <v>2137</v>
      </c>
      <c r="K29" s="23">
        <f>[11]Elo!K15</f>
        <v>2190</v>
      </c>
      <c r="L29" s="23">
        <f>[11]Syys!K15</f>
        <v>1330</v>
      </c>
      <c r="M29" s="23">
        <f>[11]Loka!K15</f>
        <v>1117</v>
      </c>
      <c r="N29" s="23">
        <f>[11]Marras!K15</f>
        <v>1094</v>
      </c>
      <c r="O29" s="23">
        <f>[11]Joulu!K15</f>
        <v>887</v>
      </c>
    </row>
    <row r="30" spans="2:15" x14ac:dyDescent="0.2">
      <c r="B30" s="1" t="s">
        <v>44</v>
      </c>
      <c r="C30" s="12">
        <f>[11]Tammijoulu!V15</f>
        <v>18463</v>
      </c>
      <c r="D30" s="12">
        <f>[11]Tammi!V15</f>
        <v>1382</v>
      </c>
      <c r="E30" s="12">
        <f>[11]Helmi!V15</f>
        <v>1346</v>
      </c>
      <c r="F30" s="12">
        <f>[11]Maalis!V15</f>
        <v>1348</v>
      </c>
      <c r="G30" s="12">
        <f>[11]Huhti!V15</f>
        <v>1260</v>
      </c>
      <c r="H30" s="12">
        <f>[11]Touko!V15</f>
        <v>1513</v>
      </c>
      <c r="I30" s="12">
        <f>[11]Kesä!V15</f>
        <v>1756</v>
      </c>
      <c r="J30" s="12">
        <f>[11]Heinä!V15</f>
        <v>1196</v>
      </c>
      <c r="K30" s="12">
        <f>[11]Elo!V15</f>
        <v>2031</v>
      </c>
      <c r="L30" s="12">
        <f>[11]Syys!V15</f>
        <v>2164</v>
      </c>
      <c r="M30" s="12">
        <f>[11]Loka!V15</f>
        <v>1506</v>
      </c>
      <c r="N30" s="12">
        <f>[11]Marras!V15</f>
        <v>1809</v>
      </c>
      <c r="O30" s="12">
        <f>[11]Joulu!V15</f>
        <v>1152</v>
      </c>
    </row>
    <row r="31" spans="2:15" s="21" customFormat="1" x14ac:dyDescent="0.2">
      <c r="B31" s="24" t="s">
        <v>2</v>
      </c>
      <c r="C31" s="23">
        <f>[11]Tammijoulu!BG15</f>
        <v>29276</v>
      </c>
      <c r="D31" s="23">
        <f>[11]Tammi!BG15</f>
        <v>1305</v>
      </c>
      <c r="E31" s="23">
        <f>[11]Helmi!BG15</f>
        <v>950</v>
      </c>
      <c r="F31" s="23">
        <f>[11]Maalis!BG15</f>
        <v>1156</v>
      </c>
      <c r="G31" s="23">
        <f>[11]Huhti!BG15</f>
        <v>1295</v>
      </c>
      <c r="H31" s="23">
        <f>[11]Touko!BG15</f>
        <v>2756</v>
      </c>
      <c r="I31" s="23">
        <f>[11]Kesä!BG15</f>
        <v>4276</v>
      </c>
      <c r="J31" s="23">
        <f>[11]Heinä!BG15</f>
        <v>4978</v>
      </c>
      <c r="K31" s="23">
        <f>[11]Elo!BG15</f>
        <v>4256</v>
      </c>
      <c r="L31" s="23">
        <f>[11]Syys!BG15</f>
        <v>3671</v>
      </c>
      <c r="M31" s="23">
        <f>[11]Loka!BG15</f>
        <v>1571</v>
      </c>
      <c r="N31" s="23">
        <f>[11]Marras!BG15</f>
        <v>869</v>
      </c>
      <c r="O31" s="23">
        <f>[11]Joulu!BG15</f>
        <v>2193</v>
      </c>
    </row>
    <row r="32" spans="2:15" x14ac:dyDescent="0.2">
      <c r="B32" s="1" t="s">
        <v>48</v>
      </c>
      <c r="C32" s="12">
        <f>[11]Tammijoulu!BA15</f>
        <v>18998</v>
      </c>
      <c r="D32" s="12">
        <f>[11]Tammi!BA15</f>
        <v>862</v>
      </c>
      <c r="E32" s="12">
        <f>[11]Helmi!BA15</f>
        <v>589</v>
      </c>
      <c r="F32" s="12">
        <f>[11]Maalis!BA15</f>
        <v>758</v>
      </c>
      <c r="G32" s="12">
        <f>[11]Huhti!BA15</f>
        <v>996</v>
      </c>
      <c r="H32" s="12">
        <f>[11]Touko!BA15</f>
        <v>1901</v>
      </c>
      <c r="I32" s="12">
        <f>[11]Kesä!BA15</f>
        <v>2516</v>
      </c>
      <c r="J32" s="12">
        <f>[11]Heinä!BA15</f>
        <v>2523</v>
      </c>
      <c r="K32" s="12">
        <f>[11]Elo!BA15</f>
        <v>3054</v>
      </c>
      <c r="L32" s="12">
        <f>[11]Syys!BA15</f>
        <v>2625</v>
      </c>
      <c r="M32" s="12">
        <f>[11]Loka!BA15</f>
        <v>1466</v>
      </c>
      <c r="N32" s="12">
        <f>[11]Marras!BA15</f>
        <v>824</v>
      </c>
      <c r="O32" s="12">
        <f>[11]Joulu!BA15</f>
        <v>884</v>
      </c>
    </row>
    <row r="33" spans="2:15" s="21" customFormat="1" x14ac:dyDescent="0.2">
      <c r="B33" s="24" t="s">
        <v>41</v>
      </c>
      <c r="C33" s="23">
        <f>[11]Tammijoulu!AF15</f>
        <v>5711</v>
      </c>
      <c r="D33" s="23">
        <f>[11]Tammi!AF15</f>
        <v>543</v>
      </c>
      <c r="E33" s="23">
        <f>[11]Helmi!AF15</f>
        <v>254</v>
      </c>
      <c r="F33" s="23">
        <f>[11]Maalis!AF15</f>
        <v>431</v>
      </c>
      <c r="G33" s="23">
        <f>[11]Huhti!AF15</f>
        <v>426</v>
      </c>
      <c r="H33" s="23">
        <f>[11]Touko!AF15</f>
        <v>396</v>
      </c>
      <c r="I33" s="23">
        <f>[11]Kesä!AF15</f>
        <v>651</v>
      </c>
      <c r="J33" s="23">
        <f>[11]Heinä!AF15</f>
        <v>661</v>
      </c>
      <c r="K33" s="23">
        <f>[11]Elo!AF15</f>
        <v>808</v>
      </c>
      <c r="L33" s="23">
        <f>[11]Syys!AF15</f>
        <v>382</v>
      </c>
      <c r="M33" s="23">
        <f>[11]Loka!AF15</f>
        <v>311</v>
      </c>
      <c r="N33" s="23">
        <f>[11]Marras!AF15</f>
        <v>304</v>
      </c>
      <c r="O33" s="23">
        <f>[11]Joulu!AF15</f>
        <v>544</v>
      </c>
    </row>
    <row r="34" spans="2:15" x14ac:dyDescent="0.2">
      <c r="B34" s="1" t="s">
        <v>47</v>
      </c>
      <c r="C34" s="12">
        <f>[11]Tammijoulu!Q15</f>
        <v>7667</v>
      </c>
      <c r="D34" s="12">
        <f>[11]Tammi!Q15</f>
        <v>353</v>
      </c>
      <c r="E34" s="12">
        <f>[11]Helmi!Q15</f>
        <v>528</v>
      </c>
      <c r="F34" s="12">
        <f>[11]Maalis!Q15</f>
        <v>712</v>
      </c>
      <c r="G34" s="12">
        <f>[11]Huhti!Q15</f>
        <v>852</v>
      </c>
      <c r="H34" s="12">
        <f>[11]Touko!Q15</f>
        <v>522</v>
      </c>
      <c r="I34" s="12">
        <f>[11]Kesä!Q15</f>
        <v>878</v>
      </c>
      <c r="J34" s="12">
        <f>[11]Heinä!Q15</f>
        <v>1009</v>
      </c>
      <c r="K34" s="12">
        <f>[11]Elo!Q15</f>
        <v>862</v>
      </c>
      <c r="L34" s="12">
        <f>[11]Syys!Q15</f>
        <v>637</v>
      </c>
      <c r="M34" s="12">
        <f>[11]Loka!Q15</f>
        <v>573</v>
      </c>
      <c r="N34" s="12">
        <f>[11]Marras!Q15</f>
        <v>408</v>
      </c>
      <c r="O34" s="12">
        <f>[11]Joulu!Q15</f>
        <v>333</v>
      </c>
    </row>
    <row r="35" spans="2:15" s="21" customFormat="1" x14ac:dyDescent="0.2">
      <c r="B35" s="24" t="s">
        <v>49</v>
      </c>
      <c r="C35" s="23">
        <f>[11]Tammijoulu!W15</f>
        <v>9111</v>
      </c>
      <c r="D35" s="23">
        <f>[11]Tammi!W15</f>
        <v>487</v>
      </c>
      <c r="E35" s="23">
        <f>[11]Helmi!W15</f>
        <v>539</v>
      </c>
      <c r="F35" s="23">
        <f>[11]Maalis!W15</f>
        <v>757</v>
      </c>
      <c r="G35" s="23">
        <f>[11]Huhti!W15</f>
        <v>773</v>
      </c>
      <c r="H35" s="23">
        <f>[11]Touko!W15</f>
        <v>1090</v>
      </c>
      <c r="I35" s="23">
        <f>[11]Kesä!W15</f>
        <v>879</v>
      </c>
      <c r="J35" s="23">
        <f>[11]Heinä!W15</f>
        <v>771</v>
      </c>
      <c r="K35" s="23">
        <f>[11]Elo!W15</f>
        <v>1040</v>
      </c>
      <c r="L35" s="23">
        <f>[11]Syys!W15</f>
        <v>672</v>
      </c>
      <c r="M35" s="23">
        <f>[11]Loka!W15</f>
        <v>659</v>
      </c>
      <c r="N35" s="23">
        <f>[11]Marras!W15</f>
        <v>840</v>
      </c>
      <c r="O35" s="23">
        <f>[11]Joulu!W15</f>
        <v>604</v>
      </c>
    </row>
    <row r="36" spans="2:15" s="46" customFormat="1" x14ac:dyDescent="0.2">
      <c r="B36" s="42" t="s">
        <v>45</v>
      </c>
      <c r="C36" s="43">
        <f>[11]Tammijoulu!Y15</f>
        <v>5974</v>
      </c>
      <c r="D36" s="43">
        <f>[11]Tammi!Y15</f>
        <v>348</v>
      </c>
      <c r="E36" s="43">
        <f>[11]Helmi!Y15</f>
        <v>411</v>
      </c>
      <c r="F36" s="43">
        <f>[11]Maalis!Y15</f>
        <v>510</v>
      </c>
      <c r="G36" s="43">
        <f>[11]Huhti!Y15</f>
        <v>413</v>
      </c>
      <c r="H36" s="43">
        <f>[11]Touko!Y15</f>
        <v>477</v>
      </c>
      <c r="I36" s="43">
        <f>[11]Kesä!Y15</f>
        <v>756</v>
      </c>
      <c r="J36" s="43">
        <f>[11]Heinä!Y15</f>
        <v>583</v>
      </c>
      <c r="K36" s="43">
        <f>[11]Elo!Y15</f>
        <v>787</v>
      </c>
      <c r="L36" s="43">
        <f>[11]Syys!Y15</f>
        <v>564</v>
      </c>
      <c r="M36" s="43">
        <f>[11]Loka!Y15</f>
        <v>406</v>
      </c>
      <c r="N36" s="43">
        <f>[11]Marras!Y15</f>
        <v>397</v>
      </c>
      <c r="O36" s="43">
        <f>[11]Joulu!Y15</f>
        <v>322</v>
      </c>
    </row>
    <row r="37" spans="2:15" s="21" customFormat="1" x14ac:dyDescent="0.2">
      <c r="B37" s="24" t="s">
        <v>51</v>
      </c>
      <c r="C37" s="23">
        <f>[11]Tammijoulu!AW15</f>
        <v>20886</v>
      </c>
      <c r="D37" s="23">
        <f>[11]Tammi!AW15</f>
        <v>1355</v>
      </c>
      <c r="E37" s="23">
        <f>[11]Helmi!AW15</f>
        <v>1271</v>
      </c>
      <c r="F37" s="23">
        <f>[11]Maalis!AW15</f>
        <v>1363</v>
      </c>
      <c r="G37" s="23">
        <f>[11]Huhti!AW15</f>
        <v>1411</v>
      </c>
      <c r="H37" s="23">
        <f>[11]Touko!AW15</f>
        <v>2513</v>
      </c>
      <c r="I37" s="23">
        <f>[11]Kesä!AW15</f>
        <v>3271</v>
      </c>
      <c r="J37" s="23">
        <f>[11]Heinä!AW15</f>
        <v>1794</v>
      </c>
      <c r="K37" s="23">
        <f>[11]Elo!AW15</f>
        <v>1989</v>
      </c>
      <c r="L37" s="23">
        <f>[11]Syys!AW15</f>
        <v>2263</v>
      </c>
      <c r="M37" s="23">
        <f>[11]Loka!AW15</f>
        <v>1348</v>
      </c>
      <c r="N37" s="23">
        <f>[11]Marras!AW15</f>
        <v>1369</v>
      </c>
      <c r="O37" s="23">
        <f>[11]Joulu!AW15</f>
        <v>939</v>
      </c>
    </row>
    <row r="38" spans="2:15" x14ac:dyDescent="0.2">
      <c r="B38" s="1" t="s">
        <v>3</v>
      </c>
      <c r="C38" s="12">
        <f>[11]Tammijoulu!AI15</f>
        <v>11147</v>
      </c>
      <c r="D38" s="12">
        <f>[11]Tammi!AI15</f>
        <v>1001</v>
      </c>
      <c r="E38" s="12">
        <f>[11]Helmi!AI15</f>
        <v>626</v>
      </c>
      <c r="F38" s="12">
        <f>[11]Maalis!AI15</f>
        <v>723</v>
      </c>
      <c r="G38" s="12">
        <f>[11]Huhti!AI15</f>
        <v>1006</v>
      </c>
      <c r="H38" s="12">
        <f>[11]Touko!AI15</f>
        <v>2538</v>
      </c>
      <c r="I38" s="12">
        <f>[11]Kesä!AI15</f>
        <v>757</v>
      </c>
      <c r="J38" s="12">
        <f>[11]Heinä!AI15</f>
        <v>670</v>
      </c>
      <c r="K38" s="12">
        <f>[11]Elo!AI15</f>
        <v>908</v>
      </c>
      <c r="L38" s="12">
        <f>[11]Syys!AI15</f>
        <v>708</v>
      </c>
      <c r="M38" s="12">
        <f>[11]Loka!AI15</f>
        <v>749</v>
      </c>
      <c r="N38" s="12">
        <f>[11]Marras!AI15</f>
        <v>820</v>
      </c>
      <c r="O38" s="12">
        <f>[11]Joulu!AI15</f>
        <v>641</v>
      </c>
    </row>
    <row r="39" spans="2:15" s="21" customFormat="1" x14ac:dyDescent="0.2">
      <c r="B39" s="24" t="s">
        <v>46</v>
      </c>
      <c r="C39" s="23">
        <f>[11]Tammijoulu!U15</f>
        <v>8104</v>
      </c>
      <c r="D39" s="23">
        <f>[11]Tammi!U15</f>
        <v>443</v>
      </c>
      <c r="E39" s="23">
        <f>[11]Helmi!U15</f>
        <v>399</v>
      </c>
      <c r="F39" s="23">
        <f>[11]Maalis!U15</f>
        <v>668</v>
      </c>
      <c r="G39" s="23">
        <f>[11]Huhti!U15</f>
        <v>733</v>
      </c>
      <c r="H39" s="23">
        <f>[11]Touko!U15</f>
        <v>798</v>
      </c>
      <c r="I39" s="23">
        <f>[11]Kesä!U15</f>
        <v>887</v>
      </c>
      <c r="J39" s="23">
        <f>[11]Heinä!U15</f>
        <v>674</v>
      </c>
      <c r="K39" s="23">
        <f>[11]Elo!U15</f>
        <v>1160</v>
      </c>
      <c r="L39" s="23">
        <f>[11]Syys!U15</f>
        <v>880</v>
      </c>
      <c r="M39" s="23">
        <f>[11]Loka!U15</f>
        <v>469</v>
      </c>
      <c r="N39" s="23">
        <f>[11]Marras!U15</f>
        <v>540</v>
      </c>
      <c r="O39" s="23">
        <f>[11]Joulu!U15</f>
        <v>453</v>
      </c>
    </row>
    <row r="40" spans="2:15" x14ac:dyDescent="0.2">
      <c r="B40" s="1" t="s">
        <v>50</v>
      </c>
      <c r="C40" s="12">
        <f>[11]Tammijoulu!AJ15</f>
        <v>6972</v>
      </c>
      <c r="D40" s="12">
        <f>[11]Tammi!AJ15</f>
        <v>592</v>
      </c>
      <c r="E40" s="12">
        <f>[11]Helmi!AJ15</f>
        <v>635</v>
      </c>
      <c r="F40" s="12">
        <f>[11]Maalis!AJ15</f>
        <v>500</v>
      </c>
      <c r="G40" s="12">
        <f>[11]Huhti!AJ15</f>
        <v>548</v>
      </c>
      <c r="H40" s="12">
        <f>[11]Touko!AJ15</f>
        <v>546</v>
      </c>
      <c r="I40" s="12">
        <f>[11]Kesä!AJ15</f>
        <v>584</v>
      </c>
      <c r="J40" s="12">
        <f>[11]Heinä!AJ15</f>
        <v>315</v>
      </c>
      <c r="K40" s="12">
        <f>[11]Elo!AJ15</f>
        <v>696</v>
      </c>
      <c r="L40" s="12">
        <f>[11]Syys!AJ15</f>
        <v>711</v>
      </c>
      <c r="M40" s="12">
        <f>[11]Loka!AJ15</f>
        <v>706</v>
      </c>
      <c r="N40" s="12">
        <f>[11]Marras!AJ15</f>
        <v>742</v>
      </c>
      <c r="O40" s="12">
        <f>[11]Joulu!AJ15</f>
        <v>397</v>
      </c>
    </row>
    <row r="41" spans="2:15" s="21" customFormat="1" x14ac:dyDescent="0.2">
      <c r="B41" s="24" t="s">
        <v>52</v>
      </c>
      <c r="C41" s="23">
        <f>[11]Tammijoulu!I15</f>
        <v>4995</v>
      </c>
      <c r="D41" s="23">
        <f>[11]Tammi!I15</f>
        <v>186</v>
      </c>
      <c r="E41" s="23">
        <f>[11]Helmi!I15</f>
        <v>111</v>
      </c>
      <c r="F41" s="23">
        <f>[11]Maalis!I15</f>
        <v>300</v>
      </c>
      <c r="G41" s="23">
        <f>[11]Huhti!I15</f>
        <v>324</v>
      </c>
      <c r="H41" s="23">
        <f>[11]Touko!I15</f>
        <v>776</v>
      </c>
      <c r="I41" s="23">
        <f>[11]Kesä!I15</f>
        <v>376</v>
      </c>
      <c r="J41" s="23">
        <f>[11]Heinä!I15</f>
        <v>760</v>
      </c>
      <c r="K41" s="23">
        <f>[11]Elo!I15</f>
        <v>357</v>
      </c>
      <c r="L41" s="23">
        <f>[11]Syys!I15</f>
        <v>520</v>
      </c>
      <c r="M41" s="23">
        <f>[11]Loka!I15</f>
        <v>625</v>
      </c>
      <c r="N41" s="23">
        <f>[11]Marras!I15</f>
        <v>437</v>
      </c>
      <c r="O41" s="23">
        <f>[11]Joulu!I15</f>
        <v>223</v>
      </c>
    </row>
    <row r="42" spans="2:15" s="46" customFormat="1" x14ac:dyDescent="0.2">
      <c r="B42" s="42" t="s">
        <v>71</v>
      </c>
      <c r="C42" s="43">
        <f>[11]Tammijoulu!AG15</f>
        <v>11105</v>
      </c>
      <c r="D42" s="43">
        <f>[11]Tammi!AG15</f>
        <v>726</v>
      </c>
      <c r="E42" s="43">
        <f>[11]Helmi!AG15</f>
        <v>319</v>
      </c>
      <c r="F42" s="43">
        <f>[11]Maalis!AG15</f>
        <v>623</v>
      </c>
      <c r="G42" s="43">
        <f>[11]Huhti!AG15</f>
        <v>1169</v>
      </c>
      <c r="H42" s="43">
        <f>[11]Touko!AG15</f>
        <v>831</v>
      </c>
      <c r="I42" s="43">
        <f>[11]Kesä!AG15</f>
        <v>1122</v>
      </c>
      <c r="J42" s="43">
        <f>[11]Heinä!AG15</f>
        <v>1256</v>
      </c>
      <c r="K42" s="43">
        <f>[11]Elo!AG15</f>
        <v>1460</v>
      </c>
      <c r="L42" s="43">
        <f>[11]Syys!AG15</f>
        <v>1179</v>
      </c>
      <c r="M42" s="43">
        <f>[11]Loka!AG15</f>
        <v>990</v>
      </c>
      <c r="N42" s="43">
        <f>[11]Marras!AG15</f>
        <v>1033</v>
      </c>
      <c r="O42" s="43">
        <f>[11]Joulu!AG15</f>
        <v>397</v>
      </c>
    </row>
    <row r="43" spans="2:15" s="21" customFormat="1" x14ac:dyDescent="0.2">
      <c r="B43" s="24" t="s">
        <v>4</v>
      </c>
      <c r="C43" s="23">
        <f>[11]Tammijoulu!AN15</f>
        <v>6508</v>
      </c>
      <c r="D43" s="23">
        <f>[11]Tammi!AN15</f>
        <v>180</v>
      </c>
      <c r="E43" s="23">
        <f>[11]Helmi!AN15</f>
        <v>250</v>
      </c>
      <c r="F43" s="23">
        <f>[11]Maalis!AN15</f>
        <v>402</v>
      </c>
      <c r="G43" s="23">
        <f>[11]Huhti!AN15</f>
        <v>231</v>
      </c>
      <c r="H43" s="23">
        <f>[11]Touko!AN15</f>
        <v>228</v>
      </c>
      <c r="I43" s="23">
        <f>[11]Kesä!AN15</f>
        <v>421</v>
      </c>
      <c r="J43" s="23">
        <f>[11]Heinä!AN15</f>
        <v>1429</v>
      </c>
      <c r="K43" s="23">
        <f>[11]Elo!AN15</f>
        <v>1959</v>
      </c>
      <c r="L43" s="23">
        <f>[11]Syys!AN15</f>
        <v>484</v>
      </c>
      <c r="M43" s="23">
        <f>[11]Loka!AN15</f>
        <v>320</v>
      </c>
      <c r="N43" s="23">
        <f>[11]Marras!AN15</f>
        <v>344</v>
      </c>
      <c r="O43" s="23">
        <f>[11]Joulu!AN15</f>
        <v>260</v>
      </c>
    </row>
    <row r="44" spans="2:15" x14ac:dyDescent="0.2">
      <c r="B44" s="1" t="s">
        <v>103</v>
      </c>
      <c r="C44" s="12">
        <f>[11]Tammijoulu!AL15</f>
        <v>4791</v>
      </c>
      <c r="D44" s="12">
        <f>[11]Tammi!AL15</f>
        <v>419</v>
      </c>
      <c r="E44" s="12">
        <f>[11]Helmi!AL15</f>
        <v>362</v>
      </c>
      <c r="F44" s="12">
        <f>[11]Maalis!AL15</f>
        <v>295</v>
      </c>
      <c r="G44" s="12">
        <f>[11]Huhti!AL15</f>
        <v>385</v>
      </c>
      <c r="H44" s="12">
        <f>[11]Touko!AL15</f>
        <v>274</v>
      </c>
      <c r="I44" s="12">
        <f>[11]Kesä!AL15</f>
        <v>545</v>
      </c>
      <c r="J44" s="12">
        <f>[11]Heinä!AL15</f>
        <v>493</v>
      </c>
      <c r="K44" s="12">
        <f>[11]Elo!AL15</f>
        <v>466</v>
      </c>
      <c r="L44" s="12">
        <f>[11]Syys!AL15</f>
        <v>576</v>
      </c>
      <c r="M44" s="12">
        <f>[11]Loka!AL15</f>
        <v>262</v>
      </c>
      <c r="N44" s="12">
        <f>[11]Marras!AL15</f>
        <v>312</v>
      </c>
      <c r="O44" s="12">
        <f>[11]Joulu!AL15</f>
        <v>402</v>
      </c>
    </row>
    <row r="45" spans="2:15" s="21" customFormat="1" x14ac:dyDescent="0.2">
      <c r="B45" s="24" t="s">
        <v>53</v>
      </c>
      <c r="C45" s="23">
        <f>[11]Tammijoulu!BH15</f>
        <v>2384</v>
      </c>
      <c r="D45" s="23">
        <f>[11]Tammi!BH15</f>
        <v>78</v>
      </c>
      <c r="E45" s="23">
        <f>[11]Helmi!BH15</f>
        <v>95</v>
      </c>
      <c r="F45" s="23">
        <f>[11]Maalis!BH15</f>
        <v>79</v>
      </c>
      <c r="G45" s="23">
        <f>[11]Huhti!BH15</f>
        <v>128</v>
      </c>
      <c r="H45" s="23">
        <f>[11]Touko!BH15</f>
        <v>137</v>
      </c>
      <c r="I45" s="23">
        <f>[11]Kesä!BH15</f>
        <v>394</v>
      </c>
      <c r="J45" s="23">
        <f>[11]Heinä!BH15</f>
        <v>403</v>
      </c>
      <c r="K45" s="23">
        <f>[11]Elo!BH15</f>
        <v>432</v>
      </c>
      <c r="L45" s="23">
        <f>[11]Syys!BH15</f>
        <v>287</v>
      </c>
      <c r="M45" s="23">
        <f>[11]Loka!BH15</f>
        <v>130</v>
      </c>
      <c r="N45" s="23">
        <f>[11]Marras!BH15</f>
        <v>87</v>
      </c>
      <c r="O45" s="23">
        <f>[11]Joulu!BH15</f>
        <v>134</v>
      </c>
    </row>
    <row r="46" spans="2:15" s="46" customFormat="1" x14ac:dyDescent="0.2">
      <c r="B46" s="42" t="s">
        <v>5</v>
      </c>
      <c r="C46" s="43">
        <f>[11]Tammijoulu!BC15</f>
        <v>5722</v>
      </c>
      <c r="D46" s="43">
        <f>[11]Tammi!BC15</f>
        <v>127</v>
      </c>
      <c r="E46" s="43">
        <f>[11]Helmi!BC15</f>
        <v>193</v>
      </c>
      <c r="F46" s="43">
        <f>[11]Maalis!BC15</f>
        <v>202</v>
      </c>
      <c r="G46" s="43">
        <f>[11]Huhti!BC15</f>
        <v>148</v>
      </c>
      <c r="H46" s="43">
        <f>[11]Touko!BC15</f>
        <v>495</v>
      </c>
      <c r="I46" s="43">
        <f>[11]Kesä!BC15</f>
        <v>860</v>
      </c>
      <c r="J46" s="43">
        <f>[11]Heinä!BC15</f>
        <v>1631</v>
      </c>
      <c r="K46" s="43">
        <f>[11]Elo!BC15</f>
        <v>778</v>
      </c>
      <c r="L46" s="43">
        <f>[11]Syys!BC15</f>
        <v>419</v>
      </c>
      <c r="M46" s="43">
        <f>[11]Loka!BC15</f>
        <v>423</v>
      </c>
      <c r="N46" s="43">
        <f>[11]Marras!BC15</f>
        <v>167</v>
      </c>
      <c r="O46" s="43">
        <f>[11]Joulu!BC15</f>
        <v>279</v>
      </c>
    </row>
    <row r="47" spans="2:15" s="21" customFormat="1" x14ac:dyDescent="0.2">
      <c r="B47" s="25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2:15" x14ac:dyDescent="0.2">
      <c r="B48" s="1" t="s">
        <v>54</v>
      </c>
      <c r="C48" s="8">
        <f t="shared" ref="C48:D48" si="0">C10-SUM(C12:C46)</f>
        <v>193698</v>
      </c>
      <c r="D48" s="8">
        <f t="shared" si="0"/>
        <v>10615</v>
      </c>
      <c r="E48" s="8">
        <f t="shared" ref="E48" si="1">E10-SUM(E12:E46)</f>
        <v>9625</v>
      </c>
      <c r="F48" s="8">
        <f t="shared" ref="F48:H48" si="2">F10-SUM(F12:F46)</f>
        <v>12059</v>
      </c>
      <c r="G48" s="8">
        <f t="shared" si="2"/>
        <v>12273</v>
      </c>
      <c r="H48" s="8">
        <f t="shared" si="2"/>
        <v>17283</v>
      </c>
      <c r="I48" s="8">
        <f t="shared" ref="I48:K48" si="3">I10-SUM(I12:I46)</f>
        <v>27415</v>
      </c>
      <c r="J48" s="8">
        <f t="shared" si="3"/>
        <v>21293</v>
      </c>
      <c r="K48" s="8">
        <f t="shared" si="3"/>
        <v>29088</v>
      </c>
      <c r="L48" s="8">
        <f>L10-SUM(L12:L46)</f>
        <v>20857</v>
      </c>
      <c r="M48" s="8">
        <f>M10-SUM(M12:M46)</f>
        <v>9983</v>
      </c>
      <c r="N48" s="8">
        <f>N10-SUM(N12:N46)</f>
        <v>11848</v>
      </c>
      <c r="O48" s="8">
        <f>O10-SUM(O12:O46)</f>
        <v>11359</v>
      </c>
    </row>
    <row r="49" spans="2:15" x14ac:dyDescent="0.2"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2:15" x14ac:dyDescent="0.2"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2:15" x14ac:dyDescent="0.2"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2:15" x14ac:dyDescent="0.2"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</row>
    <row r="53" spans="2:15" x14ac:dyDescent="0.2"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</row>
    <row r="54" spans="2:15" x14ac:dyDescent="0.2"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2:15" x14ac:dyDescent="0.2"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</row>
    <row r="56" spans="2:15" x14ac:dyDescent="0.2"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2:15" x14ac:dyDescent="0.2">
      <c r="B57" s="13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2:15" x14ac:dyDescent="0.2"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2:15" x14ac:dyDescent="0.2"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2:15" x14ac:dyDescent="0.2"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</row>
  </sheetData>
  <conditionalFormatting sqref="P1:IV1048576 C1:D6 C8:D65536 A1:B1048576 G8:G65536 G1:G6">
    <cfRule type="cellIs" dxfId="751" priority="175" stopIfTrue="1" operator="lessThan">
      <formula>0</formula>
    </cfRule>
  </conditionalFormatting>
  <conditionalFormatting sqref="G1:G6 G8:G65536">
    <cfRule type="cellIs" dxfId="750" priority="172" stopIfTrue="1" operator="lessThan">
      <formula>0</formula>
    </cfRule>
  </conditionalFormatting>
  <conditionalFormatting sqref="G1:G6 G8:G65536">
    <cfRule type="cellIs" dxfId="749" priority="161" stopIfTrue="1" operator="lessThan">
      <formula>0</formula>
    </cfRule>
  </conditionalFormatting>
  <conditionalFormatting sqref="G1:G6 G8:G65536">
    <cfRule type="cellIs" dxfId="748" priority="160" stopIfTrue="1" operator="lessThan">
      <formula>0</formula>
    </cfRule>
  </conditionalFormatting>
  <conditionalFormatting sqref="G1:G6 G8:G65536">
    <cfRule type="cellIs" dxfId="747" priority="142" stopIfTrue="1" operator="lessThan">
      <formula>0</formula>
    </cfRule>
  </conditionalFormatting>
  <conditionalFormatting sqref="G1:G6 G8:G65536">
    <cfRule type="cellIs" dxfId="746" priority="141" stopIfTrue="1" operator="lessThan">
      <formula>0</formula>
    </cfRule>
  </conditionalFormatting>
  <conditionalFormatting sqref="G1:G6 G8:G65536">
    <cfRule type="cellIs" dxfId="745" priority="140" stopIfTrue="1" operator="lessThan">
      <formula>0</formula>
    </cfRule>
  </conditionalFormatting>
  <conditionalFormatting sqref="G1:G6 G8:G65536">
    <cfRule type="cellIs" dxfId="744" priority="139" stopIfTrue="1" operator="lessThan">
      <formula>0</formula>
    </cfRule>
  </conditionalFormatting>
  <conditionalFormatting sqref="E1:E6 E8:E65536">
    <cfRule type="cellIs" dxfId="743" priority="90" stopIfTrue="1" operator="lessThan">
      <formula>0</formula>
    </cfRule>
  </conditionalFormatting>
  <conditionalFormatting sqref="E1:E6 E8:E65536">
    <cfRule type="cellIs" dxfId="742" priority="89" stopIfTrue="1" operator="lessThan">
      <formula>0</formula>
    </cfRule>
  </conditionalFormatting>
  <conditionalFormatting sqref="E1:E6 E8:E65536">
    <cfRule type="cellIs" dxfId="741" priority="88" stopIfTrue="1" operator="lessThan">
      <formula>0</formula>
    </cfRule>
  </conditionalFormatting>
  <conditionalFormatting sqref="E1:E6 E8:E65536">
    <cfRule type="cellIs" dxfId="740" priority="87" stopIfTrue="1" operator="lessThan">
      <formula>0</formula>
    </cfRule>
  </conditionalFormatting>
  <conditionalFormatting sqref="E1:E6 E8:E65536">
    <cfRule type="cellIs" dxfId="739" priority="86" stopIfTrue="1" operator="lessThan">
      <formula>0</formula>
    </cfRule>
  </conditionalFormatting>
  <conditionalFormatting sqref="E1:E6 E8:E65536">
    <cfRule type="cellIs" dxfId="738" priority="85" stopIfTrue="1" operator="lessThan">
      <formula>0</formula>
    </cfRule>
  </conditionalFormatting>
  <conditionalFormatting sqref="E1:E6 E8:E65536">
    <cfRule type="cellIs" dxfId="737" priority="84" stopIfTrue="1" operator="lessThan">
      <formula>0</formula>
    </cfRule>
  </conditionalFormatting>
  <conditionalFormatting sqref="E1:E6 E8:E65536">
    <cfRule type="cellIs" dxfId="736" priority="83" stopIfTrue="1" operator="lessThan">
      <formula>0</formula>
    </cfRule>
  </conditionalFormatting>
  <conditionalFormatting sqref="F1:F6 F8:F65536">
    <cfRule type="cellIs" dxfId="735" priority="82" stopIfTrue="1" operator="lessThan">
      <formula>0</formula>
    </cfRule>
  </conditionalFormatting>
  <conditionalFormatting sqref="F1:F6 F8:F65536">
    <cfRule type="cellIs" dxfId="734" priority="81" stopIfTrue="1" operator="lessThan">
      <formula>0</formula>
    </cfRule>
  </conditionalFormatting>
  <conditionalFormatting sqref="F1:F6 F8:F65536">
    <cfRule type="cellIs" dxfId="733" priority="80" stopIfTrue="1" operator="lessThan">
      <formula>0</formula>
    </cfRule>
  </conditionalFormatting>
  <conditionalFormatting sqref="F1:F6 F8:F65536">
    <cfRule type="cellIs" dxfId="732" priority="79" stopIfTrue="1" operator="lessThan">
      <formula>0</formula>
    </cfRule>
  </conditionalFormatting>
  <conditionalFormatting sqref="F1:F6 F8:F65536">
    <cfRule type="cellIs" dxfId="731" priority="78" stopIfTrue="1" operator="lessThan">
      <formula>0</formula>
    </cfRule>
  </conditionalFormatting>
  <conditionalFormatting sqref="F1:F6 F8:F65536">
    <cfRule type="cellIs" dxfId="730" priority="77" stopIfTrue="1" operator="lessThan">
      <formula>0</formula>
    </cfRule>
  </conditionalFormatting>
  <conditionalFormatting sqref="F1:F6 F8:F65536">
    <cfRule type="cellIs" dxfId="729" priority="76" stopIfTrue="1" operator="lessThan">
      <formula>0</formula>
    </cfRule>
  </conditionalFormatting>
  <conditionalFormatting sqref="F1:F6 F8:F65536">
    <cfRule type="cellIs" dxfId="728" priority="75" stopIfTrue="1" operator="lessThan">
      <formula>0</formula>
    </cfRule>
  </conditionalFormatting>
  <conditionalFormatting sqref="G1:G6 G8:G65536">
    <cfRule type="cellIs" dxfId="727" priority="74" stopIfTrue="1" operator="lessThan">
      <formula>0</formula>
    </cfRule>
  </conditionalFormatting>
  <conditionalFormatting sqref="G1:G6 G8:G65536">
    <cfRule type="cellIs" dxfId="726" priority="73" stopIfTrue="1" operator="lessThan">
      <formula>0</formula>
    </cfRule>
  </conditionalFormatting>
  <conditionalFormatting sqref="G1:G6 G8:G65536">
    <cfRule type="cellIs" dxfId="725" priority="72" stopIfTrue="1" operator="lessThan">
      <formula>0</formula>
    </cfRule>
  </conditionalFormatting>
  <conditionalFormatting sqref="G1:G6 G8:G65536">
    <cfRule type="cellIs" dxfId="724" priority="71" stopIfTrue="1" operator="lessThan">
      <formula>0</formula>
    </cfRule>
  </conditionalFormatting>
  <conditionalFormatting sqref="G1:G6 G8:G65536">
    <cfRule type="cellIs" dxfId="723" priority="70" stopIfTrue="1" operator="lessThan">
      <formula>0</formula>
    </cfRule>
  </conditionalFormatting>
  <conditionalFormatting sqref="G1:G6 G8:G65536">
    <cfRule type="cellIs" dxfId="722" priority="69" stopIfTrue="1" operator="lessThan">
      <formula>0</formula>
    </cfRule>
  </conditionalFormatting>
  <conditionalFormatting sqref="G1:G6 G8:G65536">
    <cfRule type="cellIs" dxfId="721" priority="68" stopIfTrue="1" operator="lessThan">
      <formula>0</formula>
    </cfRule>
  </conditionalFormatting>
  <conditionalFormatting sqref="G1:G6 G8:G65536">
    <cfRule type="cellIs" dxfId="720" priority="67" stopIfTrue="1" operator="lessThan">
      <formula>0</formula>
    </cfRule>
  </conditionalFormatting>
  <conditionalFormatting sqref="H1:H6 H8:H65536">
    <cfRule type="cellIs" dxfId="719" priority="66" stopIfTrue="1" operator="lessThan">
      <formula>0</formula>
    </cfRule>
  </conditionalFormatting>
  <conditionalFormatting sqref="H1:H6 H8:H65536">
    <cfRule type="cellIs" dxfId="718" priority="65" stopIfTrue="1" operator="lessThan">
      <formula>0</formula>
    </cfRule>
  </conditionalFormatting>
  <conditionalFormatting sqref="H1:H6 H8:H65536">
    <cfRule type="cellIs" dxfId="717" priority="64" stopIfTrue="1" operator="lessThan">
      <formula>0</formula>
    </cfRule>
  </conditionalFormatting>
  <conditionalFormatting sqref="H1:H6 H8:H65536">
    <cfRule type="cellIs" dxfId="716" priority="63" stopIfTrue="1" operator="lessThan">
      <formula>0</formula>
    </cfRule>
  </conditionalFormatting>
  <conditionalFormatting sqref="H1:H6 H8:H65536">
    <cfRule type="cellIs" dxfId="715" priority="62" stopIfTrue="1" operator="lessThan">
      <formula>0</formula>
    </cfRule>
  </conditionalFormatting>
  <conditionalFormatting sqref="H1:H6 H8:H65536">
    <cfRule type="cellIs" dxfId="714" priority="61" stopIfTrue="1" operator="lessThan">
      <formula>0</formula>
    </cfRule>
  </conditionalFormatting>
  <conditionalFormatting sqref="H1:H6 H8:H65536">
    <cfRule type="cellIs" dxfId="713" priority="60" stopIfTrue="1" operator="lessThan">
      <formula>0</formula>
    </cfRule>
  </conditionalFormatting>
  <conditionalFormatting sqref="H1:H6 H8:H65536">
    <cfRule type="cellIs" dxfId="712" priority="59" stopIfTrue="1" operator="lessThan">
      <formula>0</formula>
    </cfRule>
  </conditionalFormatting>
  <conditionalFormatting sqref="H1:H6 H8:H65536">
    <cfRule type="cellIs" dxfId="711" priority="58" stopIfTrue="1" operator="lessThan">
      <formula>0</formula>
    </cfRule>
  </conditionalFormatting>
  <conditionalFormatting sqref="H1:H6 H8:H65536">
    <cfRule type="cellIs" dxfId="710" priority="57" stopIfTrue="1" operator="lessThan">
      <formula>0</formula>
    </cfRule>
  </conditionalFormatting>
  <conditionalFormatting sqref="H1:H6 H8:H65536">
    <cfRule type="cellIs" dxfId="709" priority="56" stopIfTrue="1" operator="lessThan">
      <formula>0</formula>
    </cfRule>
  </conditionalFormatting>
  <conditionalFormatting sqref="H1:H6 H8:H65536">
    <cfRule type="cellIs" dxfId="708" priority="55" stopIfTrue="1" operator="lessThan">
      <formula>0</formula>
    </cfRule>
  </conditionalFormatting>
  <conditionalFormatting sqref="I1:I6 I8:I65536">
    <cfRule type="cellIs" dxfId="707" priority="54" stopIfTrue="1" operator="lessThan">
      <formula>0</formula>
    </cfRule>
  </conditionalFormatting>
  <conditionalFormatting sqref="I1:I6 I8:I65536">
    <cfRule type="cellIs" dxfId="706" priority="53" stopIfTrue="1" operator="lessThan">
      <formula>0</formula>
    </cfRule>
  </conditionalFormatting>
  <conditionalFormatting sqref="I1:I6 I8:I65536">
    <cfRule type="cellIs" dxfId="705" priority="52" stopIfTrue="1" operator="lessThan">
      <formula>0</formula>
    </cfRule>
  </conditionalFormatting>
  <conditionalFormatting sqref="I1:I6 I8:I65536">
    <cfRule type="cellIs" dxfId="704" priority="51" stopIfTrue="1" operator="lessThan">
      <formula>0</formula>
    </cfRule>
  </conditionalFormatting>
  <conditionalFormatting sqref="I1:I6 I8:I65536">
    <cfRule type="cellIs" dxfId="703" priority="50" stopIfTrue="1" operator="lessThan">
      <formula>0</formula>
    </cfRule>
  </conditionalFormatting>
  <conditionalFormatting sqref="I1:I6 I8:I65536">
    <cfRule type="cellIs" dxfId="702" priority="49" stopIfTrue="1" operator="lessThan">
      <formula>0</formula>
    </cfRule>
  </conditionalFormatting>
  <conditionalFormatting sqref="I1:I6 I8:I65536">
    <cfRule type="cellIs" dxfId="701" priority="48" stopIfTrue="1" operator="lessThan">
      <formula>0</formula>
    </cfRule>
  </conditionalFormatting>
  <conditionalFormatting sqref="I1:I6 I8:I65536">
    <cfRule type="cellIs" dxfId="700" priority="47" stopIfTrue="1" operator="lessThan">
      <formula>0</formula>
    </cfRule>
  </conditionalFormatting>
  <conditionalFormatting sqref="I1:I6 I8:I65536">
    <cfRule type="cellIs" dxfId="699" priority="46" stopIfTrue="1" operator="lessThan">
      <formula>0</formula>
    </cfRule>
  </conditionalFormatting>
  <conditionalFormatting sqref="I1:I6 I8:I65536">
    <cfRule type="cellIs" dxfId="698" priority="45" stopIfTrue="1" operator="lessThan">
      <formula>0</formula>
    </cfRule>
  </conditionalFormatting>
  <conditionalFormatting sqref="I1:I6 I8:I65536">
    <cfRule type="cellIs" dxfId="697" priority="44" stopIfTrue="1" operator="lessThan">
      <formula>0</formula>
    </cfRule>
  </conditionalFormatting>
  <conditionalFormatting sqref="I1:I6 I8:I65536">
    <cfRule type="cellIs" dxfId="696" priority="43" stopIfTrue="1" operator="lessThan">
      <formula>0</formula>
    </cfRule>
  </conditionalFormatting>
  <conditionalFormatting sqref="J1:J6 J8:J65536">
    <cfRule type="cellIs" dxfId="695" priority="42" stopIfTrue="1" operator="lessThan">
      <formula>0</formula>
    </cfRule>
  </conditionalFormatting>
  <conditionalFormatting sqref="J1:J6 J8:J65536">
    <cfRule type="cellIs" dxfId="694" priority="41" stopIfTrue="1" operator="lessThan">
      <formula>0</formula>
    </cfRule>
  </conditionalFormatting>
  <conditionalFormatting sqref="J1:J6 J8:J65536">
    <cfRule type="cellIs" dxfId="693" priority="40" stopIfTrue="1" operator="lessThan">
      <formula>0</formula>
    </cfRule>
  </conditionalFormatting>
  <conditionalFormatting sqref="J1:J6 J8:J65536">
    <cfRule type="cellIs" dxfId="692" priority="39" stopIfTrue="1" operator="lessThan">
      <formula>0</formula>
    </cfRule>
  </conditionalFormatting>
  <conditionalFormatting sqref="J1:J6 J8:J65536">
    <cfRule type="cellIs" dxfId="691" priority="38" stopIfTrue="1" operator="lessThan">
      <formula>0</formula>
    </cfRule>
  </conditionalFormatting>
  <conditionalFormatting sqref="J1:J6 J8:J65536">
    <cfRule type="cellIs" dxfId="690" priority="37" stopIfTrue="1" operator="lessThan">
      <formula>0</formula>
    </cfRule>
  </conditionalFormatting>
  <conditionalFormatting sqref="J1:J6 J8:J65536">
    <cfRule type="cellIs" dxfId="689" priority="36" stopIfTrue="1" operator="lessThan">
      <formula>0</formula>
    </cfRule>
  </conditionalFormatting>
  <conditionalFormatting sqref="J1:J6 J8:J65536">
    <cfRule type="cellIs" dxfId="688" priority="35" stopIfTrue="1" operator="lessThan">
      <formula>0</formula>
    </cfRule>
  </conditionalFormatting>
  <conditionalFormatting sqref="J1:J6 J8:J65536">
    <cfRule type="cellIs" dxfId="687" priority="34" stopIfTrue="1" operator="lessThan">
      <formula>0</formula>
    </cfRule>
  </conditionalFormatting>
  <conditionalFormatting sqref="J1:J6 J8:J65536">
    <cfRule type="cellIs" dxfId="686" priority="33" stopIfTrue="1" operator="lessThan">
      <formula>0</formula>
    </cfRule>
  </conditionalFormatting>
  <conditionalFormatting sqref="J1:J6 J8:J65536">
    <cfRule type="cellIs" dxfId="685" priority="32" stopIfTrue="1" operator="lessThan">
      <formula>0</formula>
    </cfRule>
  </conditionalFormatting>
  <conditionalFormatting sqref="J1:J6 J8:J65536">
    <cfRule type="cellIs" dxfId="684" priority="31" stopIfTrue="1" operator="lessThan">
      <formula>0</formula>
    </cfRule>
  </conditionalFormatting>
  <conditionalFormatting sqref="K1:K6 K8:K65536">
    <cfRule type="cellIs" dxfId="683" priority="30" stopIfTrue="1" operator="lessThan">
      <formula>0</formula>
    </cfRule>
  </conditionalFormatting>
  <conditionalFormatting sqref="K1:K6 K8:K65536">
    <cfRule type="cellIs" dxfId="682" priority="29" stopIfTrue="1" operator="lessThan">
      <formula>0</formula>
    </cfRule>
  </conditionalFormatting>
  <conditionalFormatting sqref="K1:K6 K8:K65536">
    <cfRule type="cellIs" dxfId="681" priority="28" stopIfTrue="1" operator="lessThan">
      <formula>0</formula>
    </cfRule>
  </conditionalFormatting>
  <conditionalFormatting sqref="K1:K6 K8:K65536">
    <cfRule type="cellIs" dxfId="680" priority="27" stopIfTrue="1" operator="lessThan">
      <formula>0</formula>
    </cfRule>
  </conditionalFormatting>
  <conditionalFormatting sqref="K1:K6 K8:K65536">
    <cfRule type="cellIs" dxfId="679" priority="26" stopIfTrue="1" operator="lessThan">
      <formula>0</formula>
    </cfRule>
  </conditionalFormatting>
  <conditionalFormatting sqref="K1:K6 K8:K65536">
    <cfRule type="cellIs" dxfId="678" priority="25" stopIfTrue="1" operator="lessThan">
      <formula>0</formula>
    </cfRule>
  </conditionalFormatting>
  <conditionalFormatting sqref="L1:L6 L8:L65536">
    <cfRule type="cellIs" dxfId="677" priority="24" stopIfTrue="1" operator="lessThan">
      <formula>0</formula>
    </cfRule>
  </conditionalFormatting>
  <conditionalFormatting sqref="L1:L6 L8:L65536">
    <cfRule type="cellIs" dxfId="676" priority="23" stopIfTrue="1" operator="lessThan">
      <formula>0</formula>
    </cfRule>
  </conditionalFormatting>
  <conditionalFormatting sqref="L1:L6 L8:L65536">
    <cfRule type="cellIs" dxfId="675" priority="22" stopIfTrue="1" operator="lessThan">
      <formula>0</formula>
    </cfRule>
  </conditionalFormatting>
  <conditionalFormatting sqref="L1:L6 L8:L65536">
    <cfRule type="cellIs" dxfId="674" priority="21" stopIfTrue="1" operator="lessThan">
      <formula>0</formula>
    </cfRule>
  </conditionalFormatting>
  <conditionalFormatting sqref="L1:L6 L8:L65536">
    <cfRule type="cellIs" dxfId="673" priority="20" stopIfTrue="1" operator="lessThan">
      <formula>0</formula>
    </cfRule>
  </conditionalFormatting>
  <conditionalFormatting sqref="L1:L6 L8:L65536">
    <cfRule type="cellIs" dxfId="672" priority="19" stopIfTrue="1" operator="lessThan">
      <formula>0</formula>
    </cfRule>
  </conditionalFormatting>
  <conditionalFormatting sqref="M1:M6 M8:M65536">
    <cfRule type="cellIs" dxfId="671" priority="18" stopIfTrue="1" operator="lessThan">
      <formula>0</formula>
    </cfRule>
  </conditionalFormatting>
  <conditionalFormatting sqref="M1:M6 M8:M65536">
    <cfRule type="cellIs" dxfId="670" priority="17" stopIfTrue="1" operator="lessThan">
      <formula>0</formula>
    </cfRule>
  </conditionalFormatting>
  <conditionalFormatting sqref="M1:M6 M8:M65536">
    <cfRule type="cellIs" dxfId="669" priority="16" stopIfTrue="1" operator="lessThan">
      <formula>0</formula>
    </cfRule>
  </conditionalFormatting>
  <conditionalFormatting sqref="M1:M6 M8:M65536">
    <cfRule type="cellIs" dxfId="668" priority="15" stopIfTrue="1" operator="lessThan">
      <formula>0</formula>
    </cfRule>
  </conditionalFormatting>
  <conditionalFormatting sqref="M1:M6 M8:M65536">
    <cfRule type="cellIs" dxfId="667" priority="14" stopIfTrue="1" operator="lessThan">
      <formula>0</formula>
    </cfRule>
  </conditionalFormatting>
  <conditionalFormatting sqref="M1:M6 M8:M65536">
    <cfRule type="cellIs" dxfId="666" priority="13" stopIfTrue="1" operator="lessThan">
      <formula>0</formula>
    </cfRule>
  </conditionalFormatting>
  <conditionalFormatting sqref="N1:N6 N8:N65536">
    <cfRule type="cellIs" dxfId="665" priority="12" stopIfTrue="1" operator="lessThan">
      <formula>0</formula>
    </cfRule>
  </conditionalFormatting>
  <conditionalFormatting sqref="N1:N6 N8:N65536">
    <cfRule type="cellIs" dxfId="664" priority="11" stopIfTrue="1" operator="lessThan">
      <formula>0</formula>
    </cfRule>
  </conditionalFormatting>
  <conditionalFormatting sqref="N1:N6 N8:N65536">
    <cfRule type="cellIs" dxfId="663" priority="10" stopIfTrue="1" operator="lessThan">
      <formula>0</formula>
    </cfRule>
  </conditionalFormatting>
  <conditionalFormatting sqref="N1:N6 N8:N65536">
    <cfRule type="cellIs" dxfId="662" priority="9" stopIfTrue="1" operator="lessThan">
      <formula>0</formula>
    </cfRule>
  </conditionalFormatting>
  <conditionalFormatting sqref="N1:N6 N8:N65536">
    <cfRule type="cellIs" dxfId="661" priority="8" stopIfTrue="1" operator="lessThan">
      <formula>0</formula>
    </cfRule>
  </conditionalFormatting>
  <conditionalFormatting sqref="N1:N6 N8:N65536">
    <cfRule type="cellIs" dxfId="660" priority="7" stopIfTrue="1" operator="lessThan">
      <formula>0</formula>
    </cfRule>
  </conditionalFormatting>
  <conditionalFormatting sqref="O1:O6 O8:O65536">
    <cfRule type="cellIs" dxfId="659" priority="6" stopIfTrue="1" operator="lessThan">
      <formula>0</formula>
    </cfRule>
  </conditionalFormatting>
  <conditionalFormatting sqref="O1:O6 O8:O65536">
    <cfRule type="cellIs" dxfId="658" priority="5" stopIfTrue="1" operator="lessThan">
      <formula>0</formula>
    </cfRule>
  </conditionalFormatting>
  <conditionalFormatting sqref="O1:O6 O8:O65536">
    <cfRule type="cellIs" dxfId="657" priority="4" stopIfTrue="1" operator="lessThan">
      <formula>0</formula>
    </cfRule>
  </conditionalFormatting>
  <conditionalFormatting sqref="O1:O6 O8:O65536">
    <cfRule type="cellIs" dxfId="656" priority="3" stopIfTrue="1" operator="lessThan">
      <formula>0</formula>
    </cfRule>
  </conditionalFormatting>
  <conditionalFormatting sqref="O1:O6 O8:O65536">
    <cfRule type="cellIs" dxfId="655" priority="2" stopIfTrue="1" operator="lessThan">
      <formula>0</formula>
    </cfRule>
  </conditionalFormatting>
  <conditionalFormatting sqref="O1:O6 O8:O65536">
    <cfRule type="cellIs" dxfId="654" priority="1" stopIfTrue="1" operator="lessThan">
      <formula>0</formula>
    </cfRule>
  </conditionalFormatting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Z57"/>
  <sheetViews>
    <sheetView topLeftCell="A5" workbookViewId="0">
      <selection activeCell="C9" sqref="C9"/>
    </sheetView>
  </sheetViews>
  <sheetFormatPr defaultRowHeight="12.75" x14ac:dyDescent="0.2"/>
  <cols>
    <col min="1" max="1" width="4.140625" customWidth="1"/>
    <col min="2" max="2" width="39" style="42" customWidth="1"/>
    <col min="3" max="15" width="10.140625" customWidth="1"/>
  </cols>
  <sheetData>
    <row r="1" spans="2:78" x14ac:dyDescent="0.2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78" x14ac:dyDescent="0.2">
      <c r="B2" s="52" t="s">
        <v>72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78" x14ac:dyDescent="0.2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78" ht="15.75" x14ac:dyDescent="0.25">
      <c r="B4" s="53" t="s">
        <v>55</v>
      </c>
      <c r="C4" s="4"/>
      <c r="D4" s="4"/>
      <c r="E4" s="4"/>
      <c r="F4" s="2"/>
      <c r="G4" s="4"/>
      <c r="H4" s="2"/>
      <c r="I4" s="4"/>
      <c r="J4" s="2"/>
      <c r="K4" s="4"/>
      <c r="L4" s="4"/>
      <c r="M4" s="2"/>
      <c r="N4" s="2"/>
      <c r="O4" s="2"/>
    </row>
    <row r="5" spans="2:78" ht="15.75" thickBot="1" x14ac:dyDescent="0.3">
      <c r="B5" s="54" t="s">
        <v>74</v>
      </c>
    </row>
    <row r="6" spans="2:78" ht="13.5" thickBot="1" x14ac:dyDescent="0.25">
      <c r="B6" s="6" t="s">
        <v>230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  <c r="K6" s="7" t="s">
        <v>14</v>
      </c>
      <c r="L6" s="7" t="s">
        <v>15</v>
      </c>
      <c r="M6" s="7" t="s">
        <v>16</v>
      </c>
      <c r="N6" s="7" t="s">
        <v>17</v>
      </c>
      <c r="O6" s="7" t="s">
        <v>18</v>
      </c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</row>
    <row r="7" spans="2:78" ht="13.5" thickBot="1" x14ac:dyDescent="0.25">
      <c r="B7" s="39" t="s">
        <v>231</v>
      </c>
      <c r="C7" s="16" t="s">
        <v>56</v>
      </c>
      <c r="D7" s="16" t="s">
        <v>57</v>
      </c>
      <c r="E7" s="16" t="s">
        <v>58</v>
      </c>
      <c r="F7" s="16" t="s">
        <v>59</v>
      </c>
      <c r="G7" s="16" t="s">
        <v>60</v>
      </c>
      <c r="H7" s="16" t="s">
        <v>61</v>
      </c>
      <c r="I7" s="16" t="s">
        <v>62</v>
      </c>
      <c r="J7" s="16" t="s">
        <v>63</v>
      </c>
      <c r="K7" s="16" t="s">
        <v>64</v>
      </c>
      <c r="L7" s="16" t="s">
        <v>65</v>
      </c>
      <c r="M7" s="16" t="s">
        <v>66</v>
      </c>
      <c r="N7" s="16" t="s">
        <v>67</v>
      </c>
      <c r="O7" s="16" t="s">
        <v>68</v>
      </c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</row>
    <row r="8" spans="2:78" x14ac:dyDescent="0.2">
      <c r="B8" s="48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</row>
    <row r="9" spans="2:78" s="21" customFormat="1" x14ac:dyDescent="0.2">
      <c r="B9" s="18" t="s">
        <v>23</v>
      </c>
      <c r="C9" s="19">
        <f>SUM(D9:O9)</f>
        <v>-455645</v>
      </c>
      <c r="D9" s="19">
        <f>'2014KOKOMAA'!D9-'2013KOKOMAA'!D9</f>
        <v>17045</v>
      </c>
      <c r="E9" s="19">
        <f>'2014KOKOMAA'!E9-'2013KOKOMAA'!E9</f>
        <v>-23166</v>
      </c>
      <c r="F9" s="19">
        <f>'2014KOKOMAA'!F9-'2013KOKOMAA'!F9</f>
        <v>-112394</v>
      </c>
      <c r="G9" s="19">
        <f>'2014KOKOMAA'!G9-'2013KOKOMAA'!G9</f>
        <v>6368</v>
      </c>
      <c r="H9" s="19">
        <f>'2014KOKOMAA'!H9-'2013KOKOMAA'!H9</f>
        <v>-5347</v>
      </c>
      <c r="I9" s="19">
        <f>'2014KOKOMAA'!I9-'2013KOKOMAA'!I9</f>
        <v>-74147</v>
      </c>
      <c r="J9" s="19">
        <f>'2014KOKOMAA'!J9-'2013KOKOMAA'!J9</f>
        <v>-112181</v>
      </c>
      <c r="K9" s="19">
        <f>'2014KOKOMAA'!K9-'2013KOKOMAA'!K9</f>
        <v>-31157</v>
      </c>
      <c r="L9" s="19">
        <f>'2014KOKOMAA'!L9-'2013KOKOMAA'!L9</f>
        <v>-35454</v>
      </c>
      <c r="M9" s="19">
        <f>'2014KOKOMAA'!M9-'2013KOKOMAA'!M9</f>
        <v>10841</v>
      </c>
      <c r="N9" s="19">
        <f>'2014KOKOMAA'!N9-'2013KOKOMAA'!N9</f>
        <v>-48283</v>
      </c>
      <c r="O9" s="19">
        <f>'2014KOKOMAA'!O9-'2013KOKOMAA'!O9</f>
        <v>-47770</v>
      </c>
      <c r="P9" s="19"/>
      <c r="Q9" s="19"/>
      <c r="R9" s="19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</row>
    <row r="10" spans="2:78" x14ac:dyDescent="0.2">
      <c r="B10" s="11" t="s">
        <v>24</v>
      </c>
      <c r="C10" s="49">
        <f>SUM(D10:O10)</f>
        <v>-150107</v>
      </c>
      <c r="D10" s="7">
        <f>'2014KOKOMAA'!D10-'2013KOKOMAA'!D10</f>
        <v>8398</v>
      </c>
      <c r="E10" s="7">
        <f>'2014KOKOMAA'!E10-'2013KOKOMAA'!E10</f>
        <v>-18953</v>
      </c>
      <c r="F10" s="7">
        <f>'2014KOKOMAA'!F10-'2013KOKOMAA'!F10</f>
        <v>-10472</v>
      </c>
      <c r="G10" s="7">
        <f>'2014KOKOMAA'!G10-'2013KOKOMAA'!G10</f>
        <v>7417</v>
      </c>
      <c r="H10" s="7">
        <f>'2014KOKOMAA'!H10-'2013KOKOMAA'!H10</f>
        <v>-16396</v>
      </c>
      <c r="I10" s="7">
        <f>'2014KOKOMAA'!I10-'2013KOKOMAA'!I10</f>
        <v>16283</v>
      </c>
      <c r="J10" s="7">
        <f>'2014KOKOMAA'!J10-'2013KOKOMAA'!J10</f>
        <v>-30979</v>
      </c>
      <c r="K10" s="7">
        <f>'2014KOKOMAA'!K10-'2013KOKOMAA'!K10</f>
        <v>1346</v>
      </c>
      <c r="L10" s="7">
        <f>'2014KOKOMAA'!L10-'2013KOKOMAA'!L10</f>
        <v>-27701</v>
      </c>
      <c r="M10" s="7">
        <f>'2014KOKOMAA'!M10-'2013KOKOMAA'!M10</f>
        <v>-4425</v>
      </c>
      <c r="N10" s="7">
        <f>'2014KOKOMAA'!N10-'2013KOKOMAA'!N10</f>
        <v>-22006</v>
      </c>
      <c r="O10" s="7">
        <f>'2014KOKOMAA'!O10-'2013KOKOMAA'!O10</f>
        <v>-52619</v>
      </c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</row>
    <row r="11" spans="2:78" s="21" customFormat="1" x14ac:dyDescent="0.2">
      <c r="B11" s="22" t="s">
        <v>25</v>
      </c>
      <c r="C11" s="19">
        <f t="shared" ref="C11:C48" si="0">SUM(D11:O11)</f>
        <v>-305538</v>
      </c>
      <c r="D11" s="19">
        <f>'2014KOKOMAA'!D11-'2013KOKOMAA'!D11</f>
        <v>8647</v>
      </c>
      <c r="E11" s="19">
        <f>'2014KOKOMAA'!E11-'2013KOKOMAA'!E11</f>
        <v>-4213</v>
      </c>
      <c r="F11" s="19">
        <f>'2014KOKOMAA'!F11-'2013KOKOMAA'!F11</f>
        <v>-101922</v>
      </c>
      <c r="G11" s="19">
        <f>'2014KOKOMAA'!G11-'2013KOKOMAA'!G11</f>
        <v>-1049</v>
      </c>
      <c r="H11" s="19">
        <f>'2014KOKOMAA'!H11-'2013KOKOMAA'!H11</f>
        <v>11049</v>
      </c>
      <c r="I11" s="19">
        <f>'2014KOKOMAA'!I11-'2013KOKOMAA'!I11</f>
        <v>-90430</v>
      </c>
      <c r="J11" s="19">
        <f>'2014KOKOMAA'!J11-'2013KOKOMAA'!J11</f>
        <v>-81202</v>
      </c>
      <c r="K11" s="19">
        <f>'2014KOKOMAA'!K11-'2013KOKOMAA'!K11</f>
        <v>-32503</v>
      </c>
      <c r="L11" s="19">
        <f>'2014KOKOMAA'!L11-'2013KOKOMAA'!L11</f>
        <v>-7753</v>
      </c>
      <c r="M11" s="19">
        <f>'2014KOKOMAA'!M11-'2013KOKOMAA'!M11</f>
        <v>15266</v>
      </c>
      <c r="N11" s="19">
        <f>'2014KOKOMAA'!N11-'2013KOKOMAA'!N11</f>
        <v>-26277</v>
      </c>
      <c r="O11" s="19">
        <f>'2014KOKOMAA'!O11-'2013KOKOMAA'!O11</f>
        <v>4849</v>
      </c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</row>
    <row r="12" spans="2:78" x14ac:dyDescent="0.2">
      <c r="B12" s="42" t="s">
        <v>26</v>
      </c>
      <c r="C12" s="43">
        <f t="shared" si="0"/>
        <v>-7812</v>
      </c>
      <c r="D12" s="12">
        <f>'2014KOKOMAA'!D12-'2013KOKOMAA'!D12</f>
        <v>-3333</v>
      </c>
      <c r="E12" s="12">
        <f>'2014KOKOMAA'!E12-'2013KOKOMAA'!E12</f>
        <v>-6414</v>
      </c>
      <c r="F12" s="12">
        <f>'2014KOKOMAA'!F12-'2013KOKOMAA'!F12</f>
        <v>-4700</v>
      </c>
      <c r="G12" s="12">
        <f>'2014KOKOMAA'!G12-'2013KOKOMAA'!G12</f>
        <v>2304</v>
      </c>
      <c r="H12" s="12">
        <f>'2014KOKOMAA'!H12-'2013KOKOMAA'!H12</f>
        <v>712</v>
      </c>
      <c r="I12" s="12">
        <f>'2014KOKOMAA'!I12-'2013KOKOMAA'!I12</f>
        <v>811</v>
      </c>
      <c r="J12" s="12">
        <f>'2014KOKOMAA'!J12-'2013KOKOMAA'!J12</f>
        <v>295</v>
      </c>
      <c r="K12" s="12">
        <f>'2014KOKOMAA'!K12-'2013KOKOMAA'!K12</f>
        <v>-971</v>
      </c>
      <c r="L12" s="12">
        <f>'2014KOKOMAA'!L12-'2013KOKOMAA'!L12</f>
        <v>-2427</v>
      </c>
      <c r="M12" s="12">
        <f>'2014KOKOMAA'!M12-'2013KOKOMAA'!M12</f>
        <v>-107</v>
      </c>
      <c r="N12" s="12">
        <f>'2014KOKOMAA'!N12-'2013KOKOMAA'!N12</f>
        <v>-1035</v>
      </c>
      <c r="O12" s="12">
        <f>'2014KOKOMAA'!O12-'2013KOKOMAA'!O12</f>
        <v>7053</v>
      </c>
    </row>
    <row r="13" spans="2:78" s="21" customFormat="1" x14ac:dyDescent="0.2">
      <c r="B13" s="24" t="s">
        <v>29</v>
      </c>
      <c r="C13" s="23">
        <f t="shared" si="0"/>
        <v>-1593</v>
      </c>
      <c r="D13" s="23">
        <f>'2014KOKOMAA'!D13-'2013KOKOMAA'!D13</f>
        <v>-2790</v>
      </c>
      <c r="E13" s="23">
        <f>'2014KOKOMAA'!E13-'2013KOKOMAA'!E13</f>
        <v>-871</v>
      </c>
      <c r="F13" s="23">
        <f>'2014KOKOMAA'!F13-'2013KOKOMAA'!F13</f>
        <v>2088</v>
      </c>
      <c r="G13" s="23">
        <f>'2014KOKOMAA'!G13-'2013KOKOMAA'!G13</f>
        <v>-282</v>
      </c>
      <c r="H13" s="23">
        <f>'2014KOKOMAA'!H13-'2013KOKOMAA'!H13</f>
        <v>-5878</v>
      </c>
      <c r="I13" s="23">
        <f>'2014KOKOMAA'!I13-'2013KOKOMAA'!I13</f>
        <v>3845</v>
      </c>
      <c r="J13" s="23">
        <f>'2014KOKOMAA'!J13-'2013KOKOMAA'!J13</f>
        <v>-8741</v>
      </c>
      <c r="K13" s="23">
        <f>'2014KOKOMAA'!K13-'2013KOKOMAA'!K13</f>
        <v>8196</v>
      </c>
      <c r="L13" s="23">
        <f>'2014KOKOMAA'!L13-'2013KOKOMAA'!L13</f>
        <v>-213</v>
      </c>
      <c r="M13" s="23">
        <f>'2014KOKOMAA'!M13-'2013KOKOMAA'!M13</f>
        <v>1255</v>
      </c>
      <c r="N13" s="23">
        <f>'2014KOKOMAA'!N13-'2013KOKOMAA'!N13</f>
        <v>435</v>
      </c>
      <c r="O13" s="23">
        <f>'2014KOKOMAA'!O13-'2013KOKOMAA'!O13</f>
        <v>1363</v>
      </c>
    </row>
    <row r="14" spans="2:78" x14ac:dyDescent="0.2">
      <c r="B14" s="1" t="s">
        <v>28</v>
      </c>
      <c r="C14" s="43">
        <f t="shared" si="0"/>
        <v>2983</v>
      </c>
      <c r="D14" s="12">
        <f>'2014KOKOMAA'!D14-'2013KOKOMAA'!D14</f>
        <v>-277</v>
      </c>
      <c r="E14" s="12">
        <f>'2014KOKOMAA'!E14-'2013KOKOMAA'!E14</f>
        <v>-1000</v>
      </c>
      <c r="F14" s="12">
        <f>'2014KOKOMAA'!F14-'2013KOKOMAA'!F14</f>
        <v>1436</v>
      </c>
      <c r="G14" s="12">
        <f>'2014KOKOMAA'!G14-'2013KOKOMAA'!G14</f>
        <v>1970</v>
      </c>
      <c r="H14" s="12">
        <f>'2014KOKOMAA'!H14-'2013KOKOMAA'!H14</f>
        <v>-541</v>
      </c>
      <c r="I14" s="12">
        <f>'2014KOKOMAA'!I14-'2013KOKOMAA'!I14</f>
        <v>8</v>
      </c>
      <c r="J14" s="12">
        <f>'2014KOKOMAA'!J14-'2013KOKOMAA'!J14</f>
        <v>-2934</v>
      </c>
      <c r="K14" s="12">
        <f>'2014KOKOMAA'!K14-'2013KOKOMAA'!K14</f>
        <v>1169</v>
      </c>
      <c r="L14" s="12">
        <f>'2014KOKOMAA'!L14-'2013KOKOMAA'!L14</f>
        <v>-401</v>
      </c>
      <c r="M14" s="12">
        <f>'2014KOKOMAA'!M14-'2013KOKOMAA'!M14</f>
        <v>2636</v>
      </c>
      <c r="N14" s="12">
        <f>'2014KOKOMAA'!N14-'2013KOKOMAA'!N14</f>
        <v>-1771</v>
      </c>
      <c r="O14" s="12">
        <f>'2014KOKOMAA'!O14-'2013KOKOMAA'!O14</f>
        <v>2688</v>
      </c>
    </row>
    <row r="15" spans="2:78" s="21" customFormat="1" x14ac:dyDescent="0.2">
      <c r="B15" s="24" t="s">
        <v>27</v>
      </c>
      <c r="C15" s="23">
        <f t="shared" si="0"/>
        <v>-280893</v>
      </c>
      <c r="D15" s="23">
        <f>'2014KOKOMAA'!D15-'2013KOKOMAA'!D15</f>
        <v>-3279</v>
      </c>
      <c r="E15" s="23">
        <f>'2014KOKOMAA'!E15-'2013KOKOMAA'!E15</f>
        <v>-8966</v>
      </c>
      <c r="F15" s="23">
        <f>'2014KOKOMAA'!F15-'2013KOKOMAA'!F15</f>
        <v>-17082</v>
      </c>
      <c r="G15" s="23">
        <f>'2014KOKOMAA'!G15-'2013KOKOMAA'!G15</f>
        <v>-13838</v>
      </c>
      <c r="H15" s="23">
        <f>'2014KOKOMAA'!H15-'2013KOKOMAA'!H15</f>
        <v>-33809</v>
      </c>
      <c r="I15" s="23">
        <f>'2014KOKOMAA'!I15-'2013KOKOMAA'!I15</f>
        <v>-3680</v>
      </c>
      <c r="J15" s="23">
        <f>'2014KOKOMAA'!J15-'2013KOKOMAA'!J15</f>
        <v>-24099</v>
      </c>
      <c r="K15" s="23">
        <f>'2014KOKOMAA'!K15-'2013KOKOMAA'!K15</f>
        <v>-25307</v>
      </c>
      <c r="L15" s="23">
        <f>'2014KOKOMAA'!L15-'2013KOKOMAA'!L15</f>
        <v>-13703</v>
      </c>
      <c r="M15" s="23">
        <f>'2014KOKOMAA'!M15-'2013KOKOMAA'!M15</f>
        <v>-20826</v>
      </c>
      <c r="N15" s="23">
        <f>'2014KOKOMAA'!N15-'2013KOKOMAA'!N15</f>
        <v>-33995</v>
      </c>
      <c r="O15" s="23">
        <f>'2014KOKOMAA'!O15-'2013KOKOMAA'!O15</f>
        <v>-82309</v>
      </c>
    </row>
    <row r="16" spans="2:78" x14ac:dyDescent="0.2">
      <c r="B16" s="42" t="s">
        <v>1</v>
      </c>
      <c r="C16" s="43">
        <f t="shared" si="0"/>
        <v>16791</v>
      </c>
      <c r="D16" s="12">
        <f>'2014KOKOMAA'!D16-'2013KOKOMAA'!D16</f>
        <v>2331</v>
      </c>
      <c r="E16" s="12">
        <f>'2014KOKOMAA'!E16-'2013KOKOMAA'!E16</f>
        <v>-203</v>
      </c>
      <c r="F16" s="12">
        <f>'2014KOKOMAA'!F16-'2013KOKOMAA'!F16</f>
        <v>556</v>
      </c>
      <c r="G16" s="12">
        <f>'2014KOKOMAA'!G16-'2013KOKOMAA'!G16</f>
        <v>1206</v>
      </c>
      <c r="H16" s="12">
        <f>'2014KOKOMAA'!H16-'2013KOKOMAA'!H16</f>
        <v>1417</v>
      </c>
      <c r="I16" s="12">
        <f>'2014KOKOMAA'!I16-'2013KOKOMAA'!I16</f>
        <v>5149</v>
      </c>
      <c r="J16" s="12">
        <f>'2014KOKOMAA'!J16-'2013KOKOMAA'!J16</f>
        <v>315</v>
      </c>
      <c r="K16" s="12">
        <f>'2014KOKOMAA'!K16-'2013KOKOMAA'!K16</f>
        <v>1851</v>
      </c>
      <c r="L16" s="12">
        <f>'2014KOKOMAA'!L16-'2013KOKOMAA'!L16</f>
        <v>2578</v>
      </c>
      <c r="M16" s="12">
        <f>'2014KOKOMAA'!M16-'2013KOKOMAA'!M16</f>
        <v>1125</v>
      </c>
      <c r="N16" s="12">
        <f>'2014KOKOMAA'!N16-'2013KOKOMAA'!N16</f>
        <v>-128</v>
      </c>
      <c r="O16" s="12">
        <f>'2014KOKOMAA'!O16-'2013KOKOMAA'!O16</f>
        <v>594</v>
      </c>
    </row>
    <row r="17" spans="2:15" s="21" customFormat="1" x14ac:dyDescent="0.2">
      <c r="B17" s="24" t="s">
        <v>30</v>
      </c>
      <c r="C17" s="23">
        <f t="shared" si="0"/>
        <v>-13981</v>
      </c>
      <c r="D17" s="23">
        <f>'2014KOKOMAA'!D17-'2013KOKOMAA'!D17</f>
        <v>-1238</v>
      </c>
      <c r="E17" s="23">
        <f>'2014KOKOMAA'!E17-'2013KOKOMAA'!E17</f>
        <v>-4025</v>
      </c>
      <c r="F17" s="23">
        <f>'2014KOKOMAA'!F17-'2013KOKOMAA'!F17</f>
        <v>-3162</v>
      </c>
      <c r="G17" s="23">
        <f>'2014KOKOMAA'!G17-'2013KOKOMAA'!G17</f>
        <v>301</v>
      </c>
      <c r="H17" s="23">
        <f>'2014KOKOMAA'!H17-'2013KOKOMAA'!H17</f>
        <v>1758</v>
      </c>
      <c r="I17" s="23">
        <f>'2014KOKOMAA'!I17-'2013KOKOMAA'!I17</f>
        <v>3505</v>
      </c>
      <c r="J17" s="23">
        <f>'2014KOKOMAA'!J17-'2013KOKOMAA'!J17</f>
        <v>-2604</v>
      </c>
      <c r="K17" s="23">
        <f>'2014KOKOMAA'!K17-'2013KOKOMAA'!K17</f>
        <v>-3530</v>
      </c>
      <c r="L17" s="23">
        <f>'2014KOKOMAA'!L17-'2013KOKOMAA'!L17</f>
        <v>-1066</v>
      </c>
      <c r="M17" s="23">
        <f>'2014KOKOMAA'!M17-'2013KOKOMAA'!M17</f>
        <v>-868</v>
      </c>
      <c r="N17" s="23">
        <f>'2014KOKOMAA'!N17-'2013KOKOMAA'!N17</f>
        <v>-1652</v>
      </c>
      <c r="O17" s="23">
        <f>'2014KOKOMAA'!O17-'2013KOKOMAA'!O17</f>
        <v>-1400</v>
      </c>
    </row>
    <row r="18" spans="2:15" x14ac:dyDescent="0.2">
      <c r="B18" s="1" t="s">
        <v>31</v>
      </c>
      <c r="C18" s="43">
        <f t="shared" si="0"/>
        <v>7464</v>
      </c>
      <c r="D18" s="12">
        <f>'2014KOKOMAA'!D18-'2013KOKOMAA'!D18</f>
        <v>275</v>
      </c>
      <c r="E18" s="12">
        <f>'2014KOKOMAA'!E18-'2013KOKOMAA'!E18</f>
        <v>-306</v>
      </c>
      <c r="F18" s="12">
        <f>'2014KOKOMAA'!F18-'2013KOKOMAA'!F18</f>
        <v>-415</v>
      </c>
      <c r="G18" s="12">
        <f>'2014KOKOMAA'!G18-'2013KOKOMAA'!G18</f>
        <v>362</v>
      </c>
      <c r="H18" s="12">
        <f>'2014KOKOMAA'!H18-'2013KOKOMAA'!H18</f>
        <v>466</v>
      </c>
      <c r="I18" s="12">
        <f>'2014KOKOMAA'!I18-'2013KOKOMAA'!I18</f>
        <v>1299</v>
      </c>
      <c r="J18" s="12">
        <f>'2014KOKOMAA'!J18-'2013KOKOMAA'!J18</f>
        <v>418</v>
      </c>
      <c r="K18" s="12">
        <f>'2014KOKOMAA'!K18-'2013KOKOMAA'!K18</f>
        <v>1611</v>
      </c>
      <c r="L18" s="12">
        <f>'2014KOKOMAA'!L18-'2013KOKOMAA'!L18</f>
        <v>398</v>
      </c>
      <c r="M18" s="12">
        <f>'2014KOKOMAA'!M18-'2013KOKOMAA'!M18</f>
        <v>-547</v>
      </c>
      <c r="N18" s="12">
        <f>'2014KOKOMAA'!N18-'2013KOKOMAA'!N18</f>
        <v>1102</v>
      </c>
      <c r="O18" s="12">
        <f>'2014KOKOMAA'!O18-'2013KOKOMAA'!O18</f>
        <v>2801</v>
      </c>
    </row>
    <row r="19" spans="2:15" s="21" customFormat="1" x14ac:dyDescent="0.2">
      <c r="B19" s="24" t="s">
        <v>34</v>
      </c>
      <c r="C19" s="23">
        <f t="shared" si="0"/>
        <v>4809</v>
      </c>
      <c r="D19" s="23">
        <f>'2014KOKOMAA'!D19-'2013KOKOMAA'!D19</f>
        <v>-45</v>
      </c>
      <c r="E19" s="23">
        <f>'2014KOKOMAA'!E19-'2013KOKOMAA'!E19</f>
        <v>-2453</v>
      </c>
      <c r="F19" s="23">
        <f>'2014KOKOMAA'!F19-'2013KOKOMAA'!F19</f>
        <v>2761</v>
      </c>
      <c r="G19" s="23">
        <f>'2014KOKOMAA'!G19-'2013KOKOMAA'!G19</f>
        <v>1394</v>
      </c>
      <c r="H19" s="23">
        <f>'2014KOKOMAA'!H19-'2013KOKOMAA'!H19</f>
        <v>930</v>
      </c>
      <c r="I19" s="23">
        <f>'2014KOKOMAA'!I19-'2013KOKOMAA'!I19</f>
        <v>-150</v>
      </c>
      <c r="J19" s="23">
        <f>'2014KOKOMAA'!J19-'2013KOKOMAA'!J19</f>
        <v>-2687</v>
      </c>
      <c r="K19" s="23">
        <f>'2014KOKOMAA'!K19-'2013KOKOMAA'!K19</f>
        <v>154</v>
      </c>
      <c r="L19" s="23">
        <f>'2014KOKOMAA'!L19-'2013KOKOMAA'!L19</f>
        <v>1228</v>
      </c>
      <c r="M19" s="23">
        <f>'2014KOKOMAA'!M19-'2013KOKOMAA'!M19</f>
        <v>1245</v>
      </c>
      <c r="N19" s="23">
        <f>'2014KOKOMAA'!N19-'2013KOKOMAA'!N19</f>
        <v>1530</v>
      </c>
      <c r="O19" s="23">
        <f>'2014KOKOMAA'!O19-'2013KOKOMAA'!O19</f>
        <v>902</v>
      </c>
    </row>
    <row r="20" spans="2:15" x14ac:dyDescent="0.2">
      <c r="B20" s="1" t="s">
        <v>33</v>
      </c>
      <c r="C20" s="43">
        <f t="shared" si="0"/>
        <v>133</v>
      </c>
      <c r="D20" s="12">
        <f>'2014KOKOMAA'!D20-'2013KOKOMAA'!D20</f>
        <v>-325</v>
      </c>
      <c r="E20" s="12">
        <f>'2014KOKOMAA'!E20-'2013KOKOMAA'!E20</f>
        <v>-2565</v>
      </c>
      <c r="F20" s="12">
        <f>'2014KOKOMAA'!F20-'2013KOKOMAA'!F20</f>
        <v>-644</v>
      </c>
      <c r="G20" s="12">
        <f>'2014KOKOMAA'!G20-'2013KOKOMAA'!G20</f>
        <v>288</v>
      </c>
      <c r="H20" s="12">
        <f>'2014KOKOMAA'!H20-'2013KOKOMAA'!H20</f>
        <v>1886</v>
      </c>
      <c r="I20" s="12">
        <f>'2014KOKOMAA'!I20-'2013KOKOMAA'!I20</f>
        <v>-585</v>
      </c>
      <c r="J20" s="12">
        <f>'2014KOKOMAA'!J20-'2013KOKOMAA'!J20</f>
        <v>1</v>
      </c>
      <c r="K20" s="12">
        <f>'2014KOKOMAA'!K20-'2013KOKOMAA'!K20</f>
        <v>1701</v>
      </c>
      <c r="L20" s="12">
        <f>'2014KOKOMAA'!L20-'2013KOKOMAA'!L20</f>
        <v>626</v>
      </c>
      <c r="M20" s="12">
        <f>'2014KOKOMAA'!M20-'2013KOKOMAA'!M20</f>
        <v>168</v>
      </c>
      <c r="N20" s="12">
        <f>'2014KOKOMAA'!N20-'2013KOKOMAA'!N20</f>
        <v>819</v>
      </c>
      <c r="O20" s="12">
        <f>'2014KOKOMAA'!O20-'2013KOKOMAA'!O20</f>
        <v>-1237</v>
      </c>
    </row>
    <row r="21" spans="2:15" s="21" customFormat="1" x14ac:dyDescent="0.2">
      <c r="B21" s="24" t="s">
        <v>40</v>
      </c>
      <c r="C21" s="23">
        <f t="shared" si="0"/>
        <v>7469</v>
      </c>
      <c r="D21" s="23">
        <f>'2014KOKOMAA'!D21-'2013KOKOMAA'!D21</f>
        <v>3217</v>
      </c>
      <c r="E21" s="23">
        <f>'2014KOKOMAA'!E21-'2013KOKOMAA'!E21</f>
        <v>2294</v>
      </c>
      <c r="F21" s="23">
        <f>'2014KOKOMAA'!F21-'2013KOKOMAA'!F21</f>
        <v>107</v>
      </c>
      <c r="G21" s="23">
        <f>'2014KOKOMAA'!G21-'2013KOKOMAA'!G21</f>
        <v>-165</v>
      </c>
      <c r="H21" s="23">
        <f>'2014KOKOMAA'!H21-'2013KOKOMAA'!H21</f>
        <v>159</v>
      </c>
      <c r="I21" s="23">
        <f>'2014KOKOMAA'!I21-'2013KOKOMAA'!I21</f>
        <v>-45</v>
      </c>
      <c r="J21" s="23">
        <f>'2014KOKOMAA'!J21-'2013KOKOMAA'!J21</f>
        <v>2427</v>
      </c>
      <c r="K21" s="23">
        <f>'2014KOKOMAA'!K21-'2013KOKOMAA'!K21</f>
        <v>956</v>
      </c>
      <c r="L21" s="23">
        <f>'2014KOKOMAA'!L21-'2013KOKOMAA'!L21</f>
        <v>-1414</v>
      </c>
      <c r="M21" s="23">
        <f>'2014KOKOMAA'!M21-'2013KOKOMAA'!M21</f>
        <v>-1869</v>
      </c>
      <c r="N21" s="23">
        <f>'2014KOKOMAA'!N21-'2013KOKOMAA'!N21</f>
        <v>129</v>
      </c>
      <c r="O21" s="23">
        <f>'2014KOKOMAA'!O21-'2013KOKOMAA'!O21</f>
        <v>1673</v>
      </c>
    </row>
    <row r="22" spans="2:15" x14ac:dyDescent="0.2">
      <c r="B22" s="42" t="s">
        <v>36</v>
      </c>
      <c r="C22" s="43">
        <f t="shared" si="0"/>
        <v>7575</v>
      </c>
      <c r="D22" s="12">
        <f>'2014KOKOMAA'!D22-'2013KOKOMAA'!D22</f>
        <v>-208</v>
      </c>
      <c r="E22" s="12">
        <f>'2014KOKOMAA'!E22-'2013KOKOMAA'!E22</f>
        <v>-2062</v>
      </c>
      <c r="F22" s="12">
        <f>'2014KOKOMAA'!F22-'2013KOKOMAA'!F22</f>
        <v>-1441</v>
      </c>
      <c r="G22" s="12">
        <f>'2014KOKOMAA'!G22-'2013KOKOMAA'!G22</f>
        <v>2070</v>
      </c>
      <c r="H22" s="12">
        <f>'2014KOKOMAA'!H22-'2013KOKOMAA'!H22</f>
        <v>1191</v>
      </c>
      <c r="I22" s="12">
        <f>'2014KOKOMAA'!I22-'2013KOKOMAA'!I22</f>
        <v>1460</v>
      </c>
      <c r="J22" s="12">
        <f>'2014KOKOMAA'!J22-'2013KOKOMAA'!J22</f>
        <v>446</v>
      </c>
      <c r="K22" s="12">
        <f>'2014KOKOMAA'!K22-'2013KOKOMAA'!K22</f>
        <v>2851</v>
      </c>
      <c r="L22" s="12">
        <f>'2014KOKOMAA'!L22-'2013KOKOMAA'!L22</f>
        <v>-419</v>
      </c>
      <c r="M22" s="12">
        <f>'2014KOKOMAA'!M22-'2013KOKOMAA'!M22</f>
        <v>498</v>
      </c>
      <c r="N22" s="12">
        <f>'2014KOKOMAA'!N22-'2013KOKOMAA'!N22</f>
        <v>1108</v>
      </c>
      <c r="O22" s="12">
        <f>'2014KOKOMAA'!O22-'2013KOKOMAA'!O22</f>
        <v>2081</v>
      </c>
    </row>
    <row r="23" spans="2:15" s="21" customFormat="1" x14ac:dyDescent="0.2">
      <c r="B23" s="24" t="s">
        <v>32</v>
      </c>
      <c r="C23" s="23">
        <f t="shared" si="0"/>
        <v>1145</v>
      </c>
      <c r="D23" s="23">
        <f>'2014KOKOMAA'!D23-'2013KOKOMAA'!D23</f>
        <v>-692</v>
      </c>
      <c r="E23" s="23">
        <f>'2014KOKOMAA'!E23-'2013KOKOMAA'!E23</f>
        <v>-805</v>
      </c>
      <c r="F23" s="23">
        <f>'2014KOKOMAA'!F23-'2013KOKOMAA'!F23</f>
        <v>-4766</v>
      </c>
      <c r="G23" s="23">
        <f>'2014KOKOMAA'!G23-'2013KOKOMAA'!G23</f>
        <v>335</v>
      </c>
      <c r="H23" s="23">
        <f>'2014KOKOMAA'!H23-'2013KOKOMAA'!H23</f>
        <v>549</v>
      </c>
      <c r="I23" s="23">
        <f>'2014KOKOMAA'!I23-'2013KOKOMAA'!I23</f>
        <v>-565</v>
      </c>
      <c r="J23" s="23">
        <f>'2014KOKOMAA'!J23-'2013KOKOMAA'!J23</f>
        <v>820</v>
      </c>
      <c r="K23" s="23">
        <f>'2014KOKOMAA'!K23-'2013KOKOMAA'!K23</f>
        <v>-230</v>
      </c>
      <c r="L23" s="23">
        <f>'2014KOKOMAA'!L23-'2013KOKOMAA'!L23</f>
        <v>262</v>
      </c>
      <c r="M23" s="23">
        <f>'2014KOKOMAA'!M23-'2013KOKOMAA'!M23</f>
        <v>1322</v>
      </c>
      <c r="N23" s="23">
        <f>'2014KOKOMAA'!N23-'2013KOKOMAA'!N23</f>
        <v>1074</v>
      </c>
      <c r="O23" s="23">
        <f>'2014KOKOMAA'!O23-'2013KOKOMAA'!O23</f>
        <v>3841</v>
      </c>
    </row>
    <row r="24" spans="2:15" x14ac:dyDescent="0.2">
      <c r="B24" s="1" t="s">
        <v>35</v>
      </c>
      <c r="C24" s="43">
        <f t="shared" si="0"/>
        <v>9056</v>
      </c>
      <c r="D24" s="12">
        <f>'2014KOKOMAA'!D24-'2013KOKOMAA'!D24</f>
        <v>-43</v>
      </c>
      <c r="E24" s="12">
        <f>'2014KOKOMAA'!E24-'2013KOKOMAA'!E24</f>
        <v>139</v>
      </c>
      <c r="F24" s="12">
        <f>'2014KOKOMAA'!F24-'2013KOKOMAA'!F24</f>
        <v>1876</v>
      </c>
      <c r="G24" s="12">
        <f>'2014KOKOMAA'!G24-'2013KOKOMAA'!G24</f>
        <v>1493</v>
      </c>
      <c r="H24" s="12">
        <f>'2014KOKOMAA'!H24-'2013KOKOMAA'!H24</f>
        <v>1484</v>
      </c>
      <c r="I24" s="12">
        <f>'2014KOKOMAA'!I24-'2013KOKOMAA'!I24</f>
        <v>-1114</v>
      </c>
      <c r="J24" s="12">
        <f>'2014KOKOMAA'!J24-'2013KOKOMAA'!J24</f>
        <v>139</v>
      </c>
      <c r="K24" s="12">
        <f>'2014KOKOMAA'!K24-'2013KOKOMAA'!K24</f>
        <v>126</v>
      </c>
      <c r="L24" s="12">
        <f>'2014KOKOMAA'!L24-'2013KOKOMAA'!L24</f>
        <v>877</v>
      </c>
      <c r="M24" s="12">
        <f>'2014KOKOMAA'!M24-'2013KOKOMAA'!M24</f>
        <v>944</v>
      </c>
      <c r="N24" s="12">
        <f>'2014KOKOMAA'!N24-'2013KOKOMAA'!N24</f>
        <v>1141</v>
      </c>
      <c r="O24" s="12">
        <f>'2014KOKOMAA'!O24-'2013KOKOMAA'!O24</f>
        <v>1994</v>
      </c>
    </row>
    <row r="25" spans="2:15" s="21" customFormat="1" x14ac:dyDescent="0.2">
      <c r="B25" s="24" t="s">
        <v>38</v>
      </c>
      <c r="C25" s="23">
        <f t="shared" si="0"/>
        <v>2305</v>
      </c>
      <c r="D25" s="23">
        <f>'2014KOKOMAA'!D25-'2013KOKOMAA'!D25</f>
        <v>-158</v>
      </c>
      <c r="E25" s="23">
        <f>'2014KOKOMAA'!E25-'2013KOKOMAA'!E25</f>
        <v>-97</v>
      </c>
      <c r="F25" s="23">
        <f>'2014KOKOMAA'!F25-'2013KOKOMAA'!F25</f>
        <v>-1034</v>
      </c>
      <c r="G25" s="23">
        <f>'2014KOKOMAA'!G25-'2013KOKOMAA'!G25</f>
        <v>1146</v>
      </c>
      <c r="H25" s="23">
        <f>'2014KOKOMAA'!H25-'2013KOKOMAA'!H25</f>
        <v>99</v>
      </c>
      <c r="I25" s="23">
        <f>'2014KOKOMAA'!I25-'2013KOKOMAA'!I25</f>
        <v>1519</v>
      </c>
      <c r="J25" s="23">
        <f>'2014KOKOMAA'!J25-'2013KOKOMAA'!J25</f>
        <v>-389</v>
      </c>
      <c r="K25" s="23">
        <f>'2014KOKOMAA'!K25-'2013KOKOMAA'!K25</f>
        <v>1270</v>
      </c>
      <c r="L25" s="23">
        <f>'2014KOKOMAA'!L25-'2013KOKOMAA'!L25</f>
        <v>-753</v>
      </c>
      <c r="M25" s="23">
        <f>'2014KOKOMAA'!M25-'2013KOKOMAA'!M25</f>
        <v>-462</v>
      </c>
      <c r="N25" s="23">
        <f>'2014KOKOMAA'!N25-'2013KOKOMAA'!N25</f>
        <v>297</v>
      </c>
      <c r="O25" s="23">
        <f>'2014KOKOMAA'!O25-'2013KOKOMAA'!O25</f>
        <v>867</v>
      </c>
    </row>
    <row r="26" spans="2:15" x14ac:dyDescent="0.2">
      <c r="B26" s="1" t="s">
        <v>37</v>
      </c>
      <c r="C26" s="43">
        <f t="shared" si="0"/>
        <v>8982</v>
      </c>
      <c r="D26" s="12">
        <f>'2014KOKOMAA'!D26-'2013KOKOMAA'!D26</f>
        <v>-1782</v>
      </c>
      <c r="E26" s="12">
        <f>'2014KOKOMAA'!E26-'2013KOKOMAA'!E26</f>
        <v>43</v>
      </c>
      <c r="F26" s="12">
        <f>'2014KOKOMAA'!F26-'2013KOKOMAA'!F26</f>
        <v>-420</v>
      </c>
      <c r="G26" s="12">
        <f>'2014KOKOMAA'!G26-'2013KOKOMAA'!G26</f>
        <v>365</v>
      </c>
      <c r="H26" s="12">
        <f>'2014KOKOMAA'!H26-'2013KOKOMAA'!H26</f>
        <v>4295</v>
      </c>
      <c r="I26" s="12">
        <f>'2014KOKOMAA'!I26-'2013KOKOMAA'!I26</f>
        <v>2041</v>
      </c>
      <c r="J26" s="12">
        <f>'2014KOKOMAA'!J26-'2013KOKOMAA'!J26</f>
        <v>-555</v>
      </c>
      <c r="K26" s="12">
        <f>'2014KOKOMAA'!K26-'2013KOKOMAA'!K26</f>
        <v>2574</v>
      </c>
      <c r="L26" s="12">
        <f>'2014KOKOMAA'!L26-'2013KOKOMAA'!L26</f>
        <v>2139</v>
      </c>
      <c r="M26" s="12">
        <f>'2014KOKOMAA'!M26-'2013KOKOMAA'!M26</f>
        <v>2852</v>
      </c>
      <c r="N26" s="12">
        <f>'2014KOKOMAA'!N26-'2013KOKOMAA'!N26</f>
        <v>-2104</v>
      </c>
      <c r="O26" s="12">
        <f>'2014KOKOMAA'!O26-'2013KOKOMAA'!O26</f>
        <v>-466</v>
      </c>
    </row>
    <row r="27" spans="2:15" s="21" customFormat="1" x14ac:dyDescent="0.2">
      <c r="B27" s="24" t="s">
        <v>39</v>
      </c>
      <c r="C27" s="23">
        <f t="shared" si="0"/>
        <v>3266</v>
      </c>
      <c r="D27" s="23">
        <f>'2014KOKOMAA'!D27-'2013KOKOMAA'!D27</f>
        <v>-60</v>
      </c>
      <c r="E27" s="23">
        <f>'2014KOKOMAA'!E27-'2013KOKOMAA'!E27</f>
        <v>-1197</v>
      </c>
      <c r="F27" s="23">
        <f>'2014KOKOMAA'!F27-'2013KOKOMAA'!F27</f>
        <v>1037</v>
      </c>
      <c r="G27" s="23">
        <f>'2014KOKOMAA'!G27-'2013KOKOMAA'!G27</f>
        <v>-204</v>
      </c>
      <c r="H27" s="23">
        <f>'2014KOKOMAA'!H27-'2013KOKOMAA'!H27</f>
        <v>-69</v>
      </c>
      <c r="I27" s="23">
        <f>'2014KOKOMAA'!I27-'2013KOKOMAA'!I27</f>
        <v>722</v>
      </c>
      <c r="J27" s="23">
        <f>'2014KOKOMAA'!J27-'2013KOKOMAA'!J27</f>
        <v>754</v>
      </c>
      <c r="K27" s="23">
        <f>'2014KOKOMAA'!K27-'2013KOKOMAA'!K27</f>
        <v>819</v>
      </c>
      <c r="L27" s="23">
        <f>'2014KOKOMAA'!L27-'2013KOKOMAA'!L27</f>
        <v>111</v>
      </c>
      <c r="M27" s="23">
        <f>'2014KOKOMAA'!M27-'2013KOKOMAA'!M27</f>
        <v>700</v>
      </c>
      <c r="N27" s="23">
        <f>'2014KOKOMAA'!N27-'2013KOKOMAA'!N27</f>
        <v>239</v>
      </c>
      <c r="O27" s="23">
        <f>'2014KOKOMAA'!O27-'2013KOKOMAA'!O27</f>
        <v>414</v>
      </c>
    </row>
    <row r="28" spans="2:15" x14ac:dyDescent="0.2">
      <c r="B28" s="42" t="s">
        <v>42</v>
      </c>
      <c r="C28" s="43">
        <f t="shared" si="0"/>
        <v>2269</v>
      </c>
      <c r="D28" s="12">
        <f>'2014KOKOMAA'!D28-'2013KOKOMAA'!D28</f>
        <v>-137</v>
      </c>
      <c r="E28" s="12">
        <f>'2014KOKOMAA'!E28-'2013KOKOMAA'!E28</f>
        <v>55</v>
      </c>
      <c r="F28" s="12">
        <f>'2014KOKOMAA'!F28-'2013KOKOMAA'!F28</f>
        <v>-170</v>
      </c>
      <c r="G28" s="12">
        <f>'2014KOKOMAA'!G28-'2013KOKOMAA'!G28</f>
        <v>1559</v>
      </c>
      <c r="H28" s="12">
        <f>'2014KOKOMAA'!H28-'2013KOKOMAA'!H28</f>
        <v>548</v>
      </c>
      <c r="I28" s="12">
        <f>'2014KOKOMAA'!I28-'2013KOKOMAA'!I28</f>
        <v>397</v>
      </c>
      <c r="J28" s="12">
        <f>'2014KOKOMAA'!J28-'2013KOKOMAA'!J28</f>
        <v>-181</v>
      </c>
      <c r="K28" s="12">
        <f>'2014KOKOMAA'!K28-'2013KOKOMAA'!K28</f>
        <v>1168</v>
      </c>
      <c r="L28" s="12">
        <f>'2014KOKOMAA'!L28-'2013KOKOMAA'!L28</f>
        <v>-576</v>
      </c>
      <c r="M28" s="12">
        <f>'2014KOKOMAA'!M28-'2013KOKOMAA'!M28</f>
        <v>-156</v>
      </c>
      <c r="N28" s="12">
        <f>'2014KOKOMAA'!N28-'2013KOKOMAA'!N28</f>
        <v>594</v>
      </c>
      <c r="O28" s="12">
        <f>'2014KOKOMAA'!O28-'2013KOKOMAA'!O28</f>
        <v>-832</v>
      </c>
    </row>
    <row r="29" spans="2:15" s="21" customFormat="1" x14ac:dyDescent="0.2">
      <c r="B29" s="24" t="s">
        <v>43</v>
      </c>
      <c r="C29" s="23">
        <f t="shared" si="0"/>
        <v>449</v>
      </c>
      <c r="D29" s="23">
        <f>'2014KOKOMAA'!D29-'2013KOKOMAA'!D29</f>
        <v>370</v>
      </c>
      <c r="E29" s="23">
        <f>'2014KOKOMAA'!E29-'2013KOKOMAA'!E29</f>
        <v>3068</v>
      </c>
      <c r="F29" s="23">
        <f>'2014KOKOMAA'!F29-'2013KOKOMAA'!F29</f>
        <v>-62</v>
      </c>
      <c r="G29" s="23">
        <f>'2014KOKOMAA'!G29-'2013KOKOMAA'!G29</f>
        <v>-154</v>
      </c>
      <c r="H29" s="23">
        <f>'2014KOKOMAA'!H29-'2013KOKOMAA'!H29</f>
        <v>-1727</v>
      </c>
      <c r="I29" s="23">
        <f>'2014KOKOMAA'!I29-'2013KOKOMAA'!I29</f>
        <v>-2126</v>
      </c>
      <c r="J29" s="23">
        <f>'2014KOKOMAA'!J29-'2013KOKOMAA'!J29</f>
        <v>-541</v>
      </c>
      <c r="K29" s="23">
        <f>'2014KOKOMAA'!K29-'2013KOKOMAA'!K29</f>
        <v>859</v>
      </c>
      <c r="L29" s="23">
        <f>'2014KOKOMAA'!L29-'2013KOKOMAA'!L29</f>
        <v>84</v>
      </c>
      <c r="M29" s="23">
        <f>'2014KOKOMAA'!M29-'2013KOKOMAA'!M29</f>
        <v>614</v>
      </c>
      <c r="N29" s="23">
        <f>'2014KOKOMAA'!N29-'2013KOKOMAA'!N29</f>
        <v>26</v>
      </c>
      <c r="O29" s="23">
        <f>'2014KOKOMAA'!O29-'2013KOKOMAA'!O29</f>
        <v>38</v>
      </c>
    </row>
    <row r="30" spans="2:15" x14ac:dyDescent="0.2">
      <c r="B30" s="1" t="s">
        <v>44</v>
      </c>
      <c r="C30" s="43">
        <f t="shared" si="0"/>
        <v>12920</v>
      </c>
      <c r="D30" s="12">
        <f>'2014KOKOMAA'!D30-'2013KOKOMAA'!D30</f>
        <v>-371</v>
      </c>
      <c r="E30" s="12">
        <f>'2014KOKOMAA'!E30-'2013KOKOMAA'!E30</f>
        <v>243</v>
      </c>
      <c r="F30" s="12">
        <f>'2014KOKOMAA'!F30-'2013KOKOMAA'!F30</f>
        <v>1346</v>
      </c>
      <c r="G30" s="12">
        <f>'2014KOKOMAA'!G30-'2013KOKOMAA'!G30</f>
        <v>1325</v>
      </c>
      <c r="H30" s="12">
        <f>'2014KOKOMAA'!H30-'2013KOKOMAA'!H30</f>
        <v>2119</v>
      </c>
      <c r="I30" s="12">
        <f>'2014KOKOMAA'!I30-'2013KOKOMAA'!I30</f>
        <v>-37</v>
      </c>
      <c r="J30" s="12">
        <f>'2014KOKOMAA'!J30-'2013KOKOMAA'!J30</f>
        <v>3330</v>
      </c>
      <c r="K30" s="12">
        <f>'2014KOKOMAA'!K30-'2013KOKOMAA'!K30</f>
        <v>1576</v>
      </c>
      <c r="L30" s="12">
        <f>'2014KOKOMAA'!L30-'2013KOKOMAA'!L30</f>
        <v>532</v>
      </c>
      <c r="M30" s="12">
        <f>'2014KOKOMAA'!M30-'2013KOKOMAA'!M30</f>
        <v>375</v>
      </c>
      <c r="N30" s="12">
        <f>'2014KOKOMAA'!N30-'2013KOKOMAA'!N30</f>
        <v>1314</v>
      </c>
      <c r="O30" s="12">
        <f>'2014KOKOMAA'!O30-'2013KOKOMAA'!O30</f>
        <v>1168</v>
      </c>
    </row>
    <row r="31" spans="2:15" s="21" customFormat="1" x14ac:dyDescent="0.2">
      <c r="B31" s="24" t="s">
        <v>2</v>
      </c>
      <c r="C31" s="23">
        <f t="shared" si="0"/>
        <v>4877</v>
      </c>
      <c r="D31" s="23">
        <f>'2014KOKOMAA'!D31-'2013KOKOMAA'!D31</f>
        <v>989</v>
      </c>
      <c r="E31" s="23">
        <f>'2014KOKOMAA'!E31-'2013KOKOMAA'!E31</f>
        <v>200</v>
      </c>
      <c r="F31" s="23">
        <f>'2014KOKOMAA'!F31-'2013KOKOMAA'!F31</f>
        <v>119</v>
      </c>
      <c r="G31" s="23">
        <f>'2014KOKOMAA'!G31-'2013KOKOMAA'!G31</f>
        <v>-284</v>
      </c>
      <c r="H31" s="23">
        <f>'2014KOKOMAA'!H31-'2013KOKOMAA'!H31</f>
        <v>593</v>
      </c>
      <c r="I31" s="23">
        <f>'2014KOKOMAA'!I31-'2013KOKOMAA'!I31</f>
        <v>646</v>
      </c>
      <c r="J31" s="23">
        <f>'2014KOKOMAA'!J31-'2013KOKOMAA'!J31</f>
        <v>987</v>
      </c>
      <c r="K31" s="23">
        <f>'2014KOKOMAA'!K31-'2013KOKOMAA'!K31</f>
        <v>1203</v>
      </c>
      <c r="L31" s="23">
        <f>'2014KOKOMAA'!L31-'2013KOKOMAA'!L31</f>
        <v>-70</v>
      </c>
      <c r="M31" s="23">
        <f>'2014KOKOMAA'!M31-'2013KOKOMAA'!M31</f>
        <v>197</v>
      </c>
      <c r="N31" s="23">
        <f>'2014KOKOMAA'!N31-'2013KOKOMAA'!N31</f>
        <v>13</v>
      </c>
      <c r="O31" s="23">
        <f>'2014KOKOMAA'!O31-'2013KOKOMAA'!O31</f>
        <v>284</v>
      </c>
    </row>
    <row r="32" spans="2:15" x14ac:dyDescent="0.2">
      <c r="B32" s="1" t="s">
        <v>48</v>
      </c>
      <c r="C32" s="43">
        <f t="shared" si="0"/>
        <v>-73</v>
      </c>
      <c r="D32" s="12">
        <f>'2014KOKOMAA'!D32-'2013KOKOMAA'!D32</f>
        <v>373</v>
      </c>
      <c r="E32" s="12">
        <f>'2014KOKOMAA'!E32-'2013KOKOMAA'!E32</f>
        <v>497</v>
      </c>
      <c r="F32" s="12">
        <f>'2014KOKOMAA'!F32-'2013KOKOMAA'!F32</f>
        <v>646</v>
      </c>
      <c r="G32" s="12">
        <f>'2014KOKOMAA'!G32-'2013KOKOMAA'!G32</f>
        <v>154</v>
      </c>
      <c r="H32" s="12">
        <f>'2014KOKOMAA'!H32-'2013KOKOMAA'!H32</f>
        <v>-688</v>
      </c>
      <c r="I32" s="12">
        <f>'2014KOKOMAA'!I32-'2013KOKOMAA'!I32</f>
        <v>-121</v>
      </c>
      <c r="J32" s="12">
        <f>'2014KOKOMAA'!J32-'2013KOKOMAA'!J32</f>
        <v>170</v>
      </c>
      <c r="K32" s="12">
        <f>'2014KOKOMAA'!K32-'2013KOKOMAA'!K32</f>
        <v>3</v>
      </c>
      <c r="L32" s="12">
        <f>'2014KOKOMAA'!L32-'2013KOKOMAA'!L32</f>
        <v>-1529</v>
      </c>
      <c r="M32" s="12">
        <f>'2014KOKOMAA'!M32-'2013KOKOMAA'!M32</f>
        <v>-70</v>
      </c>
      <c r="N32" s="12">
        <f>'2014KOKOMAA'!N32-'2013KOKOMAA'!N32</f>
        <v>211</v>
      </c>
      <c r="O32" s="12">
        <f>'2014KOKOMAA'!O32-'2013KOKOMAA'!O32</f>
        <v>281</v>
      </c>
    </row>
    <row r="33" spans="2:18" s="21" customFormat="1" x14ac:dyDescent="0.2">
      <c r="B33" s="24" t="s">
        <v>41</v>
      </c>
      <c r="C33" s="23">
        <f t="shared" si="0"/>
        <v>2231</v>
      </c>
      <c r="D33" s="23">
        <f>'2014KOKOMAA'!D33-'2013KOKOMAA'!D33</f>
        <v>167</v>
      </c>
      <c r="E33" s="23">
        <f>'2014KOKOMAA'!E33-'2013KOKOMAA'!E33</f>
        <v>-141</v>
      </c>
      <c r="F33" s="23">
        <f>'2014KOKOMAA'!F33-'2013KOKOMAA'!F33</f>
        <v>262</v>
      </c>
      <c r="G33" s="23">
        <f>'2014KOKOMAA'!G33-'2013KOKOMAA'!G33</f>
        <v>124</v>
      </c>
      <c r="H33" s="23">
        <f>'2014KOKOMAA'!H33-'2013KOKOMAA'!H33</f>
        <v>567</v>
      </c>
      <c r="I33" s="23">
        <f>'2014KOKOMAA'!I33-'2013KOKOMAA'!I33</f>
        <v>139</v>
      </c>
      <c r="J33" s="23">
        <f>'2014KOKOMAA'!J33-'2013KOKOMAA'!J33</f>
        <v>5</v>
      </c>
      <c r="K33" s="23">
        <f>'2014KOKOMAA'!K33-'2013KOKOMAA'!K33</f>
        <v>-341</v>
      </c>
      <c r="L33" s="23">
        <f>'2014KOKOMAA'!L33-'2013KOKOMAA'!L33</f>
        <v>456</v>
      </c>
      <c r="M33" s="23">
        <f>'2014KOKOMAA'!M33-'2013KOKOMAA'!M33</f>
        <v>816</v>
      </c>
      <c r="N33" s="23">
        <f>'2014KOKOMAA'!N33-'2013KOKOMAA'!N33</f>
        <v>50</v>
      </c>
      <c r="O33" s="23">
        <f>'2014KOKOMAA'!O33-'2013KOKOMAA'!O33</f>
        <v>127</v>
      </c>
    </row>
    <row r="34" spans="2:18" x14ac:dyDescent="0.2">
      <c r="B34" s="1" t="s">
        <v>47</v>
      </c>
      <c r="C34" s="43">
        <f t="shared" si="0"/>
        <v>-577</v>
      </c>
      <c r="D34" s="12">
        <f>'2014KOKOMAA'!D34-'2013KOKOMAA'!D34</f>
        <v>-412</v>
      </c>
      <c r="E34" s="12">
        <f>'2014KOKOMAA'!E34-'2013KOKOMAA'!E34</f>
        <v>119</v>
      </c>
      <c r="F34" s="12">
        <f>'2014KOKOMAA'!F34-'2013KOKOMAA'!F34</f>
        <v>-247</v>
      </c>
      <c r="G34" s="12">
        <f>'2014KOKOMAA'!G34-'2013KOKOMAA'!G34</f>
        <v>176</v>
      </c>
      <c r="H34" s="12">
        <f>'2014KOKOMAA'!H34-'2013KOKOMAA'!H34</f>
        <v>438</v>
      </c>
      <c r="I34" s="12">
        <f>'2014KOKOMAA'!I34-'2013KOKOMAA'!I34</f>
        <v>-212</v>
      </c>
      <c r="J34" s="12">
        <f>'2014KOKOMAA'!J34-'2013KOKOMAA'!J34</f>
        <v>-544</v>
      </c>
      <c r="K34" s="12">
        <f>'2014KOKOMAA'!K34-'2013KOKOMAA'!K34</f>
        <v>327</v>
      </c>
      <c r="L34" s="12">
        <f>'2014KOKOMAA'!L34-'2013KOKOMAA'!L34</f>
        <v>-171</v>
      </c>
      <c r="M34" s="12">
        <f>'2014KOKOMAA'!M34-'2013KOKOMAA'!M34</f>
        <v>-228</v>
      </c>
      <c r="N34" s="12">
        <f>'2014KOKOMAA'!N34-'2013KOKOMAA'!N34</f>
        <v>-195</v>
      </c>
      <c r="O34" s="12">
        <f>'2014KOKOMAA'!O34-'2013KOKOMAA'!O34</f>
        <v>372</v>
      </c>
    </row>
    <row r="35" spans="2:18" s="21" customFormat="1" x14ac:dyDescent="0.2">
      <c r="B35" s="24" t="s">
        <v>49</v>
      </c>
      <c r="C35" s="23">
        <f t="shared" si="0"/>
        <v>2595</v>
      </c>
      <c r="D35" s="23">
        <f>'2014KOKOMAA'!D35-'2013KOKOMAA'!D35</f>
        <v>211</v>
      </c>
      <c r="E35" s="23">
        <f>'2014KOKOMAA'!E35-'2013KOKOMAA'!E35</f>
        <v>201</v>
      </c>
      <c r="F35" s="23">
        <f>'2014KOKOMAA'!F35-'2013KOKOMAA'!F35</f>
        <v>89</v>
      </c>
      <c r="G35" s="23">
        <f>'2014KOKOMAA'!G35-'2013KOKOMAA'!G35</f>
        <v>932</v>
      </c>
      <c r="H35" s="23">
        <f>'2014KOKOMAA'!H35-'2013KOKOMAA'!H35</f>
        <v>94</v>
      </c>
      <c r="I35" s="23">
        <f>'2014KOKOMAA'!I35-'2013KOKOMAA'!I35</f>
        <v>289</v>
      </c>
      <c r="J35" s="23">
        <f>'2014KOKOMAA'!J35-'2013KOKOMAA'!J35</f>
        <v>316</v>
      </c>
      <c r="K35" s="23">
        <f>'2014KOKOMAA'!K35-'2013KOKOMAA'!K35</f>
        <v>400</v>
      </c>
      <c r="L35" s="23">
        <f>'2014KOKOMAA'!L35-'2013KOKOMAA'!L35</f>
        <v>-81</v>
      </c>
      <c r="M35" s="23">
        <f>'2014KOKOMAA'!M35-'2013KOKOMAA'!M35</f>
        <v>-96</v>
      </c>
      <c r="N35" s="23">
        <f>'2014KOKOMAA'!N35-'2013KOKOMAA'!N35</f>
        <v>115</v>
      </c>
      <c r="O35" s="23">
        <f>'2014KOKOMAA'!O35-'2013KOKOMAA'!O35</f>
        <v>125</v>
      </c>
    </row>
    <row r="36" spans="2:18" x14ac:dyDescent="0.2">
      <c r="B36" s="42" t="s">
        <v>45</v>
      </c>
      <c r="C36" s="43">
        <f t="shared" si="0"/>
        <v>-1334</v>
      </c>
      <c r="D36" s="12">
        <f>'2014KOKOMAA'!D36-'2013KOKOMAA'!D36</f>
        <v>-20</v>
      </c>
      <c r="E36" s="12">
        <f>'2014KOKOMAA'!E36-'2013KOKOMAA'!E36</f>
        <v>-379</v>
      </c>
      <c r="F36" s="12">
        <f>'2014KOKOMAA'!F36-'2013KOKOMAA'!F36</f>
        <v>201</v>
      </c>
      <c r="G36" s="12">
        <f>'2014KOKOMAA'!G36-'2013KOKOMAA'!G36</f>
        <v>-70</v>
      </c>
      <c r="H36" s="12">
        <f>'2014KOKOMAA'!H36-'2013KOKOMAA'!H36</f>
        <v>-13</v>
      </c>
      <c r="I36" s="12">
        <f>'2014KOKOMAA'!I36-'2013KOKOMAA'!I36</f>
        <v>-140</v>
      </c>
      <c r="J36" s="12">
        <f>'2014KOKOMAA'!J36-'2013KOKOMAA'!J36</f>
        <v>-285</v>
      </c>
      <c r="K36" s="12">
        <f>'2014KOKOMAA'!K36-'2013KOKOMAA'!K36</f>
        <v>-399</v>
      </c>
      <c r="L36" s="12">
        <f>'2014KOKOMAA'!L36-'2013KOKOMAA'!L36</f>
        <v>231</v>
      </c>
      <c r="M36" s="12">
        <f>'2014KOKOMAA'!M36-'2013KOKOMAA'!M36</f>
        <v>-100</v>
      </c>
      <c r="N36" s="12">
        <f>'2014KOKOMAA'!N36-'2013KOKOMAA'!N36</f>
        <v>-330</v>
      </c>
      <c r="O36" s="12">
        <f>'2014KOKOMAA'!O36-'2013KOKOMAA'!O36</f>
        <v>-30</v>
      </c>
    </row>
    <row r="37" spans="2:18" s="21" customFormat="1" x14ac:dyDescent="0.2">
      <c r="B37" s="24" t="s">
        <v>51</v>
      </c>
      <c r="C37" s="23">
        <f t="shared" si="0"/>
        <v>8053</v>
      </c>
      <c r="D37" s="23">
        <f>'2014KOKOMAA'!D37-'2013KOKOMAA'!D37</f>
        <v>983</v>
      </c>
      <c r="E37" s="23">
        <f>'2014KOKOMAA'!E37-'2013KOKOMAA'!E37</f>
        <v>750</v>
      </c>
      <c r="F37" s="23">
        <f>'2014KOKOMAA'!F37-'2013KOKOMAA'!F37</f>
        <v>753</v>
      </c>
      <c r="G37" s="23">
        <f>'2014KOKOMAA'!G37-'2013KOKOMAA'!G37</f>
        <v>-61</v>
      </c>
      <c r="H37" s="23">
        <f>'2014KOKOMAA'!H37-'2013KOKOMAA'!H37</f>
        <v>707</v>
      </c>
      <c r="I37" s="23">
        <f>'2014KOKOMAA'!I37-'2013KOKOMAA'!I37</f>
        <v>448</v>
      </c>
      <c r="J37" s="23">
        <f>'2014KOKOMAA'!J37-'2013KOKOMAA'!J37</f>
        <v>435</v>
      </c>
      <c r="K37" s="23">
        <f>'2014KOKOMAA'!K37-'2013KOKOMAA'!K37</f>
        <v>65</v>
      </c>
      <c r="L37" s="23">
        <f>'2014KOKOMAA'!L37-'2013KOKOMAA'!L37</f>
        <v>258</v>
      </c>
      <c r="M37" s="23">
        <f>'2014KOKOMAA'!M37-'2013KOKOMAA'!M37</f>
        <v>1483</v>
      </c>
      <c r="N37" s="23">
        <f>'2014KOKOMAA'!N37-'2013KOKOMAA'!N37</f>
        <v>972</v>
      </c>
      <c r="O37" s="23">
        <f>'2014KOKOMAA'!O37-'2013KOKOMAA'!O37</f>
        <v>1260</v>
      </c>
      <c r="P37" s="23"/>
      <c r="Q37" s="23"/>
      <c r="R37" s="23"/>
    </row>
    <row r="38" spans="2:18" x14ac:dyDescent="0.2">
      <c r="B38" s="1" t="s">
        <v>3</v>
      </c>
      <c r="C38" s="43">
        <f t="shared" si="0"/>
        <v>4365</v>
      </c>
      <c r="D38" s="12">
        <f>'2014KOKOMAA'!D38-'2013KOKOMAA'!D38</f>
        <v>486</v>
      </c>
      <c r="E38" s="12">
        <f>'2014KOKOMAA'!E38-'2013KOKOMAA'!E38</f>
        <v>-629</v>
      </c>
      <c r="F38" s="12">
        <f>'2014KOKOMAA'!F38-'2013KOKOMAA'!F38</f>
        <v>1454</v>
      </c>
      <c r="G38" s="12">
        <f>'2014KOKOMAA'!G38-'2013KOKOMAA'!G38</f>
        <v>119</v>
      </c>
      <c r="H38" s="12">
        <f>'2014KOKOMAA'!H38-'2013KOKOMAA'!H38</f>
        <v>-2353</v>
      </c>
      <c r="I38" s="12">
        <f>'2014KOKOMAA'!I38-'2013KOKOMAA'!I38</f>
        <v>855</v>
      </c>
      <c r="J38" s="12">
        <f>'2014KOKOMAA'!J38-'2013KOKOMAA'!J38</f>
        <v>266</v>
      </c>
      <c r="K38" s="12">
        <f>'2014KOKOMAA'!K38-'2013KOKOMAA'!K38</f>
        <v>590</v>
      </c>
      <c r="L38" s="12">
        <f>'2014KOKOMAA'!L38-'2013KOKOMAA'!L38</f>
        <v>622</v>
      </c>
      <c r="M38" s="12">
        <f>'2014KOKOMAA'!M38-'2013KOKOMAA'!M38</f>
        <v>1713</v>
      </c>
      <c r="N38" s="12">
        <f>'2014KOKOMAA'!N38-'2013KOKOMAA'!N38</f>
        <v>-315</v>
      </c>
      <c r="O38" s="12">
        <f>'2014KOKOMAA'!O38-'2013KOKOMAA'!O38</f>
        <v>1557</v>
      </c>
    </row>
    <row r="39" spans="2:18" s="21" customFormat="1" x14ac:dyDescent="0.2">
      <c r="B39" s="24" t="s">
        <v>46</v>
      </c>
      <c r="C39" s="23">
        <f t="shared" si="0"/>
        <v>-15</v>
      </c>
      <c r="D39" s="23">
        <f>'2014KOKOMAA'!D39-'2013KOKOMAA'!D39</f>
        <v>-381</v>
      </c>
      <c r="E39" s="23">
        <f>'2014KOKOMAA'!E39-'2013KOKOMAA'!E39</f>
        <v>-208</v>
      </c>
      <c r="F39" s="23">
        <f>'2014KOKOMAA'!F39-'2013KOKOMAA'!F39</f>
        <v>-556</v>
      </c>
      <c r="G39" s="23">
        <f>'2014KOKOMAA'!G39-'2013KOKOMAA'!G39</f>
        <v>-167</v>
      </c>
      <c r="H39" s="23">
        <f>'2014KOKOMAA'!H39-'2013KOKOMAA'!H39</f>
        <v>-121</v>
      </c>
      <c r="I39" s="23">
        <f>'2014KOKOMAA'!I39-'2013KOKOMAA'!I39</f>
        <v>-2</v>
      </c>
      <c r="J39" s="23">
        <f>'2014KOKOMAA'!J39-'2013KOKOMAA'!J39</f>
        <v>151</v>
      </c>
      <c r="K39" s="23">
        <f>'2014KOKOMAA'!K39-'2013KOKOMAA'!K39</f>
        <v>288</v>
      </c>
      <c r="L39" s="23">
        <f>'2014KOKOMAA'!L39-'2013KOKOMAA'!L39</f>
        <v>-252</v>
      </c>
      <c r="M39" s="23">
        <f>'2014KOKOMAA'!M39-'2013KOKOMAA'!M39</f>
        <v>473</v>
      </c>
      <c r="N39" s="23">
        <f>'2014KOKOMAA'!N39-'2013KOKOMAA'!N39</f>
        <v>274</v>
      </c>
      <c r="O39" s="23">
        <f>'2014KOKOMAA'!O39-'2013KOKOMAA'!O39</f>
        <v>486</v>
      </c>
    </row>
    <row r="40" spans="2:18" x14ac:dyDescent="0.2">
      <c r="B40" s="42" t="s">
        <v>50</v>
      </c>
      <c r="C40" s="43">
        <f t="shared" si="0"/>
        <v>3026</v>
      </c>
      <c r="D40" s="12">
        <f>'2014KOKOMAA'!D40-'2013KOKOMAA'!D40</f>
        <v>262</v>
      </c>
      <c r="E40" s="12">
        <f>'2014KOKOMAA'!E40-'2013KOKOMAA'!E40</f>
        <v>-178</v>
      </c>
      <c r="F40" s="12">
        <f>'2014KOKOMAA'!F40-'2013KOKOMAA'!F40</f>
        <v>-356</v>
      </c>
      <c r="G40" s="12">
        <f>'2014KOKOMAA'!G40-'2013KOKOMAA'!G40</f>
        <v>157</v>
      </c>
      <c r="H40" s="12">
        <f>'2014KOKOMAA'!H40-'2013KOKOMAA'!H40</f>
        <v>671</v>
      </c>
      <c r="I40" s="12">
        <f>'2014KOKOMAA'!I40-'2013KOKOMAA'!I40</f>
        <v>316</v>
      </c>
      <c r="J40" s="12">
        <f>'2014KOKOMAA'!J40-'2013KOKOMAA'!J40</f>
        <v>267</v>
      </c>
      <c r="K40" s="12">
        <f>'2014KOKOMAA'!K40-'2013KOKOMAA'!K40</f>
        <v>510</v>
      </c>
      <c r="L40" s="12">
        <f>'2014KOKOMAA'!L40-'2013KOKOMAA'!L40</f>
        <v>206</v>
      </c>
      <c r="M40" s="12">
        <f>'2014KOKOMAA'!M40-'2013KOKOMAA'!M40</f>
        <v>739</v>
      </c>
      <c r="N40" s="12">
        <f>'2014KOKOMAA'!N40-'2013KOKOMAA'!N40</f>
        <v>-17</v>
      </c>
      <c r="O40" s="12">
        <f>'2014KOKOMAA'!O40-'2013KOKOMAA'!O40</f>
        <v>449</v>
      </c>
    </row>
    <row r="41" spans="2:18" s="21" customFormat="1" x14ac:dyDescent="0.2">
      <c r="B41" s="24" t="s">
        <v>52</v>
      </c>
      <c r="C41" s="23">
        <f t="shared" si="0"/>
        <v>523</v>
      </c>
      <c r="D41" s="23">
        <f>'2014KOKOMAA'!D41-'2013KOKOMAA'!D41</f>
        <v>117</v>
      </c>
      <c r="E41" s="23">
        <f>'2014KOKOMAA'!E41-'2013KOKOMAA'!E41</f>
        <v>26</v>
      </c>
      <c r="F41" s="23">
        <f>'2014KOKOMAA'!F41-'2013KOKOMAA'!F41</f>
        <v>146</v>
      </c>
      <c r="G41" s="23">
        <f>'2014KOKOMAA'!G41-'2013KOKOMAA'!G41</f>
        <v>18</v>
      </c>
      <c r="H41" s="23">
        <f>'2014KOKOMAA'!H41-'2013KOKOMAA'!H41</f>
        <v>-408</v>
      </c>
      <c r="I41" s="23">
        <f>'2014KOKOMAA'!I41-'2013KOKOMAA'!I41</f>
        <v>409</v>
      </c>
      <c r="J41" s="23">
        <f>'2014KOKOMAA'!J41-'2013KOKOMAA'!J41</f>
        <v>-371</v>
      </c>
      <c r="K41" s="23">
        <f>'2014KOKOMAA'!K41-'2013KOKOMAA'!K41</f>
        <v>266</v>
      </c>
      <c r="L41" s="23">
        <f>'2014KOKOMAA'!L41-'2013KOKOMAA'!L41</f>
        <v>87</v>
      </c>
      <c r="M41" s="23">
        <f>'2014KOKOMAA'!M41-'2013KOKOMAA'!M41</f>
        <v>143</v>
      </c>
      <c r="N41" s="23">
        <f>'2014KOKOMAA'!N41-'2013KOKOMAA'!N41</f>
        <v>45</v>
      </c>
      <c r="O41" s="23">
        <f>'2014KOKOMAA'!O41-'2013KOKOMAA'!O41</f>
        <v>45</v>
      </c>
    </row>
    <row r="42" spans="2:18" x14ac:dyDescent="0.2">
      <c r="B42" s="42" t="s">
        <v>71</v>
      </c>
      <c r="C42" s="43">
        <f t="shared" si="0"/>
        <v>2841</v>
      </c>
      <c r="D42" s="12">
        <f>'2014KOKOMAA'!D42-'2013KOKOMAA'!D42</f>
        <v>38</v>
      </c>
      <c r="E42" s="12">
        <f>'2014KOKOMAA'!E42-'2013KOKOMAA'!E42</f>
        <v>405</v>
      </c>
      <c r="F42" s="12">
        <f>'2014KOKOMAA'!F42-'2013KOKOMAA'!F42</f>
        <v>198</v>
      </c>
      <c r="G42" s="12">
        <f>'2014KOKOMAA'!G42-'2013KOKOMAA'!G42</f>
        <v>243</v>
      </c>
      <c r="H42" s="12">
        <f>'2014KOKOMAA'!H42-'2013KOKOMAA'!H42</f>
        <v>620</v>
      </c>
      <c r="I42" s="12">
        <f>'2014KOKOMAA'!I42-'2013KOKOMAA'!I42</f>
        <v>1182</v>
      </c>
      <c r="J42" s="12">
        <f>'2014KOKOMAA'!J42-'2013KOKOMAA'!J42</f>
        <v>-67</v>
      </c>
      <c r="K42" s="12">
        <f>'2014KOKOMAA'!K42-'2013KOKOMAA'!K42</f>
        <v>-177</v>
      </c>
      <c r="L42" s="12">
        <f>'2014KOKOMAA'!L42-'2013KOKOMAA'!L42</f>
        <v>-57</v>
      </c>
      <c r="M42" s="12">
        <f>'2014KOKOMAA'!M42-'2013KOKOMAA'!M42</f>
        <v>-114</v>
      </c>
      <c r="N42" s="12">
        <f>'2014KOKOMAA'!N42-'2013KOKOMAA'!N42</f>
        <v>46</v>
      </c>
      <c r="O42" s="12">
        <f>'2014KOKOMAA'!O42-'2013KOKOMAA'!O42</f>
        <v>524</v>
      </c>
      <c r="P42" s="12"/>
      <c r="Q42" s="12"/>
      <c r="R42" s="12"/>
    </row>
    <row r="43" spans="2:18" s="21" customFormat="1" x14ac:dyDescent="0.2">
      <c r="B43" s="24" t="s">
        <v>4</v>
      </c>
      <c r="C43" s="23">
        <f t="shared" si="0"/>
        <v>4848</v>
      </c>
      <c r="D43" s="23">
        <f>'2014KOKOMAA'!D43-'2013KOKOMAA'!D43</f>
        <v>184</v>
      </c>
      <c r="E43" s="23">
        <f>'2014KOKOMAA'!E43-'2013KOKOMAA'!E43</f>
        <v>-1284</v>
      </c>
      <c r="F43" s="23">
        <f>'2014KOKOMAA'!F43-'2013KOKOMAA'!F43</f>
        <v>3079</v>
      </c>
      <c r="G43" s="23">
        <f>'2014KOKOMAA'!G43-'2013KOKOMAA'!G43</f>
        <v>217</v>
      </c>
      <c r="H43" s="23">
        <f>'2014KOKOMAA'!H43-'2013KOKOMAA'!H43</f>
        <v>349</v>
      </c>
      <c r="I43" s="23">
        <f>'2014KOKOMAA'!I43-'2013KOKOMAA'!I43</f>
        <v>1028</v>
      </c>
      <c r="J43" s="23">
        <f>'2014KOKOMAA'!J43-'2013KOKOMAA'!J43</f>
        <v>-144</v>
      </c>
      <c r="K43" s="23">
        <f>'2014KOKOMAA'!K43-'2013KOKOMAA'!K43</f>
        <v>1239</v>
      </c>
      <c r="L43" s="23">
        <f>'2014KOKOMAA'!L43-'2013KOKOMAA'!L43</f>
        <v>-8</v>
      </c>
      <c r="M43" s="23">
        <f>'2014KOKOMAA'!M43-'2013KOKOMAA'!M43</f>
        <v>-15</v>
      </c>
      <c r="N43" s="23">
        <f>'2014KOKOMAA'!N43-'2013KOKOMAA'!N43</f>
        <v>-45</v>
      </c>
      <c r="O43" s="23">
        <f>'2014KOKOMAA'!O43-'2013KOKOMAA'!O43</f>
        <v>248</v>
      </c>
    </row>
    <row r="44" spans="2:18" x14ac:dyDescent="0.2">
      <c r="B44" s="1" t="s">
        <v>103</v>
      </c>
      <c r="C44" s="43">
        <f t="shared" si="0"/>
        <v>956</v>
      </c>
      <c r="D44" s="12">
        <f>'2014KOKOMAA'!D44-'2013KOKOMAA'!D44</f>
        <v>1684</v>
      </c>
      <c r="E44" s="12">
        <f>'2014KOKOMAA'!E44-'2013KOKOMAA'!E44</f>
        <v>-371</v>
      </c>
      <c r="F44" s="12">
        <f>'2014KOKOMAA'!F44-'2013KOKOMAA'!F44</f>
        <v>-135</v>
      </c>
      <c r="G44" s="12">
        <f>'2014KOKOMAA'!G44-'2013KOKOMAA'!G44</f>
        <v>-31</v>
      </c>
      <c r="H44" s="12">
        <f>'2014KOKOMAA'!H44-'2013KOKOMAA'!H44</f>
        <v>333</v>
      </c>
      <c r="I44" s="12">
        <f>'2014KOKOMAA'!I44-'2013KOKOMAA'!I44</f>
        <v>-501</v>
      </c>
      <c r="J44" s="12">
        <f>'2014KOKOMAA'!J44-'2013KOKOMAA'!J44</f>
        <v>-177</v>
      </c>
      <c r="K44" s="12">
        <f>'2014KOKOMAA'!K44-'2013KOKOMAA'!K44</f>
        <v>1434</v>
      </c>
      <c r="L44" s="12">
        <f>'2014KOKOMAA'!L44-'2013KOKOMAA'!L44</f>
        <v>-78</v>
      </c>
      <c r="M44" s="12">
        <f>'2014KOKOMAA'!M44-'2013KOKOMAA'!M44</f>
        <v>-470</v>
      </c>
      <c r="N44" s="12">
        <f>'2014KOKOMAA'!N44-'2013KOKOMAA'!N44</f>
        <v>40</v>
      </c>
      <c r="O44" s="12">
        <f>'2014KOKOMAA'!O44-'2013KOKOMAA'!O44</f>
        <v>-772</v>
      </c>
    </row>
    <row r="45" spans="2:18" s="21" customFormat="1" x14ac:dyDescent="0.2">
      <c r="B45" s="24" t="s">
        <v>76</v>
      </c>
      <c r="C45" s="23">
        <f t="shared" si="0"/>
        <v>746</v>
      </c>
      <c r="D45" s="23">
        <f>'2014KOKOMAA'!D45-'2013KOKOMAA'!D45</f>
        <v>39</v>
      </c>
      <c r="E45" s="23">
        <f>'2014KOKOMAA'!E45-'2013KOKOMAA'!E45</f>
        <v>51</v>
      </c>
      <c r="F45" s="23">
        <f>'2014KOKOMAA'!F45-'2013KOKOMAA'!F45</f>
        <v>53</v>
      </c>
      <c r="G45" s="23">
        <f>'2014KOKOMAA'!G45-'2013KOKOMAA'!G45</f>
        <v>55</v>
      </c>
      <c r="H45" s="23">
        <f>'2014KOKOMAA'!H45-'2013KOKOMAA'!H45</f>
        <v>128</v>
      </c>
      <c r="I45" s="23">
        <f>'2014KOKOMAA'!I45-'2013KOKOMAA'!I45</f>
        <v>81</v>
      </c>
      <c r="J45" s="23">
        <f>'2014KOKOMAA'!J45-'2013KOKOMAA'!J45</f>
        <v>210</v>
      </c>
      <c r="K45" s="23">
        <f>'2014KOKOMAA'!K45-'2013KOKOMAA'!K45</f>
        <v>86</v>
      </c>
      <c r="L45" s="23">
        <f>'2014KOKOMAA'!L45-'2013KOKOMAA'!L45</f>
        <v>67</v>
      </c>
      <c r="M45" s="23">
        <f>'2014KOKOMAA'!M45-'2013KOKOMAA'!M45</f>
        <v>-8</v>
      </c>
      <c r="N45" s="23">
        <f>'2014KOKOMAA'!N45-'2013KOKOMAA'!N45</f>
        <v>34</v>
      </c>
      <c r="O45" s="23">
        <f>'2014KOKOMAA'!O45-'2013KOKOMAA'!O45</f>
        <v>-50</v>
      </c>
    </row>
    <row r="46" spans="2:18" x14ac:dyDescent="0.2">
      <c r="B46" s="42" t="s">
        <v>5</v>
      </c>
      <c r="C46" s="43">
        <f t="shared" si="0"/>
        <v>3789</v>
      </c>
      <c r="D46" s="12">
        <f>'2014KOKOMAA'!D46-'2013KOKOMAA'!D46</f>
        <v>366</v>
      </c>
      <c r="E46" s="12">
        <f>'2014KOKOMAA'!E46-'2013KOKOMAA'!E46</f>
        <v>404</v>
      </c>
      <c r="F46" s="12">
        <f>'2014KOKOMAA'!F46-'2013KOKOMAA'!F46</f>
        <v>372</v>
      </c>
      <c r="G46" s="12">
        <f>'2014KOKOMAA'!G46-'2013KOKOMAA'!G46</f>
        <v>30</v>
      </c>
      <c r="H46" s="12">
        <f>'2014KOKOMAA'!H46-'2013KOKOMAA'!H46</f>
        <v>93</v>
      </c>
      <c r="I46" s="12">
        <f>'2014KOKOMAA'!I46-'2013KOKOMAA'!I46</f>
        <v>737</v>
      </c>
      <c r="J46" s="12">
        <f>'2014KOKOMAA'!J46-'2013KOKOMAA'!J46</f>
        <v>-17</v>
      </c>
      <c r="K46" s="12">
        <f>'2014KOKOMAA'!K46-'2013KOKOMAA'!K46</f>
        <v>763</v>
      </c>
      <c r="L46" s="12">
        <f>'2014KOKOMAA'!L46-'2013KOKOMAA'!L46</f>
        <v>139</v>
      </c>
      <c r="M46" s="12">
        <f>'2014KOKOMAA'!M46-'2013KOKOMAA'!M46</f>
        <v>-42</v>
      </c>
      <c r="N46" s="12">
        <f>'2014KOKOMAA'!N46-'2013KOKOMAA'!N46</f>
        <v>34</v>
      </c>
      <c r="O46" s="12">
        <f>'2014KOKOMAA'!O46-'2013KOKOMAA'!O46</f>
        <v>910</v>
      </c>
    </row>
    <row r="47" spans="2:18" s="21" customFormat="1" x14ac:dyDescent="0.2">
      <c r="B47" s="25"/>
      <c r="C47" s="23">
        <f t="shared" si="0"/>
        <v>0</v>
      </c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2:18" x14ac:dyDescent="0.2">
      <c r="B48" s="42" t="s">
        <v>77</v>
      </c>
      <c r="C48" s="43">
        <f t="shared" si="0"/>
        <v>29705</v>
      </c>
      <c r="D48" s="12">
        <f>'2014KOKOMAA'!D48-'2013KOKOMAA'!D48</f>
        <v>11857</v>
      </c>
      <c r="E48" s="12">
        <f>'2014KOKOMAA'!E48-'2013KOKOMAA'!E48</f>
        <v>6706</v>
      </c>
      <c r="F48" s="12">
        <f>'2014KOKOMAA'!F48-'2013KOKOMAA'!F48</f>
        <v>6139</v>
      </c>
      <c r="G48" s="12">
        <f>'2014KOKOMAA'!G48-'2013KOKOMAA'!G48</f>
        <v>4330</v>
      </c>
      <c r="H48" s="12">
        <f>'2014KOKOMAA'!H48-'2013KOKOMAA'!H48</f>
        <v>7005</v>
      </c>
      <c r="I48" s="12">
        <f>'2014KOKOMAA'!I48-'2013KOKOMAA'!I48</f>
        <v>-1325</v>
      </c>
      <c r="J48" s="12">
        <f>'2014KOKOMAA'!J48-'2013KOKOMAA'!J48</f>
        <v>1605</v>
      </c>
      <c r="K48" s="12">
        <f>'2014KOKOMAA'!K48-'2013KOKOMAA'!K48</f>
        <v>-1754</v>
      </c>
      <c r="L48" s="12">
        <f>'2014KOKOMAA'!L48-'2013KOKOMAA'!L48</f>
        <v>-15384</v>
      </c>
      <c r="M48" s="12">
        <f>'2014KOKOMAA'!M48-'2013KOKOMAA'!M48</f>
        <v>2255</v>
      </c>
      <c r="N48" s="12">
        <f>'2014KOKOMAA'!N48-'2013KOKOMAA'!N48</f>
        <v>7939</v>
      </c>
      <c r="O48" s="12">
        <f>'2014KOKOMAA'!O48-'2013KOKOMAA'!O48</f>
        <v>332</v>
      </c>
    </row>
    <row r="57" spans="2:2" x14ac:dyDescent="0.2">
      <c r="B57" s="47"/>
    </row>
  </sheetData>
  <phoneticPr fontId="10" type="noConversion"/>
  <conditionalFormatting sqref="P1:IV1048576 A1:A1048576 C1:O6 B3:B4 B1 B6:B65536 C8:O65536">
    <cfRule type="cellIs" dxfId="20" priority="2" stopIfTrue="1" operator="lessThan">
      <formula>0</formula>
    </cfRule>
  </conditionalFormatting>
  <conditionalFormatting sqref="B5">
    <cfRule type="cellIs" dxfId="19" priority="1" stopIfTrue="1" operator="lessThan">
      <formula>0</formula>
    </cfRule>
  </conditionalFormatting>
  <pageMargins left="0.28000000000000003" right="0.3" top="0.56000000000000005" bottom="0.55000000000000004" header="0.4921259845" footer="0.4921259845"/>
  <pageSetup paperSize="9" scale="85" orientation="landscape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8"/>
  <sheetViews>
    <sheetView workbookViewId="0"/>
  </sheetViews>
  <sheetFormatPr defaultRowHeight="12.75" x14ac:dyDescent="0.2"/>
  <cols>
    <col min="1" max="1" width="5.28515625" customWidth="1"/>
    <col min="2" max="2" width="38.140625" style="42" customWidth="1"/>
    <col min="3" max="6" width="10.140625" customWidth="1"/>
    <col min="7" max="7" width="9.28515625" customWidth="1"/>
    <col min="8" max="11" width="10.140625" customWidth="1"/>
    <col min="12" max="12" width="11" customWidth="1"/>
    <col min="13" max="15" width="10.140625" customWidth="1"/>
  </cols>
  <sheetData>
    <row r="1" spans="2:15" x14ac:dyDescent="0.2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5" x14ac:dyDescent="0.2">
      <c r="B2" s="52" t="s">
        <v>72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x14ac:dyDescent="0.2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15" ht="15.75" x14ac:dyDescent="0.25">
      <c r="B4" s="53" t="s">
        <v>55</v>
      </c>
      <c r="C4" s="4"/>
      <c r="D4" s="4"/>
      <c r="E4" s="4"/>
      <c r="F4" s="2"/>
      <c r="G4" s="4"/>
      <c r="H4" s="2"/>
      <c r="I4" s="4"/>
      <c r="J4" s="2"/>
      <c r="K4" s="4"/>
      <c r="L4" s="4"/>
      <c r="M4" s="2"/>
      <c r="N4" s="2"/>
      <c r="O4" s="2"/>
    </row>
    <row r="5" spans="2:15" ht="15.75" thickBot="1" x14ac:dyDescent="0.3">
      <c r="B5" s="54" t="s">
        <v>74</v>
      </c>
    </row>
    <row r="6" spans="2:15" ht="13.5" thickBot="1" x14ac:dyDescent="0.25">
      <c r="B6" s="6" t="s">
        <v>232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  <c r="K6" s="7" t="s">
        <v>14</v>
      </c>
      <c r="L6" s="7" t="s">
        <v>15</v>
      </c>
      <c r="M6" s="7" t="s">
        <v>16</v>
      </c>
      <c r="N6" s="7" t="s">
        <v>17</v>
      </c>
      <c r="O6" s="7" t="s">
        <v>18</v>
      </c>
    </row>
    <row r="7" spans="2:15" ht="13.5" thickBot="1" x14ac:dyDescent="0.25">
      <c r="B7" s="39" t="s">
        <v>233</v>
      </c>
      <c r="C7" s="16" t="s">
        <v>56</v>
      </c>
      <c r="D7" s="16" t="s">
        <v>57</v>
      </c>
      <c r="E7" s="16" t="s">
        <v>58</v>
      </c>
      <c r="F7" s="16" t="s">
        <v>59</v>
      </c>
      <c r="G7" s="16" t="s">
        <v>60</v>
      </c>
      <c r="H7" s="16" t="s">
        <v>61</v>
      </c>
      <c r="I7" s="16" t="s">
        <v>62</v>
      </c>
      <c r="J7" s="16" t="s">
        <v>63</v>
      </c>
      <c r="K7" s="16" t="s">
        <v>64</v>
      </c>
      <c r="L7" s="16" t="s">
        <v>65</v>
      </c>
      <c r="M7" s="16" t="s">
        <v>66</v>
      </c>
      <c r="N7" s="16" t="s">
        <v>67</v>
      </c>
      <c r="O7" s="16" t="s">
        <v>68</v>
      </c>
    </row>
    <row r="8" spans="2:15" x14ac:dyDescent="0.2">
      <c r="B8" s="48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2:15" x14ac:dyDescent="0.2">
      <c r="B9" s="18" t="s">
        <v>23</v>
      </c>
      <c r="C9" s="26">
        <f>'2014KOKOMAA'!C9/SUM('2013KOKOMAA'!D9:O9)-1</f>
        <v>-2.2510929147623093E-2</v>
      </c>
      <c r="D9" s="26">
        <f>'2014KOKOMAA'!D9/'2013KOKOMAA'!D9-1</f>
        <v>1.2460232522778503E-2</v>
      </c>
      <c r="E9" s="26">
        <f>'2014KOKOMAA'!E9/'2013KOKOMAA'!E9-1</f>
        <v>-1.6001337243758296E-2</v>
      </c>
      <c r="F9" s="26">
        <f>'2014KOKOMAA'!F9/'2013KOKOMAA'!F9-1</f>
        <v>-6.4714160029848422E-2</v>
      </c>
      <c r="G9" s="26">
        <f>'2014KOKOMAA'!G9/'2013KOKOMAA'!G9-1</f>
        <v>4.7399220830648403E-3</v>
      </c>
      <c r="H9" s="26">
        <f>'2014KOKOMAA'!H9/'2013KOKOMAA'!H9-1</f>
        <v>-3.9429420084448052E-3</v>
      </c>
      <c r="I9" s="26">
        <f>'2014KOKOMAA'!I9/'2013KOKOMAA'!I9-1</f>
        <v>-3.4420393295016782E-2</v>
      </c>
      <c r="J9" s="26">
        <f>'2014KOKOMAA'!J9/'2013KOKOMAA'!J9-1</f>
        <v>-3.6810405786972145E-2</v>
      </c>
      <c r="K9" s="26">
        <f>'2014KOKOMAA'!K9/'2013KOKOMAA'!K9-1</f>
        <v>-1.4311995718849668E-2</v>
      </c>
      <c r="L9" s="26">
        <f>'2014KOKOMAA'!L9/'2013KOKOMAA'!L9-1</f>
        <v>-2.2948062968335292E-2</v>
      </c>
      <c r="M9" s="26">
        <f>'2014KOKOMAA'!M9/'2013KOKOMAA'!M9-1</f>
        <v>7.9109444095797343E-3</v>
      </c>
      <c r="N9" s="26">
        <f>'2014KOKOMAA'!N9/'2013KOKOMAA'!N9-1</f>
        <v>-3.580310996092162E-2</v>
      </c>
      <c r="O9" s="26">
        <f>'2014KOKOMAA'!O9/'2013KOKOMAA'!O9-1</f>
        <v>-3.5479718925165771E-2</v>
      </c>
    </row>
    <row r="10" spans="2:15" x14ac:dyDescent="0.2">
      <c r="B10" s="11" t="s">
        <v>24</v>
      </c>
      <c r="C10" s="56">
        <f>'2014KOKOMAA'!C10/SUM('2013KOKOMAA'!D10:O10)-1</f>
        <v>-2.5613575210218564E-2</v>
      </c>
      <c r="D10" s="28">
        <f>'2014KOKOMAA'!D10/'2013KOKOMAA'!D10-1</f>
        <v>1.3756681360335588E-2</v>
      </c>
      <c r="E10" s="28">
        <f>'2014KOKOMAA'!E10/'2013KOKOMAA'!E10-1</f>
        <v>-4.4914983115113438E-2</v>
      </c>
      <c r="F10" s="28">
        <f>'2014KOKOMAA'!F10/'2013KOKOMAA'!F10-1</f>
        <v>-2.239765243856795E-2</v>
      </c>
      <c r="G10" s="28">
        <f>'2014KOKOMAA'!G10/'2013KOKOMAA'!G10-1</f>
        <v>2.5119807630433755E-2</v>
      </c>
      <c r="H10" s="28">
        <f>'2014KOKOMAA'!H10/'2013KOKOMAA'!H10-1</f>
        <v>-3.9402853078017497E-2</v>
      </c>
      <c r="I10" s="28">
        <f>'2014KOKOMAA'!I10/'2013KOKOMAA'!I10-1</f>
        <v>2.999672086451266E-2</v>
      </c>
      <c r="J10" s="28">
        <f>'2014KOKOMAA'!J10/'2013KOKOMAA'!J10-1</f>
        <v>-4.1571167089817007E-2</v>
      </c>
      <c r="K10" s="28">
        <f>'2014KOKOMAA'!K10/'2013KOKOMAA'!K10-1</f>
        <v>1.9345250927738089E-3</v>
      </c>
      <c r="L10" s="28">
        <f>'2014KOKOMAA'!L10/'2013KOKOMAA'!L10-1</f>
        <v>-6.6653994042262354E-2</v>
      </c>
      <c r="M10" s="28">
        <f>'2014KOKOMAA'!M10/'2013KOKOMAA'!M10-1</f>
        <v>-1.4072547560440407E-2</v>
      </c>
      <c r="N10" s="28">
        <f>'2014KOKOMAA'!N10/'2013KOKOMAA'!N10-1</f>
        <v>-5.756694256385575E-2</v>
      </c>
      <c r="O10" s="28">
        <f>'2014KOKOMAA'!O10/'2013KOKOMAA'!O10-1</f>
        <v>-9.5157577215276845E-2</v>
      </c>
    </row>
    <row r="11" spans="2:15" x14ac:dyDescent="0.2">
      <c r="B11" s="22" t="s">
        <v>25</v>
      </c>
      <c r="C11" s="26">
        <f>'2014KOKOMAA'!C11/SUM('2013KOKOMAA'!D11:O11)-1</f>
        <v>-2.1246525703707997E-2</v>
      </c>
      <c r="D11" s="26">
        <f>'2014KOKOMAA'!D11/'2013KOKOMAA'!D11-1</f>
        <v>1.1415407565826374E-2</v>
      </c>
      <c r="E11" s="26">
        <f>'2014KOKOMAA'!E11/'2013KOKOMAA'!E11-1</f>
        <v>-4.1071224893470815E-3</v>
      </c>
      <c r="F11" s="26">
        <f>'2014KOKOMAA'!F11/'2013KOKOMAA'!F11-1</f>
        <v>-8.0302420292036047E-2</v>
      </c>
      <c r="G11" s="26">
        <f>'2014KOKOMAA'!G11/'2013KOKOMAA'!G11-1</f>
        <v>-1.000746982733558E-3</v>
      </c>
      <c r="H11" s="26">
        <f>'2014KOKOMAA'!H11/'2013KOKOMAA'!H11-1</f>
        <v>1.1754480404943868E-2</v>
      </c>
      <c r="I11" s="26">
        <f>'2014KOKOMAA'!I11/'2013KOKOMAA'!I11-1</f>
        <v>-5.6121236268356745E-2</v>
      </c>
      <c r="J11" s="26">
        <f>'2014KOKOMAA'!J11/'2013KOKOMAA'!J11-1</f>
        <v>-3.5269472547605041E-2</v>
      </c>
      <c r="K11" s="26">
        <f>'2014KOKOMAA'!K11/'2013KOKOMAA'!K11-1</f>
        <v>-2.1943590598748175E-2</v>
      </c>
      <c r="L11" s="26">
        <f>'2014KOKOMAA'!L11/'2013KOKOMAA'!L11-1</f>
        <v>-6.8648710390633028E-3</v>
      </c>
      <c r="M11" s="26">
        <f>'2014KOKOMAA'!M11/'2013KOKOMAA'!M11-1</f>
        <v>1.4457288211997321E-2</v>
      </c>
      <c r="N11" s="26">
        <f>'2014KOKOMAA'!N11/'2013KOKOMAA'!N11-1</f>
        <v>-2.7193361909630731E-2</v>
      </c>
      <c r="O11" s="26">
        <f>'2014KOKOMAA'!O11/'2013KOKOMAA'!O11-1</f>
        <v>6.1113939876689116E-3</v>
      </c>
    </row>
    <row r="12" spans="2:15" x14ac:dyDescent="0.2">
      <c r="B12" s="42" t="s">
        <v>26</v>
      </c>
      <c r="C12" s="55">
        <f>'2014KOKOMAA'!C12/SUM('2013KOKOMAA'!D12:O12)-1</f>
        <v>-1.718418667675603E-2</v>
      </c>
      <c r="D12" s="30">
        <f>'2014KOKOMAA'!D12/'2013KOKOMAA'!D12-1</f>
        <v>-7.4145755472504016E-2</v>
      </c>
      <c r="E12" s="30">
        <f>'2014KOKOMAA'!E12/'2013KOKOMAA'!E12-1</f>
        <v>-0.12883916196291911</v>
      </c>
      <c r="F12" s="30">
        <f>'2014KOKOMAA'!F12/'2013KOKOMAA'!F12-1</f>
        <v>-0.13420519117101171</v>
      </c>
      <c r="G12" s="30">
        <f>'2014KOKOMAA'!G12/'2013KOKOMAA'!G12-1</f>
        <v>0.10712293100241777</v>
      </c>
      <c r="H12" s="30">
        <f>'2014KOKOMAA'!H12/'2013KOKOMAA'!H12-1</f>
        <v>3.2072072072071967E-2</v>
      </c>
      <c r="I12" s="30">
        <f>'2014KOKOMAA'!I12/'2013KOKOMAA'!I12-1</f>
        <v>2.9283264127098807E-2</v>
      </c>
      <c r="J12" s="30">
        <f>'2014KOKOMAA'!J12/'2013KOKOMAA'!J12-1</f>
        <v>1.0877180044983614E-2</v>
      </c>
      <c r="K12" s="30">
        <f>'2014KOKOMAA'!K12/'2013KOKOMAA'!K12-1</f>
        <v>-3.1463659635138197E-2</v>
      </c>
      <c r="L12" s="30">
        <f>'2014KOKOMAA'!L12/'2013KOKOMAA'!L12-1</f>
        <v>-9.9434611602753242E-2</v>
      </c>
      <c r="M12" s="30">
        <f>'2014KOKOMAA'!M12/'2013KOKOMAA'!M12-1</f>
        <v>-5.6141455480350766E-3</v>
      </c>
      <c r="N12" s="30">
        <f>'2014KOKOMAA'!N12/'2013KOKOMAA'!N12-1</f>
        <v>-4.4617838513600905E-2</v>
      </c>
      <c r="O12" s="30">
        <f>'2014KOKOMAA'!O12/'2013KOKOMAA'!O12-1</f>
        <v>5.4759741923462224E-2</v>
      </c>
    </row>
    <row r="13" spans="2:15" x14ac:dyDescent="0.2">
      <c r="B13" s="24" t="s">
        <v>29</v>
      </c>
      <c r="C13" s="32">
        <f>'2014KOKOMAA'!C13/SUM('2013KOKOMAA'!D13:O13)-1</f>
        <v>-3.1755207814213593E-3</v>
      </c>
      <c r="D13" s="32">
        <f>'2014KOKOMAA'!D13/'2013KOKOMAA'!D13-1</f>
        <v>-8.7965444398902748E-2</v>
      </c>
      <c r="E13" s="32">
        <f>'2014KOKOMAA'!E13/'2013KOKOMAA'!E13-1</f>
        <v>-2.1781534460338148E-2</v>
      </c>
      <c r="F13" s="32">
        <f>'2014KOKOMAA'!F13/'2013KOKOMAA'!F13-1</f>
        <v>4.8742909167308612E-2</v>
      </c>
      <c r="G13" s="32">
        <f>'2014KOKOMAA'!G13/'2013KOKOMAA'!G13-1</f>
        <v>-1.1829851497608845E-2</v>
      </c>
      <c r="H13" s="32">
        <f>'2014KOKOMAA'!H13/'2013KOKOMAA'!H13-1</f>
        <v>-0.16346849101729799</v>
      </c>
      <c r="I13" s="32">
        <f>'2014KOKOMAA'!I13/'2013KOKOMAA'!I13-1</f>
        <v>5.8384074585845047E-2</v>
      </c>
      <c r="J13" s="32">
        <f>'2014KOKOMAA'!J13/'2013KOKOMAA'!J13-1</f>
        <v>-0.10470896872267277</v>
      </c>
      <c r="K13" s="32">
        <f>'2014KOKOMAA'!K13/'2013KOKOMAA'!K13-1</f>
        <v>0.11463418045512408</v>
      </c>
      <c r="L13" s="32">
        <f>'2014KOKOMAA'!L13/'2013KOKOMAA'!L13-1</f>
        <v>-6.8387593912541123E-3</v>
      </c>
      <c r="M13" s="32">
        <f>'2014KOKOMAA'!M13/'2013KOKOMAA'!M13-1</f>
        <v>5.4420883743116155E-2</v>
      </c>
      <c r="N13" s="32">
        <f>'2014KOKOMAA'!N13/'2013KOKOMAA'!N13-1</f>
        <v>1.746847642759608E-2</v>
      </c>
      <c r="O13" s="32">
        <f>'2014KOKOMAA'!O13/'2013KOKOMAA'!O13-1</f>
        <v>4.979905005480445E-2</v>
      </c>
    </row>
    <row r="14" spans="2:15" x14ac:dyDescent="0.2">
      <c r="B14" s="1" t="s">
        <v>28</v>
      </c>
      <c r="C14" s="55">
        <f>'2014KOKOMAA'!C14/SUM('2013KOKOMAA'!D14:O14)-1</f>
        <v>5.6137379440130974E-3</v>
      </c>
      <c r="D14" s="30">
        <f>'2014KOKOMAA'!D14/'2013KOKOMAA'!D14-1</f>
        <v>-1.2100825652002989E-2</v>
      </c>
      <c r="E14" s="30">
        <f>'2014KOKOMAA'!E14/'2013KOKOMAA'!E14-1</f>
        <v>-4.1637173668651384E-2</v>
      </c>
      <c r="F14" s="30">
        <f>'2014KOKOMAA'!F14/'2013KOKOMAA'!F14-1</f>
        <v>4.9243853091457845E-2</v>
      </c>
      <c r="G14" s="30">
        <f>'2014KOKOMAA'!G14/'2013KOKOMAA'!G14-1</f>
        <v>6.2911157948521534E-2</v>
      </c>
      <c r="H14" s="30">
        <f>'2014KOKOMAA'!H14/'2013KOKOMAA'!H14-1</f>
        <v>-1.2063237228800094E-2</v>
      </c>
      <c r="I14" s="30">
        <f>'2014KOKOMAA'!I14/'2013KOKOMAA'!I14-1</f>
        <v>1.3949190075157603E-4</v>
      </c>
      <c r="J14" s="30">
        <f>'2014KOKOMAA'!J14/'2013KOKOMAA'!J14-1</f>
        <v>-2.4221110505720955E-2</v>
      </c>
      <c r="K14" s="30">
        <f>'2014KOKOMAA'!K14/'2013KOKOMAA'!K14-1</f>
        <v>1.6413698206989569E-2</v>
      </c>
      <c r="L14" s="30">
        <f>'2014KOKOMAA'!L14/'2013KOKOMAA'!L14-1</f>
        <v>-9.0307179533375415E-3</v>
      </c>
      <c r="M14" s="30">
        <f>'2014KOKOMAA'!M14/'2013KOKOMAA'!M14-1</f>
        <v>8.3826241811359115E-2</v>
      </c>
      <c r="N14" s="30">
        <f>'2014KOKOMAA'!N14/'2013KOKOMAA'!N14-1</f>
        <v>-5.6302654585916434E-2</v>
      </c>
      <c r="O14" s="30">
        <f>'2014KOKOMAA'!O14/'2013KOKOMAA'!O14-1</f>
        <v>0.12144212523719156</v>
      </c>
    </row>
    <row r="15" spans="2:15" x14ac:dyDescent="0.2">
      <c r="B15" s="24" t="s">
        <v>27</v>
      </c>
      <c r="C15" s="32">
        <f>'2014KOKOMAA'!C15/SUM('2013KOKOMAA'!D15:O15)-1</f>
        <v>-0.17334590621314616</v>
      </c>
      <c r="D15" s="32">
        <f>'2014KOKOMAA'!D15/'2013KOKOMAA'!D15-1</f>
        <v>-1.0435297337551108E-2</v>
      </c>
      <c r="E15" s="32">
        <f>'2014KOKOMAA'!E15/'2013KOKOMAA'!E15-1</f>
        <v>-0.10952043583416804</v>
      </c>
      <c r="F15" s="32">
        <f>'2014KOKOMAA'!F15/'2013KOKOMAA'!F15-1</f>
        <v>-0.13490227048371173</v>
      </c>
      <c r="G15" s="32">
        <f>'2014KOKOMAA'!G15/'2013KOKOMAA'!G15-1</f>
        <v>-0.19004326031724228</v>
      </c>
      <c r="H15" s="32">
        <f>'2014KOKOMAA'!H15/'2013KOKOMAA'!H15-1</f>
        <v>-0.27464662875710799</v>
      </c>
      <c r="I15" s="32">
        <f>'2014KOKOMAA'!I15/'2013KOKOMAA'!I15-1</f>
        <v>-3.4424051935417532E-2</v>
      </c>
      <c r="J15" s="32">
        <f>'2014KOKOMAA'!J15/'2013KOKOMAA'!J15-1</f>
        <v>-0.1417780052595351</v>
      </c>
      <c r="K15" s="32">
        <f>'2014KOKOMAA'!K15/'2013KOKOMAA'!K15-1</f>
        <v>-0.1403566179529131</v>
      </c>
      <c r="L15" s="32">
        <f>'2014KOKOMAA'!L15/'2013KOKOMAA'!L15-1</f>
        <v>-0.16358275236367115</v>
      </c>
      <c r="M15" s="32">
        <f>'2014KOKOMAA'!M15/'2013KOKOMAA'!M15-1</f>
        <v>-0.27873920899417792</v>
      </c>
      <c r="N15" s="32">
        <f>'2014KOKOMAA'!N15/'2013KOKOMAA'!N15-1</f>
        <v>-0.26445991676066749</v>
      </c>
      <c r="O15" s="32">
        <f>'2014KOKOMAA'!O15/'2013KOKOMAA'!O15-1</f>
        <v>-0.52233482887948268</v>
      </c>
    </row>
    <row r="16" spans="2:15" x14ac:dyDescent="0.2">
      <c r="B16" s="42" t="s">
        <v>1</v>
      </c>
      <c r="C16" s="55">
        <f>'2014KOKOMAA'!C16/SUM('2013KOKOMAA'!D16:O16)-1</f>
        <v>8.967395658095012E-2</v>
      </c>
      <c r="D16" s="30">
        <f>'2014KOKOMAA'!D16/'2013KOKOMAA'!D16-1</f>
        <v>0.27796327212020033</v>
      </c>
      <c r="E16" s="30">
        <f>'2014KOKOMAA'!E16/'2013KOKOMAA'!E16-1</f>
        <v>-2.2280759521457583E-2</v>
      </c>
      <c r="F16" s="30">
        <f>'2014KOKOMAA'!F16/'2013KOKOMAA'!F16-1</f>
        <v>4.8909218859957804E-2</v>
      </c>
      <c r="G16" s="30">
        <f>'2014KOKOMAA'!G16/'2013KOKOMAA'!G16-1</f>
        <v>0.11219648339380406</v>
      </c>
      <c r="H16" s="30">
        <f>'2014KOKOMAA'!H16/'2013KOKOMAA'!H16-1</f>
        <v>7.8131892368769273E-2</v>
      </c>
      <c r="I16" s="30">
        <f>'2014KOKOMAA'!I16/'2013KOKOMAA'!I16-1</f>
        <v>0.18675419825178641</v>
      </c>
      <c r="J16" s="30">
        <f>'2014KOKOMAA'!J16/'2013KOKOMAA'!J16-1</f>
        <v>1.2050036341379355E-2</v>
      </c>
      <c r="K16" s="30">
        <f>'2014KOKOMAA'!K16/'2013KOKOMAA'!K16-1</f>
        <v>7.0705527331066831E-2</v>
      </c>
      <c r="L16" s="30">
        <f>'2014KOKOMAA'!L16/'2013KOKOMAA'!L16-1</f>
        <v>0.14640240785961733</v>
      </c>
      <c r="M16" s="30">
        <f>'2014KOKOMAA'!M16/'2013KOKOMAA'!M16-1</f>
        <v>9.7444781290602078E-2</v>
      </c>
      <c r="N16" s="30">
        <f>'2014KOKOMAA'!N16/'2013KOKOMAA'!N16-1</f>
        <v>-1.1265622249603924E-2</v>
      </c>
      <c r="O16" s="30">
        <f>'2014KOKOMAA'!O16/'2013KOKOMAA'!O16-1</f>
        <v>6.536091549295775E-2</v>
      </c>
    </row>
    <row r="17" spans="2:15" x14ac:dyDescent="0.2">
      <c r="B17" s="24" t="s">
        <v>30</v>
      </c>
      <c r="C17" s="32">
        <f>'2014KOKOMAA'!C17/SUM('2013KOKOMAA'!D17:O17)-1</f>
        <v>-6.7872885799172722E-2</v>
      </c>
      <c r="D17" s="32">
        <f>'2014KOKOMAA'!D17/'2013KOKOMAA'!D17-1</f>
        <v>-7.2652582159624446E-2</v>
      </c>
      <c r="E17" s="32">
        <f>'2014KOKOMAA'!E17/'2013KOKOMAA'!E17-1</f>
        <v>-0.1671095242049323</v>
      </c>
      <c r="F17" s="32">
        <f>'2014KOKOMAA'!F17/'2013KOKOMAA'!F17-1</f>
        <v>-0.15245901639344261</v>
      </c>
      <c r="G17" s="32">
        <f>'2014KOKOMAA'!G17/'2013KOKOMAA'!G17-1</f>
        <v>5.7851239669421517E-2</v>
      </c>
      <c r="H17" s="32">
        <f>'2014KOKOMAA'!H17/'2013KOKOMAA'!H17-1</f>
        <v>0.20230149597238212</v>
      </c>
      <c r="I17" s="32">
        <f>'2014KOKOMAA'!I17/'2013KOKOMAA'!I17-1</f>
        <v>0.26343479894776389</v>
      </c>
      <c r="J17" s="32">
        <f>'2014KOKOMAA'!J17/'2013KOKOMAA'!J17-1</f>
        <v>-0.11083680939814422</v>
      </c>
      <c r="K17" s="32">
        <f>'2014KOKOMAA'!K17/'2013KOKOMAA'!K17-1</f>
        <v>-0.12656866260308353</v>
      </c>
      <c r="L17" s="32">
        <f>'2014KOKOMAA'!L17/'2013KOKOMAA'!L17-1</f>
        <v>-5.5494820136394396E-2</v>
      </c>
      <c r="M17" s="32">
        <f>'2014KOKOMAA'!M17/'2013KOKOMAA'!M17-1</f>
        <v>-6.2093139709564316E-2</v>
      </c>
      <c r="N17" s="32">
        <f>'2014KOKOMAA'!N17/'2013KOKOMAA'!N17-1</f>
        <v>-0.122279792746114</v>
      </c>
      <c r="O17" s="32">
        <f>'2014KOKOMAA'!O17/'2013KOKOMAA'!O17-1</f>
        <v>-7.4302091073134457E-2</v>
      </c>
    </row>
    <row r="18" spans="2:15" x14ac:dyDescent="0.2">
      <c r="B18" s="1" t="s">
        <v>31</v>
      </c>
      <c r="C18" s="55">
        <f>'2014KOKOMAA'!C18/SUM('2013KOKOMAA'!D18:O18)-1</f>
        <v>6.4522263811689129E-2</v>
      </c>
      <c r="D18" s="30">
        <f>'2014KOKOMAA'!D18/'2013KOKOMAA'!D18-1</f>
        <v>3.7816281628162862E-2</v>
      </c>
      <c r="E18" s="30">
        <f>'2014KOKOMAA'!E18/'2013KOKOMAA'!E18-1</f>
        <v>-4.4815465729349691E-2</v>
      </c>
      <c r="F18" s="30">
        <f>'2014KOKOMAA'!F18/'2013KOKOMAA'!F18-1</f>
        <v>-4.8115942028985503E-2</v>
      </c>
      <c r="G18" s="30">
        <f>'2014KOKOMAA'!G18/'2013KOKOMAA'!G18-1</f>
        <v>6.4036794622324367E-2</v>
      </c>
      <c r="H18" s="30">
        <f>'2014KOKOMAA'!H18/'2013KOKOMAA'!H18-1</f>
        <v>6.5912305516265812E-2</v>
      </c>
      <c r="I18" s="30">
        <f>'2014KOKOMAA'!I18/'2013KOKOMAA'!I18-1</f>
        <v>0.1325374961738599</v>
      </c>
      <c r="J18" s="30">
        <f>'2014KOKOMAA'!J18/'2013KOKOMAA'!J18-1</f>
        <v>3.2440822662010094E-2</v>
      </c>
      <c r="K18" s="30">
        <f>'2014KOKOMAA'!K18/'2013KOKOMAA'!K18-1</f>
        <v>6.3500197083169008E-2</v>
      </c>
      <c r="L18" s="30">
        <f>'2014KOKOMAA'!L18/'2013KOKOMAA'!L18-1</f>
        <v>5.508650519031133E-2</v>
      </c>
      <c r="M18" s="30">
        <f>'2014KOKOMAA'!M18/'2013KOKOMAA'!M18-1</f>
        <v>-8.6006289308176109E-2</v>
      </c>
      <c r="N18" s="30">
        <f>'2014KOKOMAA'!N18/'2013KOKOMAA'!N18-1</f>
        <v>0.14011443102352183</v>
      </c>
      <c r="O18" s="30">
        <f>'2014KOKOMAA'!O18/'2013KOKOMAA'!O18-1</f>
        <v>0.26111680805444215</v>
      </c>
    </row>
    <row r="19" spans="2:15" x14ac:dyDescent="0.2">
      <c r="B19" s="24" t="s">
        <v>34</v>
      </c>
      <c r="C19" s="32">
        <f>'2014KOKOMAA'!C19/SUM('2013KOKOMAA'!D19:O19)-1</f>
        <v>2.7614601457389476E-2</v>
      </c>
      <c r="D19" s="32">
        <f>'2014KOKOMAA'!D19/'2013KOKOMAA'!D19-1</f>
        <v>-6.5607231374835706E-3</v>
      </c>
      <c r="E19" s="32">
        <f>'2014KOKOMAA'!E19/'2013KOKOMAA'!E19-1</f>
        <v>-0.20093381389252951</v>
      </c>
      <c r="F19" s="32">
        <f>'2014KOKOMAA'!F19/'2013KOKOMAA'!F19-1</f>
        <v>0.19372719618299183</v>
      </c>
      <c r="G19" s="32">
        <f>'2014KOKOMAA'!G19/'2013KOKOMAA'!G19-1</f>
        <v>9.9742415569547882E-2</v>
      </c>
      <c r="H19" s="32">
        <f>'2014KOKOMAA'!H19/'2013KOKOMAA'!H19-1</f>
        <v>8.1243994059578828E-2</v>
      </c>
      <c r="I19" s="32">
        <f>'2014KOKOMAA'!I19/'2013KOKOMAA'!I19-1</f>
        <v>-9.7188026435143238E-3</v>
      </c>
      <c r="J19" s="32">
        <f>'2014KOKOMAA'!J19/'2013KOKOMAA'!J19-1</f>
        <v>-6.9295440478646553E-2</v>
      </c>
      <c r="K19" s="32">
        <f>'2014KOKOMAA'!K19/'2013KOKOMAA'!K19-1</f>
        <v>7.9209957823269672E-3</v>
      </c>
      <c r="L19" s="32">
        <f>'2014KOKOMAA'!L19/'2013KOKOMAA'!L19-1</f>
        <v>0.10378634212305604</v>
      </c>
      <c r="M19" s="32">
        <f>'2014KOKOMAA'!M19/'2013KOKOMAA'!M19-1</f>
        <v>0.12569409389197372</v>
      </c>
      <c r="N19" s="32">
        <f>'2014KOKOMAA'!N19/'2013KOKOMAA'!N19-1</f>
        <v>0.11619076549210217</v>
      </c>
      <c r="O19" s="32">
        <f>'2014KOKOMAA'!O19/'2013KOKOMAA'!O19-1</f>
        <v>0.13171728971962615</v>
      </c>
    </row>
    <row r="20" spans="2:15" x14ac:dyDescent="0.2">
      <c r="B20" s="1" t="s">
        <v>33</v>
      </c>
      <c r="C20" s="55">
        <f>'2014KOKOMAA'!C20/SUM('2013KOKOMAA'!D20:O20)-1</f>
        <v>8.3822825018287084E-4</v>
      </c>
      <c r="D20" s="30">
        <f>'2014KOKOMAA'!D20/'2013KOKOMAA'!D20-1</f>
        <v>-1.756756756756761E-2</v>
      </c>
      <c r="E20" s="30">
        <f>'2014KOKOMAA'!E20/'2013KOKOMAA'!E20-1</f>
        <v>-0.10423015969767158</v>
      </c>
      <c r="F20" s="30">
        <f>'2014KOKOMAA'!F20/'2013KOKOMAA'!F20-1</f>
        <v>-3.3071432239511145E-2</v>
      </c>
      <c r="G20" s="30">
        <f>'2014KOKOMAA'!G20/'2013KOKOMAA'!G20-1</f>
        <v>3.8211489982751701E-2</v>
      </c>
      <c r="H20" s="30">
        <f>'2014KOKOMAA'!H20/'2013KOKOMAA'!H20-1</f>
        <v>0.23666708495419742</v>
      </c>
      <c r="I20" s="30">
        <f>'2014KOKOMAA'!I20/'2013KOKOMAA'!I20-1</f>
        <v>-3.730629424143872E-2</v>
      </c>
      <c r="J20" s="30">
        <f>'2014KOKOMAA'!J20/'2013KOKOMAA'!J20-1</f>
        <v>5.6220835441544992E-5</v>
      </c>
      <c r="K20" s="30">
        <f>'2014KOKOMAA'!K20/'2013KOKOMAA'!K20-1</f>
        <v>0.12009319401299079</v>
      </c>
      <c r="L20" s="30">
        <f>'2014KOKOMAA'!L20/'2013KOKOMAA'!L20-1</f>
        <v>7.6998769987699944E-2</v>
      </c>
      <c r="M20" s="30">
        <f>'2014KOKOMAA'!M20/'2013KOKOMAA'!M20-1</f>
        <v>2.2822986007335899E-2</v>
      </c>
      <c r="N20" s="30">
        <f>'2014KOKOMAA'!N20/'2013KOKOMAA'!N20-1</f>
        <v>0.13031026252983291</v>
      </c>
      <c r="O20" s="30">
        <f>'2014KOKOMAA'!O20/'2013KOKOMAA'!O20-1</f>
        <v>-0.11072323666308626</v>
      </c>
    </row>
    <row r="21" spans="2:15" x14ac:dyDescent="0.2">
      <c r="B21" s="24" t="s">
        <v>40</v>
      </c>
      <c r="C21" s="32">
        <f>'2014KOKOMAA'!C21/SUM('2013KOKOMAA'!D21:O21)-1</f>
        <v>5.230318903096598E-2</v>
      </c>
      <c r="D21" s="32">
        <f>'2014KOKOMAA'!D21/'2013KOKOMAA'!D21-1</f>
        <v>0.70921516754850078</v>
      </c>
      <c r="E21" s="32">
        <f>'2014KOKOMAA'!E21/'2013KOKOMAA'!E21-1</f>
        <v>0.33459743290548416</v>
      </c>
      <c r="F21" s="32">
        <f>'2014KOKOMAA'!F21/'2013KOKOMAA'!F21-1</f>
        <v>1.3316739265712529E-2</v>
      </c>
      <c r="G21" s="32">
        <f>'2014KOKOMAA'!G21/'2013KOKOMAA'!G21-1</f>
        <v>-2.9638943775821769E-2</v>
      </c>
      <c r="H21" s="32">
        <f>'2014KOKOMAA'!H21/'2013KOKOMAA'!H21-1</f>
        <v>1.6555601832569655E-2</v>
      </c>
      <c r="I21" s="32">
        <f>'2014KOKOMAA'!I21/'2013KOKOMAA'!I21-1</f>
        <v>-2.0891364902506648E-3</v>
      </c>
      <c r="J21" s="32">
        <f>'2014KOKOMAA'!J21/'2013KOKOMAA'!J21-1</f>
        <v>0.12895855472901174</v>
      </c>
      <c r="K21" s="32">
        <f>'2014KOKOMAA'!K21/'2013KOKOMAA'!K21-1</f>
        <v>4.4735610669162318E-2</v>
      </c>
      <c r="L21" s="32">
        <f>'2014KOKOMAA'!L21/'2013KOKOMAA'!L21-1</f>
        <v>-9.3001841620626191E-2</v>
      </c>
      <c r="M21" s="32">
        <f>'2014KOKOMAA'!M21/'2013KOKOMAA'!M21-1</f>
        <v>-0.16564743419303374</v>
      </c>
      <c r="N21" s="32">
        <f>'2014KOKOMAA'!N21/'2013KOKOMAA'!N21-1</f>
        <v>1.6858337689492853E-2</v>
      </c>
      <c r="O21" s="32">
        <f>'2014KOKOMAA'!O21/'2013KOKOMAA'!O21-1</f>
        <v>0.13563032022699639</v>
      </c>
    </row>
    <row r="22" spans="2:15" x14ac:dyDescent="0.2">
      <c r="B22" s="42" t="s">
        <v>36</v>
      </c>
      <c r="C22" s="55">
        <f>'2014KOKOMAA'!C22/SUM('2013KOKOMAA'!D22:O22)-1</f>
        <v>7.8192741236219554E-2</v>
      </c>
      <c r="D22" s="30">
        <f>'2014KOKOMAA'!D22/'2013KOKOMAA'!D22-1</f>
        <v>-3.3716971956556985E-2</v>
      </c>
      <c r="E22" s="30">
        <f>'2014KOKOMAA'!E22/'2013KOKOMAA'!E22-1</f>
        <v>-0.25331695331695336</v>
      </c>
      <c r="F22" s="30">
        <f>'2014KOKOMAA'!F22/'2013KOKOMAA'!F22-1</f>
        <v>-0.16639722863741335</v>
      </c>
      <c r="G22" s="30">
        <f>'2014KOKOMAA'!G22/'2013KOKOMAA'!G22-1</f>
        <v>0.40588235294117636</v>
      </c>
      <c r="H22" s="30">
        <f>'2014KOKOMAA'!H22/'2013KOKOMAA'!H22-1</f>
        <v>0.21793229643183887</v>
      </c>
      <c r="I22" s="30">
        <f>'2014KOKOMAA'!I22/'2013KOKOMAA'!I22-1</f>
        <v>0.17669127435556087</v>
      </c>
      <c r="J22" s="30">
        <f>'2014KOKOMAA'!J22/'2013KOKOMAA'!J22-1</f>
        <v>4.1725137992328465E-2</v>
      </c>
      <c r="K22" s="30">
        <f>'2014KOKOMAA'!K22/'2013KOKOMAA'!K22-1</f>
        <v>0.17359800280094984</v>
      </c>
      <c r="L22" s="30">
        <f>'2014KOKOMAA'!L22/'2013KOKOMAA'!L22-1</f>
        <v>-6.1617647058823555E-2</v>
      </c>
      <c r="M22" s="30">
        <f>'2014KOKOMAA'!M22/'2013KOKOMAA'!M22-1</f>
        <v>0.10331950207468887</v>
      </c>
      <c r="N22" s="30">
        <f>'2014KOKOMAA'!N22/'2013KOKOMAA'!N22-1</f>
        <v>0.24039921891950522</v>
      </c>
      <c r="O22" s="30">
        <f>'2014KOKOMAA'!O22/'2013KOKOMAA'!O22-1</f>
        <v>0.17728744249446238</v>
      </c>
    </row>
    <row r="23" spans="2:15" x14ac:dyDescent="0.2">
      <c r="B23" s="24" t="s">
        <v>32</v>
      </c>
      <c r="C23" s="32">
        <f>'2014KOKOMAA'!C23/SUM('2013KOKOMAA'!D23:O23)-1</f>
        <v>5.3442739255442628E-3</v>
      </c>
      <c r="D23" s="32">
        <f>'2014KOKOMAA'!D23/'2013KOKOMAA'!D23-1</f>
        <v>-2.3265196342119432E-2</v>
      </c>
      <c r="E23" s="32">
        <f>'2014KOKOMAA'!E23/'2013KOKOMAA'!E23-1</f>
        <v>-2.4486692015209144E-2</v>
      </c>
      <c r="F23" s="32">
        <f>'2014KOKOMAA'!F23/'2013KOKOMAA'!F23-1</f>
        <v>-0.14891423215122634</v>
      </c>
      <c r="G23" s="32">
        <f>'2014KOKOMAA'!G23/'2013KOKOMAA'!G23-1</f>
        <v>3.9098972922502417E-2</v>
      </c>
      <c r="H23" s="32">
        <f>'2014KOKOMAA'!H23/'2013KOKOMAA'!H23-1</f>
        <v>5.8510071405733832E-2</v>
      </c>
      <c r="I23" s="32">
        <f>'2014KOKOMAA'!I23/'2013KOKOMAA'!I23-1</f>
        <v>-3.7022475591376725E-2</v>
      </c>
      <c r="J23" s="32">
        <f>'2014KOKOMAA'!J23/'2013KOKOMAA'!J23-1</f>
        <v>4.466474208834903E-2</v>
      </c>
      <c r="K23" s="32">
        <f>'2014KOKOMAA'!K23/'2013KOKOMAA'!K23-1</f>
        <v>-1.1369815611251166E-2</v>
      </c>
      <c r="L23" s="32">
        <f>'2014KOKOMAA'!L23/'2013KOKOMAA'!L23-1</f>
        <v>2.9631305134584895E-2</v>
      </c>
      <c r="M23" s="32">
        <f>'2014KOKOMAA'!M23/'2013KOKOMAA'!M23-1</f>
        <v>0.18688153802657625</v>
      </c>
      <c r="N23" s="32">
        <f>'2014KOKOMAA'!N23/'2013KOKOMAA'!N23-1</f>
        <v>0.1266509433962264</v>
      </c>
      <c r="O23" s="32">
        <f>'2014KOKOMAA'!O23/'2013KOKOMAA'!O23-1</f>
        <v>0.16394912071026124</v>
      </c>
    </row>
    <row r="24" spans="2:15" x14ac:dyDescent="0.2">
      <c r="B24" s="1" t="s">
        <v>35</v>
      </c>
      <c r="C24" s="55">
        <f>'2014KOKOMAA'!C24/SUM('2013KOKOMAA'!D24:O24)-1</f>
        <v>0.1089233951961126</v>
      </c>
      <c r="D24" s="30">
        <f>'2014KOKOMAA'!D24/'2013KOKOMAA'!D24-1</f>
        <v>-8.3123912623236373E-3</v>
      </c>
      <c r="E24" s="30">
        <f>'2014KOKOMAA'!E24/'2013KOKOMAA'!E24-1</f>
        <v>2.7095516569200839E-2</v>
      </c>
      <c r="F24" s="30">
        <f>'2014KOKOMAA'!F24/'2013KOKOMAA'!F24-1</f>
        <v>0.34650905060953074</v>
      </c>
      <c r="G24" s="30">
        <f>'2014KOKOMAA'!G24/'2013KOKOMAA'!G24-1</f>
        <v>0.27042202499547185</v>
      </c>
      <c r="H24" s="30">
        <f>'2014KOKOMAA'!H24/'2013KOKOMAA'!H24-1</f>
        <v>0.20251091703056767</v>
      </c>
      <c r="I24" s="30">
        <f>'2014KOKOMAA'!I24/'2013KOKOMAA'!I24-1</f>
        <v>-0.10411214953271031</v>
      </c>
      <c r="J24" s="30">
        <f>'2014KOKOMAA'!J24/'2013KOKOMAA'!J24-1</f>
        <v>1.3681102362204767E-2</v>
      </c>
      <c r="K24" s="30">
        <f>'2014KOKOMAA'!K24/'2013KOKOMAA'!K24-1</f>
        <v>1.3419959527106284E-2</v>
      </c>
      <c r="L24" s="30">
        <f>'2014KOKOMAA'!L24/'2013KOKOMAA'!L24-1</f>
        <v>0.11789218981045835</v>
      </c>
      <c r="M24" s="30">
        <f>'2014KOKOMAA'!M24/'2013KOKOMAA'!M24-1</f>
        <v>0.13679176930879589</v>
      </c>
      <c r="N24" s="30">
        <f>'2014KOKOMAA'!N24/'2013KOKOMAA'!N24-1</f>
        <v>0.19112227805695148</v>
      </c>
      <c r="O24" s="30">
        <f>'2014KOKOMAA'!O24/'2013KOKOMAA'!O24-1</f>
        <v>0.49651394422310746</v>
      </c>
    </row>
    <row r="25" spans="2:15" x14ac:dyDescent="0.2">
      <c r="B25" s="24" t="s">
        <v>38</v>
      </c>
      <c r="C25" s="32">
        <f>'2014KOKOMAA'!C25/SUM('2013KOKOMAA'!D25:O25)-1</f>
        <v>1.7899993010848769E-2</v>
      </c>
      <c r="D25" s="32">
        <f>'2014KOKOMAA'!D25/'2013KOKOMAA'!D25-1</f>
        <v>-1.286121286121289E-2</v>
      </c>
      <c r="E25" s="32">
        <f>'2014KOKOMAA'!E25/'2013KOKOMAA'!E25-1</f>
        <v>-6.475300400534012E-3</v>
      </c>
      <c r="F25" s="32">
        <f>'2014KOKOMAA'!F25/'2013KOKOMAA'!F25-1</f>
        <v>-9.3002338550098984E-2</v>
      </c>
      <c r="G25" s="32">
        <f>'2014KOKOMAA'!G25/'2013KOKOMAA'!G25-1</f>
        <v>0.24918460534898901</v>
      </c>
      <c r="H25" s="32">
        <f>'2014KOKOMAA'!H25/'2013KOKOMAA'!H25-1</f>
        <v>1.5186378278877033E-2</v>
      </c>
      <c r="I25" s="32">
        <f>'2014KOKOMAA'!I25/'2013KOKOMAA'!I25-1</f>
        <v>0.10931203223949337</v>
      </c>
      <c r="J25" s="32">
        <f>'2014KOKOMAA'!J25/'2013KOKOMAA'!J25-1</f>
        <v>-1.5179303078784123E-2</v>
      </c>
      <c r="K25" s="32">
        <f>'2014KOKOMAA'!K25/'2013KOKOMAA'!K25-1</f>
        <v>8.6659843056977159E-2</v>
      </c>
      <c r="L25" s="32">
        <f>'2014KOKOMAA'!L25/'2013KOKOMAA'!L25-1</f>
        <v>-0.11802507836990594</v>
      </c>
      <c r="M25" s="32">
        <f>'2014KOKOMAA'!M25/'2013KOKOMAA'!M25-1</f>
        <v>-0.1013602457218078</v>
      </c>
      <c r="N25" s="32">
        <f>'2014KOKOMAA'!N25/'2013KOKOMAA'!N25-1</f>
        <v>5.5837563451776706E-2</v>
      </c>
      <c r="O25" s="32">
        <f>'2014KOKOMAA'!O25/'2013KOKOMAA'!O25-1</f>
        <v>9.8132427843803161E-2</v>
      </c>
    </row>
    <row r="26" spans="2:15" x14ac:dyDescent="0.2">
      <c r="B26" s="1" t="s">
        <v>37</v>
      </c>
      <c r="C26" s="55">
        <f>'2014KOKOMAA'!C26/SUM('2013KOKOMAA'!D26:O26)-1</f>
        <v>4.7956432366053514E-2</v>
      </c>
      <c r="D26" s="30">
        <f>'2014KOKOMAA'!D26/'2013KOKOMAA'!D26-1</f>
        <v>-0.11881584211228169</v>
      </c>
      <c r="E26" s="30">
        <f>'2014KOKOMAA'!E26/'2013KOKOMAA'!E26-1</f>
        <v>2.9010929699095911E-3</v>
      </c>
      <c r="F26" s="30">
        <f>'2014KOKOMAA'!F26/'2013KOKOMAA'!F26-1</f>
        <v>-2.4448454508411488E-2</v>
      </c>
      <c r="G26" s="30">
        <f>'2014KOKOMAA'!G26/'2013KOKOMAA'!G26-1</f>
        <v>3.1247324715349745E-2</v>
      </c>
      <c r="H26" s="30">
        <f>'2014KOKOMAA'!H26/'2013KOKOMAA'!H26-1</f>
        <v>0.35187612649516642</v>
      </c>
      <c r="I26" s="30">
        <f>'2014KOKOMAA'!I26/'2013KOKOMAA'!I26-1</f>
        <v>0.13462172679902373</v>
      </c>
      <c r="J26" s="30">
        <f>'2014KOKOMAA'!J26/'2013KOKOMAA'!J26-1</f>
        <v>-2.6630200086368183E-2</v>
      </c>
      <c r="K26" s="30">
        <f>'2014KOKOMAA'!K26/'2013KOKOMAA'!K26-1</f>
        <v>0.12891270596484206</v>
      </c>
      <c r="L26" s="30">
        <f>'2014KOKOMAA'!L26/'2013KOKOMAA'!L26-1</f>
        <v>0.14746639089968983</v>
      </c>
      <c r="M26" s="30">
        <f>'2014KOKOMAA'!M26/'2013KOKOMAA'!M26-1</f>
        <v>0.21236038719285188</v>
      </c>
      <c r="N26" s="30">
        <f>'2014KOKOMAA'!N26/'2013KOKOMAA'!N26-1</f>
        <v>-0.12685397323043535</v>
      </c>
      <c r="O26" s="30">
        <f>'2014KOKOMAA'!O26/'2013KOKOMAA'!O26-1</f>
        <v>-2.9273195552484421E-2</v>
      </c>
    </row>
    <row r="27" spans="2:15" x14ac:dyDescent="0.2">
      <c r="B27" s="24" t="s">
        <v>39</v>
      </c>
      <c r="C27" s="32">
        <f>'2014KOKOMAA'!C27/SUM('2013KOKOMAA'!D27:O27)-1</f>
        <v>6.6201808083674596E-2</v>
      </c>
      <c r="D27" s="32">
        <f>'2014KOKOMAA'!D27/'2013KOKOMAA'!D27-1</f>
        <v>-1.5189873417721489E-2</v>
      </c>
      <c r="E27" s="32">
        <f>'2014KOKOMAA'!E27/'2013KOKOMAA'!E27-1</f>
        <v>-0.1932203389830508</v>
      </c>
      <c r="F27" s="32">
        <f>'2014KOKOMAA'!F27/'2013KOKOMAA'!F27-1</f>
        <v>0.21311138512124939</v>
      </c>
      <c r="G27" s="32">
        <f>'2014KOKOMAA'!G27/'2013KOKOMAA'!G27-1</f>
        <v>-5.5829228243021389E-2</v>
      </c>
      <c r="H27" s="32">
        <f>'2014KOKOMAA'!H27/'2013KOKOMAA'!H27-1</f>
        <v>-1.8888584724883639E-2</v>
      </c>
      <c r="I27" s="32">
        <f>'2014KOKOMAA'!I27/'2013KOKOMAA'!I27-1</f>
        <v>0.15788322764049867</v>
      </c>
      <c r="J27" s="32">
        <f>'2014KOKOMAA'!J27/'2013KOKOMAA'!J27-1</f>
        <v>0.13106205458021902</v>
      </c>
      <c r="K27" s="32">
        <f>'2014KOKOMAA'!K27/'2013KOKOMAA'!K27-1</f>
        <v>0.18989102712728956</v>
      </c>
      <c r="L27" s="32">
        <f>'2014KOKOMAA'!L27/'2013KOKOMAA'!L27-1</f>
        <v>3.5361580121057612E-2</v>
      </c>
      <c r="M27" s="32">
        <f>'2014KOKOMAA'!M27/'2013KOKOMAA'!M27-1</f>
        <v>0.24146257330113841</v>
      </c>
      <c r="N27" s="32">
        <f>'2014KOKOMAA'!N27/'2013KOKOMAA'!N27-1</f>
        <v>9.3395857756936262E-2</v>
      </c>
      <c r="O27" s="32">
        <f>'2014KOKOMAA'!O27/'2013KOKOMAA'!O27-1</f>
        <v>0.10952380952380958</v>
      </c>
    </row>
    <row r="28" spans="2:15" x14ac:dyDescent="0.2">
      <c r="B28" s="42" t="s">
        <v>42</v>
      </c>
      <c r="C28" s="55">
        <f>'2014KOKOMAA'!C28/SUM('2013KOKOMAA'!D28:O28)-1</f>
        <v>6.7521723604332839E-2</v>
      </c>
      <c r="D28" s="30">
        <f>'2014KOKOMAA'!D28/'2013KOKOMAA'!D28-1</f>
        <v>-9.1761553918285332E-2</v>
      </c>
      <c r="E28" s="30">
        <f>'2014KOKOMAA'!E28/'2013KOKOMAA'!E28-1</f>
        <v>3.6399735274652567E-2</v>
      </c>
      <c r="F28" s="30">
        <f>'2014KOKOMAA'!F28/'2013KOKOMAA'!F28-1</f>
        <v>-7.1428571428571397E-2</v>
      </c>
      <c r="G28" s="30">
        <f>'2014KOKOMAA'!G28/'2013KOKOMAA'!G28-1</f>
        <v>0.70831440254429801</v>
      </c>
      <c r="H28" s="30">
        <f>'2014KOKOMAA'!H28/'2013KOKOMAA'!H28-1</f>
        <v>0.18327759197324411</v>
      </c>
      <c r="I28" s="30">
        <f>'2014KOKOMAA'!I28/'2013KOKOMAA'!I28-1</f>
        <v>7.7660406885758926E-2</v>
      </c>
      <c r="J28" s="30">
        <f>'2014KOKOMAA'!J28/'2013KOKOMAA'!J28-1</f>
        <v>-4.0320784139006416E-2</v>
      </c>
      <c r="K28" s="30">
        <f>'2014KOKOMAA'!K28/'2013KOKOMAA'!K28-1</f>
        <v>0.29457755359394699</v>
      </c>
      <c r="L28" s="30">
        <f>'2014KOKOMAA'!L28/'2013KOKOMAA'!L28-1</f>
        <v>-0.16906369239800412</v>
      </c>
      <c r="M28" s="30">
        <f>'2014KOKOMAA'!M28/'2013KOKOMAA'!M28-1</f>
        <v>-7.6209086468001952E-2</v>
      </c>
      <c r="N28" s="30">
        <f>'2014KOKOMAA'!N28/'2013KOKOMAA'!N28-1</f>
        <v>0.30445925166581245</v>
      </c>
      <c r="O28" s="30">
        <f>'2014KOKOMAA'!O28/'2013KOKOMAA'!O28-1</f>
        <v>-0.4042759961127308</v>
      </c>
    </row>
    <row r="29" spans="2:15" x14ac:dyDescent="0.2">
      <c r="B29" s="24" t="s">
        <v>43</v>
      </c>
      <c r="C29" s="32">
        <f>'2014KOKOMAA'!C29/SUM('2013KOKOMAA'!D29:O29)-1</f>
        <v>8.5158843053578792E-3</v>
      </c>
      <c r="D29" s="32">
        <f>'2014KOKOMAA'!D29/'2013KOKOMAA'!D29-1</f>
        <v>0.17677974199713331</v>
      </c>
      <c r="E29" s="32">
        <f>'2014KOKOMAA'!E29/'2013KOKOMAA'!E29-1</f>
        <v>0.9733502538071066</v>
      </c>
      <c r="F29" s="32">
        <f>'2014KOKOMAA'!F29/'2013KOKOMAA'!F29-1</f>
        <v>-1.5720081135902619E-2</v>
      </c>
      <c r="G29" s="32">
        <f>'2014KOKOMAA'!G29/'2013KOKOMAA'!G29-1</f>
        <v>-5.0624589086127547E-2</v>
      </c>
      <c r="H29" s="32">
        <f>'2014KOKOMAA'!H29/'2013KOKOMAA'!H29-1</f>
        <v>-0.31875230712440017</v>
      </c>
      <c r="I29" s="32">
        <f>'2014KOKOMAA'!I29/'2013KOKOMAA'!I29-1</f>
        <v>-0.2684682409395126</v>
      </c>
      <c r="J29" s="32">
        <f>'2014KOKOMAA'!J29/'2013KOKOMAA'!J29-1</f>
        <v>-5.785477489038604E-2</v>
      </c>
      <c r="K29" s="32">
        <f>'2014KOKOMAA'!K29/'2013KOKOMAA'!K29-1</f>
        <v>0.14376569037656894</v>
      </c>
      <c r="L29" s="32">
        <f>'2014KOKOMAA'!L29/'2013KOKOMAA'!L29-1</f>
        <v>2.6315789473684292E-2</v>
      </c>
      <c r="M29" s="32">
        <f>'2014KOKOMAA'!M29/'2013KOKOMAA'!M29-1</f>
        <v>0.23346007604562735</v>
      </c>
      <c r="N29" s="32">
        <f>'2014KOKOMAA'!N29/'2013KOKOMAA'!N29-1</f>
        <v>6.8529256721139298E-3</v>
      </c>
      <c r="O29" s="32">
        <f>'2014KOKOMAA'!O29/'2013KOKOMAA'!O29-1</f>
        <v>1.7155756207674955E-2</v>
      </c>
    </row>
    <row r="30" spans="2:15" x14ac:dyDescent="0.2">
      <c r="B30" s="1" t="s">
        <v>44</v>
      </c>
      <c r="C30" s="55">
        <f>'2014KOKOMAA'!C30/SUM('2013KOKOMAA'!D30:O30)-1</f>
        <v>0.19529006318207931</v>
      </c>
      <c r="D30" s="30">
        <f>'2014KOKOMAA'!D30/'2013KOKOMAA'!D30-1</f>
        <v>-8.6279069767441818E-2</v>
      </c>
      <c r="E30" s="30">
        <f>'2014KOKOMAA'!E30/'2013KOKOMAA'!E30-1</f>
        <v>6.1816331722208018E-2</v>
      </c>
      <c r="F30" s="30">
        <f>'2014KOKOMAA'!F30/'2013KOKOMAA'!F30-1</f>
        <v>0.27746856318284885</v>
      </c>
      <c r="G30" s="30">
        <f>'2014KOKOMAA'!G30/'2013KOKOMAA'!G30-1</f>
        <v>0.39005004415660882</v>
      </c>
      <c r="H30" s="30">
        <f>'2014KOKOMAA'!H30/'2013KOKOMAA'!H30-1</f>
        <v>0.35146790512522808</v>
      </c>
      <c r="I30" s="30">
        <f>'2014KOKOMAA'!I30/'2013KOKOMAA'!I30-1</f>
        <v>-4.5415490364550948E-3</v>
      </c>
      <c r="J30" s="30">
        <f>'2014KOKOMAA'!J30/'2013KOKOMAA'!J30-1</f>
        <v>0.50120409391932563</v>
      </c>
      <c r="K30" s="30">
        <f>'2014KOKOMAA'!K30/'2013KOKOMAA'!K30-1</f>
        <v>0.20353868009815312</v>
      </c>
      <c r="L30" s="30">
        <f>'2014KOKOMAA'!L30/'2013KOKOMAA'!L30-1</f>
        <v>8.5079162002238862E-2</v>
      </c>
      <c r="M30" s="30">
        <f>'2014KOKOMAA'!M30/'2013KOKOMAA'!M30-1</f>
        <v>7.1184510250569488E-2</v>
      </c>
      <c r="N30" s="30">
        <f>'2014KOKOMAA'!N30/'2013KOKOMAA'!N30-1</f>
        <v>0.22780859916782248</v>
      </c>
      <c r="O30" s="30">
        <f>'2014KOKOMAA'!O30/'2013KOKOMAA'!O30-1</f>
        <v>0.30519989547948789</v>
      </c>
    </row>
    <row r="31" spans="2:15" x14ac:dyDescent="0.2">
      <c r="B31" s="24" t="s">
        <v>2</v>
      </c>
      <c r="C31" s="32">
        <f>'2014KOKOMAA'!C31/SUM('2013KOKOMAA'!D31:O31)-1</f>
        <v>9.4420351583675455E-2</v>
      </c>
      <c r="D31" s="32">
        <f>'2014KOKOMAA'!D31/'2013KOKOMAA'!D31-1</f>
        <v>0.33904696606102158</v>
      </c>
      <c r="E31" s="32">
        <f>'2014KOKOMAA'!E31/'2013KOKOMAA'!E31-1</f>
        <v>8.5984522785898632E-2</v>
      </c>
      <c r="F31" s="32">
        <f>'2014KOKOMAA'!F31/'2013KOKOMAA'!F31-1</f>
        <v>4.536789935188712E-2</v>
      </c>
      <c r="G31" s="32">
        <f>'2014KOKOMAA'!G31/'2013KOKOMAA'!G31-1</f>
        <v>-0.13634181469035045</v>
      </c>
      <c r="H31" s="32">
        <f>'2014KOKOMAA'!H31/'2013KOKOMAA'!H31-1</f>
        <v>0.14598719842442143</v>
      </c>
      <c r="I31" s="32">
        <f>'2014KOKOMAA'!I31/'2013KOKOMAA'!I31-1</f>
        <v>8.9275843007186273E-2</v>
      </c>
      <c r="J31" s="32">
        <f>'2014KOKOMAA'!J31/'2013KOKOMAA'!J31-1</f>
        <v>0.12608584568216652</v>
      </c>
      <c r="K31" s="32">
        <f>'2014KOKOMAA'!K31/'2013KOKOMAA'!K31-1</f>
        <v>0.18654054892231353</v>
      </c>
      <c r="L31" s="32">
        <f>'2014KOKOMAA'!L31/'2013KOKOMAA'!L31-1</f>
        <v>-1.3295346628679927E-2</v>
      </c>
      <c r="M31" s="32">
        <f>'2014KOKOMAA'!M31/'2013KOKOMAA'!M31-1</f>
        <v>7.620889748549331E-2</v>
      </c>
      <c r="N31" s="32">
        <f>'2014KOKOMAA'!N31/'2013KOKOMAA'!N31-1</f>
        <v>5.2334943639291698E-3</v>
      </c>
      <c r="O31" s="32">
        <f>'2014KOKOMAA'!O31/'2013KOKOMAA'!O31-1</f>
        <v>4.9016223679668514E-2</v>
      </c>
    </row>
    <row r="32" spans="2:15" x14ac:dyDescent="0.2">
      <c r="B32" s="1" t="s">
        <v>48</v>
      </c>
      <c r="C32" s="55">
        <f>'2014KOKOMAA'!C32/SUM('2013KOKOMAA'!D32:O32)-1</f>
        <v>-2.4918077553249818E-3</v>
      </c>
      <c r="D32" s="30">
        <f>'2014KOKOMAA'!D32/'2013KOKOMAA'!D32-1</f>
        <v>0.24555628703094134</v>
      </c>
      <c r="E32" s="30">
        <f>'2014KOKOMAA'!E32/'2013KOKOMAA'!E32-1</f>
        <v>0.44774774774774784</v>
      </c>
      <c r="F32" s="30">
        <f>'2014KOKOMAA'!F32/'2013KOKOMAA'!F32-1</f>
        <v>0.48644578313253017</v>
      </c>
      <c r="G32" s="30">
        <f>'2014KOKOMAA'!G32/'2013KOKOMAA'!G32-1</f>
        <v>0.10883392226148403</v>
      </c>
      <c r="H32" s="30">
        <f>'2014KOKOMAA'!H32/'2013KOKOMAA'!H32-1</f>
        <v>-0.24748201438848916</v>
      </c>
      <c r="I32" s="30">
        <f>'2014KOKOMAA'!I32/'2013KOKOMAA'!I32-1</f>
        <v>-3.3105335157318727E-2</v>
      </c>
      <c r="J32" s="30">
        <f>'2014KOKOMAA'!J32/'2013KOKOMAA'!J32-1</f>
        <v>5.2729528535980119E-2</v>
      </c>
      <c r="K32" s="30">
        <f>'2014KOKOMAA'!K32/'2013KOKOMAA'!K32-1</f>
        <v>7.6569678407345521E-4</v>
      </c>
      <c r="L32" s="30">
        <f>'2014KOKOMAA'!L32/'2013KOKOMAA'!L32-1</f>
        <v>-0.38620863854508714</v>
      </c>
      <c r="M32" s="30">
        <f>'2014KOKOMAA'!M32/'2013KOKOMAA'!M32-1</f>
        <v>-3.0661410424879576E-2</v>
      </c>
      <c r="N32" s="30">
        <f>'2014KOKOMAA'!N32/'2013KOKOMAA'!N32-1</f>
        <v>8.9482612383375848E-2</v>
      </c>
      <c r="O32" s="30">
        <f>'2014KOKOMAA'!O32/'2013KOKOMAA'!O32-1</f>
        <v>0.16084716657126497</v>
      </c>
    </row>
    <row r="33" spans="2:15" x14ac:dyDescent="0.2">
      <c r="B33" s="24" t="s">
        <v>41</v>
      </c>
      <c r="C33" s="32">
        <f>'2014KOKOMAA'!C33/SUM('2013KOKOMAA'!D33:O33)-1</f>
        <v>0.18585471509496831</v>
      </c>
      <c r="D33" s="32">
        <f>'2014KOKOMAA'!D33/'2013KOKOMAA'!D33-1</f>
        <v>0.20719602977667484</v>
      </c>
      <c r="E33" s="32">
        <f>'2014KOKOMAA'!E33/'2013KOKOMAA'!E33-1</f>
        <v>-0.21266968325791857</v>
      </c>
      <c r="F33" s="32">
        <f>'2014KOKOMAA'!F33/'2013KOKOMAA'!F33-1</f>
        <v>0.35309973045822107</v>
      </c>
      <c r="G33" s="32">
        <f>'2014KOKOMAA'!G33/'2013KOKOMAA'!G33-1</f>
        <v>0.17588652482269507</v>
      </c>
      <c r="H33" s="32">
        <f>'2014KOKOMAA'!H33/'2013KOKOMAA'!H33-1</f>
        <v>0.89432176656151419</v>
      </c>
      <c r="I33" s="32">
        <f>'2014KOKOMAA'!I33/'2013KOKOMAA'!I33-1</f>
        <v>0.12024221453287187</v>
      </c>
      <c r="J33" s="32">
        <f>'2014KOKOMAA'!J33/'2013KOKOMAA'!J33-1</f>
        <v>4.1459369817578029E-3</v>
      </c>
      <c r="K33" s="32">
        <f>'2014KOKOMAA'!K33/'2013KOKOMAA'!K33-1</f>
        <v>-0.22627737226277367</v>
      </c>
      <c r="L33" s="32">
        <f>'2014KOKOMAA'!L33/'2013KOKOMAA'!L33-1</f>
        <v>0.61044176706827313</v>
      </c>
      <c r="M33" s="32">
        <f>'2014KOKOMAA'!M33/'2013KOKOMAA'!M33-1</f>
        <v>1.1757925072046111</v>
      </c>
      <c r="N33" s="32">
        <f>'2014KOKOMAA'!N33/'2013KOKOMAA'!N33-1</f>
        <v>7.8988941548183256E-2</v>
      </c>
      <c r="O33" s="32">
        <f>'2014KOKOMAA'!O33/'2013KOKOMAA'!O33-1</f>
        <v>5.0577459179609763E-2</v>
      </c>
    </row>
    <row r="34" spans="2:15" x14ac:dyDescent="0.2">
      <c r="B34" s="1" t="s">
        <v>47</v>
      </c>
      <c r="C34" s="55">
        <f>'2014KOKOMAA'!C34/SUM('2013KOKOMAA'!D34:O34)-1</f>
        <v>-3.0895266652388065E-2</v>
      </c>
      <c r="D34" s="30">
        <f>'2014KOKOMAA'!D34/'2013KOKOMAA'!D34-1</f>
        <v>-0.37454545454545451</v>
      </c>
      <c r="E34" s="30">
        <f>'2014KOKOMAA'!E34/'2013KOKOMAA'!E34-1</f>
        <v>9.7942386831275652E-2</v>
      </c>
      <c r="F34" s="30">
        <f>'2014KOKOMAA'!F34/'2013KOKOMAA'!F34-1</f>
        <v>-0.15863840719332045</v>
      </c>
      <c r="G34" s="30">
        <f>'2014KOKOMAA'!G34/'2013KOKOMAA'!G34-1</f>
        <v>0.12931667891256438</v>
      </c>
      <c r="H34" s="30">
        <f>'2014KOKOMAA'!H34/'2013KOKOMAA'!H34-1</f>
        <v>0.39782016348773852</v>
      </c>
      <c r="I34" s="30">
        <f>'2014KOKOMAA'!I34/'2013KOKOMAA'!I34-1</f>
        <v>-9.8513011152416396E-2</v>
      </c>
      <c r="J34" s="30">
        <f>'2014KOKOMAA'!J34/'2013KOKOMAA'!J34-1</f>
        <v>-0.22799664710813072</v>
      </c>
      <c r="K34" s="30">
        <f>'2014KOKOMAA'!K34/'2013KOKOMAA'!K34-1</f>
        <v>0.21555702043506919</v>
      </c>
      <c r="L34" s="30">
        <f>'2014KOKOMAA'!L34/'2013KOKOMAA'!L34-1</f>
        <v>-0.10575139146567714</v>
      </c>
      <c r="M34" s="30">
        <f>'2014KOKOMAA'!M34/'2013KOKOMAA'!M34-1</f>
        <v>-0.16067653276955607</v>
      </c>
      <c r="N34" s="30">
        <f>'2014KOKOMAA'!N34/'2013KOKOMAA'!N34-1</f>
        <v>-0.16455696202531644</v>
      </c>
      <c r="O34" s="30">
        <f>'2014KOKOMAA'!O34/'2013KOKOMAA'!O34-1</f>
        <v>0.18005808325266215</v>
      </c>
    </row>
    <row r="35" spans="2:15" x14ac:dyDescent="0.2">
      <c r="B35" s="24" t="s">
        <v>49</v>
      </c>
      <c r="C35" s="32">
        <f>'2014KOKOMAA'!C35/SUM('2013KOKOMAA'!D35:O35)-1</f>
        <v>8.3133109082172085E-2</v>
      </c>
      <c r="D35" s="32">
        <f>'2014KOKOMAA'!D35/'2013KOKOMAA'!D35-1</f>
        <v>0.12960687960687967</v>
      </c>
      <c r="E35" s="32">
        <f>'2014KOKOMAA'!E35/'2013KOKOMAA'!E35-1</f>
        <v>9.1697080291970767E-2</v>
      </c>
      <c r="F35" s="32">
        <f>'2014KOKOMAA'!F35/'2013KOKOMAA'!F35-1</f>
        <v>3.8864628820960645E-2</v>
      </c>
      <c r="G35" s="32">
        <f>'2014KOKOMAA'!G35/'2013KOKOMAA'!G35-1</f>
        <v>0.48290155440414506</v>
      </c>
      <c r="H35" s="32">
        <f>'2014KOKOMAA'!H35/'2013KOKOMAA'!H35-1</f>
        <v>4.3298019345923588E-2</v>
      </c>
      <c r="I35" s="32">
        <f>'2014KOKOMAA'!I35/'2013KOKOMAA'!I35-1</f>
        <v>0.11153994596680827</v>
      </c>
      <c r="J35" s="32">
        <f>'2014KOKOMAA'!J35/'2013KOKOMAA'!J35-1</f>
        <v>7.4598677998111373E-2</v>
      </c>
      <c r="K35" s="32">
        <f>'2014KOKOMAA'!K35/'2013KOKOMAA'!K35-1</f>
        <v>0.10465724751439032</v>
      </c>
      <c r="L35" s="32">
        <f>'2014KOKOMAA'!L35/'2013KOKOMAA'!L35-1</f>
        <v>-2.9518950437317781E-2</v>
      </c>
      <c r="M35" s="32">
        <f>'2014KOKOMAA'!M35/'2013KOKOMAA'!M35-1</f>
        <v>-4.1612483745123496E-2</v>
      </c>
      <c r="N35" s="32">
        <f>'2014KOKOMAA'!N35/'2013KOKOMAA'!N35-1</f>
        <v>3.3655253146034569E-2</v>
      </c>
      <c r="O35" s="32">
        <f>'2014KOKOMAA'!O35/'2013KOKOMAA'!O35-1</f>
        <v>6.624271330153686E-2</v>
      </c>
    </row>
    <row r="36" spans="2:15" x14ac:dyDescent="0.2">
      <c r="B36" s="42" t="s">
        <v>45</v>
      </c>
      <c r="C36" s="55">
        <f>'2014KOKOMAA'!C36/SUM('2013KOKOMAA'!D36:O36)-1</f>
        <v>-6.9094110944217135E-2</v>
      </c>
      <c r="D36" s="30">
        <f>'2014KOKOMAA'!D36/'2013KOKOMAA'!D36-1</f>
        <v>-2.1119324181626209E-2</v>
      </c>
      <c r="E36" s="30">
        <f>'2014KOKOMAA'!E36/'2013KOKOMAA'!E36-1</f>
        <v>-0.27806309611151869</v>
      </c>
      <c r="F36" s="30">
        <f>'2014KOKOMAA'!F36/'2013KOKOMAA'!F36-1</f>
        <v>0.16183574879227058</v>
      </c>
      <c r="G36" s="30">
        <f>'2014KOKOMAA'!G36/'2013KOKOMAA'!G36-1</f>
        <v>-5.9271803556308233E-2</v>
      </c>
      <c r="H36" s="30">
        <f>'2014KOKOMAA'!H36/'2013KOKOMAA'!H36-1</f>
        <v>-9.5940959409593907E-3</v>
      </c>
      <c r="I36" s="30">
        <f>'2014KOKOMAA'!I36/'2013KOKOMAA'!I36-1</f>
        <v>-6.8326012689116644E-2</v>
      </c>
      <c r="J36" s="30">
        <f>'2014KOKOMAA'!J36/'2013KOKOMAA'!J36-1</f>
        <v>-0.111328125</v>
      </c>
      <c r="K36" s="30">
        <f>'2014KOKOMAA'!K36/'2013KOKOMAA'!K36-1</f>
        <v>-0.13425302826379537</v>
      </c>
      <c r="L36" s="30">
        <f>'2014KOKOMAA'!L36/'2013KOKOMAA'!L36-1</f>
        <v>0.14197910264290114</v>
      </c>
      <c r="M36" s="30">
        <f>'2014KOKOMAA'!M36/'2013KOKOMAA'!M36-1</f>
        <v>-7.4738415545590464E-2</v>
      </c>
      <c r="N36" s="30">
        <f>'2014KOKOMAA'!N36/'2013KOKOMAA'!N36-1</f>
        <v>-0.22357723577235777</v>
      </c>
      <c r="O36" s="30">
        <f>'2014KOKOMAA'!O36/'2013KOKOMAA'!O36-1</f>
        <v>-2.5062656641604009E-2</v>
      </c>
    </row>
    <row r="37" spans="2:15" x14ac:dyDescent="0.2">
      <c r="B37" s="24" t="s">
        <v>51</v>
      </c>
      <c r="C37" s="32">
        <f>'2014KOKOMAA'!C37/SUM('2013KOKOMAA'!D37:O37)-1</f>
        <v>0.18166027520866224</v>
      </c>
      <c r="D37" s="32">
        <f>'2014KOKOMAA'!D37/'2013KOKOMAA'!D37-1</f>
        <v>0.35334291876347956</v>
      </c>
      <c r="E37" s="32">
        <f>'2014KOKOMAA'!E37/'2013KOKOMAA'!E37-1</f>
        <v>0.29844807003581386</v>
      </c>
      <c r="F37" s="32">
        <f>'2014KOKOMAA'!F37/'2013KOKOMAA'!F37-1</f>
        <v>0.23874445149017132</v>
      </c>
      <c r="G37" s="32">
        <f>'2014KOKOMAA'!G37/'2013KOKOMAA'!G37-1</f>
        <v>-1.8192663286608957E-2</v>
      </c>
      <c r="H37" s="32">
        <f>'2014KOKOMAA'!H37/'2013KOKOMAA'!H37-1</f>
        <v>0.15970182968149982</v>
      </c>
      <c r="I37" s="32">
        <f>'2014KOKOMAA'!I37/'2013KOKOMAA'!I37-1</f>
        <v>7.6307273036961387E-2</v>
      </c>
      <c r="J37" s="32">
        <f>'2014KOKOMAA'!J37/'2013KOKOMAA'!J37-1</f>
        <v>0.13043478260869557</v>
      </c>
      <c r="K37" s="32">
        <f>'2014KOKOMAA'!K37/'2013KOKOMAA'!K37-1</f>
        <v>1.4291996481970104E-2</v>
      </c>
      <c r="L37" s="32">
        <f>'2014KOKOMAA'!L37/'2013KOKOMAA'!L37-1</f>
        <v>5.1160023795359999E-2</v>
      </c>
      <c r="M37" s="32">
        <f>'2014KOKOMAA'!M37/'2013KOKOMAA'!M37-1</f>
        <v>0.46503606146127319</v>
      </c>
      <c r="N37" s="32">
        <f>'2014KOKOMAA'!N37/'2013KOKOMAA'!N37-1</f>
        <v>0.27226890756302513</v>
      </c>
      <c r="O37" s="32">
        <f>'2014KOKOMAA'!O37/'2013KOKOMAA'!O37-1</f>
        <v>0.49508840864440073</v>
      </c>
    </row>
    <row r="38" spans="2:15" x14ac:dyDescent="0.2">
      <c r="B38" s="1" t="s">
        <v>3</v>
      </c>
      <c r="C38" s="55">
        <f>'2014KOKOMAA'!C38/SUM('2013KOKOMAA'!D38:O38)-1</f>
        <v>0.10184796304073918</v>
      </c>
      <c r="D38" s="30">
        <f>'2014KOKOMAA'!D38/'2013KOKOMAA'!D38-1</f>
        <v>0.19934372436423309</v>
      </c>
      <c r="E38" s="30">
        <f>'2014KOKOMAA'!E38/'2013KOKOMAA'!E38-1</f>
        <v>-0.24503311258278149</v>
      </c>
      <c r="F38" s="30">
        <f>'2014KOKOMAA'!F38/'2013KOKOMAA'!F38-1</f>
        <v>0.29831760361099713</v>
      </c>
      <c r="G38" s="30">
        <f>'2014KOKOMAA'!G38/'2013KOKOMAA'!G38-1</f>
        <v>4.3557833089311826E-2</v>
      </c>
      <c r="H38" s="30">
        <f>'2014KOKOMAA'!H38/'2013KOKOMAA'!H38-1</f>
        <v>-0.36017143731823054</v>
      </c>
      <c r="I38" s="30">
        <f>'2014KOKOMAA'!I38/'2013KOKOMAA'!I38-1</f>
        <v>0.24796983758700697</v>
      </c>
      <c r="J38" s="30">
        <f>'2014KOKOMAA'!J38/'2013KOKOMAA'!J38-1</f>
        <v>7.5375460470388234E-2</v>
      </c>
      <c r="K38" s="30">
        <f>'2014KOKOMAA'!K38/'2013KOKOMAA'!K38-1</f>
        <v>0.16159956176390033</v>
      </c>
      <c r="L38" s="30">
        <f>'2014KOKOMAA'!L38/'2013KOKOMAA'!L38-1</f>
        <v>0.1703176341730559</v>
      </c>
      <c r="M38" s="30">
        <f>'2014KOKOMAA'!M38/'2013KOKOMAA'!M38-1</f>
        <v>0.57119039679893291</v>
      </c>
      <c r="N38" s="30">
        <f>'2014KOKOMAA'!N38/'2013KOKOMAA'!N38-1</f>
        <v>-0.12846655791190864</v>
      </c>
      <c r="O38" s="30">
        <f>'2014KOKOMAA'!O38/'2013KOKOMAA'!O38-1</f>
        <v>0.39091137333668091</v>
      </c>
    </row>
    <row r="39" spans="2:15" x14ac:dyDescent="0.2">
      <c r="B39" s="24" t="s">
        <v>46</v>
      </c>
      <c r="C39" s="32">
        <f>'2014KOKOMAA'!C39/SUM('2013KOKOMAA'!D39:O39)-1</f>
        <v>-1.022216164644929E-3</v>
      </c>
      <c r="D39" s="32">
        <f>'2014KOKOMAA'!D39/'2013KOKOMAA'!D39-1</f>
        <v>-0.37170731707317073</v>
      </c>
      <c r="E39" s="32">
        <f>'2014KOKOMAA'!E39/'2013KOKOMAA'!E39-1</f>
        <v>-0.20883534136546189</v>
      </c>
      <c r="F39" s="32">
        <f>'2014KOKOMAA'!F39/'2013KOKOMAA'!F39-1</f>
        <v>-0.350788643533123</v>
      </c>
      <c r="G39" s="32">
        <f>'2014KOKOMAA'!G39/'2013KOKOMAA'!G39-1</f>
        <v>-0.14483954900260188</v>
      </c>
      <c r="H39" s="32">
        <f>'2014KOKOMAA'!H39/'2013KOKOMAA'!H39-1</f>
        <v>-7.9292267365661862E-2</v>
      </c>
      <c r="I39" s="32">
        <f>'2014KOKOMAA'!I39/'2013KOKOMAA'!I39-1</f>
        <v>-1.3422818791946067E-3</v>
      </c>
      <c r="J39" s="32">
        <f>'2014KOKOMAA'!J39/'2013KOKOMAA'!J39-1</f>
        <v>0.15519013360739975</v>
      </c>
      <c r="K39" s="32">
        <f>'2014KOKOMAA'!K39/'2013KOKOMAA'!K39-1</f>
        <v>0.17733990147783252</v>
      </c>
      <c r="L39" s="32">
        <f>'2014KOKOMAA'!L39/'2013KOKOMAA'!L39-1</f>
        <v>-0.18260869565217386</v>
      </c>
      <c r="M39" s="32">
        <f>'2014KOKOMAA'!M39/'2013KOKOMAA'!M39-1</f>
        <v>0.57823960880195591</v>
      </c>
      <c r="N39" s="32">
        <f>'2014KOKOMAA'!N39/'2013KOKOMAA'!N39-1</f>
        <v>0.26170009551098383</v>
      </c>
      <c r="O39" s="32">
        <f>'2014KOKOMAA'!O39/'2013KOKOMAA'!O39-1</f>
        <v>0.45979186376537373</v>
      </c>
    </row>
    <row r="40" spans="2:15" x14ac:dyDescent="0.2">
      <c r="B40" s="42" t="s">
        <v>50</v>
      </c>
      <c r="C40" s="55">
        <f>'2014KOKOMAA'!C40/SUM('2013KOKOMAA'!D40:O40)-1</f>
        <v>0.11633092418883595</v>
      </c>
      <c r="D40" s="30">
        <f>'2014KOKOMAA'!D40/'2013KOKOMAA'!D40-1</f>
        <v>0.17112998040496397</v>
      </c>
      <c r="E40" s="30">
        <f>'2014KOKOMAA'!E40/'2013KOKOMAA'!E40-1</f>
        <v>-9.4130089899524094E-2</v>
      </c>
      <c r="F40" s="30">
        <f>'2014KOKOMAA'!F40/'2013KOKOMAA'!F40-1</f>
        <v>-0.1469859620148638</v>
      </c>
      <c r="G40" s="30">
        <f>'2014KOKOMAA'!G40/'2013KOKOMAA'!G40-1</f>
        <v>0.11002102312543793</v>
      </c>
      <c r="H40" s="30">
        <f>'2014KOKOMAA'!H40/'2013KOKOMAA'!H40-1</f>
        <v>0.26807830603276073</v>
      </c>
      <c r="I40" s="30">
        <f>'2014KOKOMAA'!I40/'2013KOKOMAA'!I40-1</f>
        <v>0.10582719356999326</v>
      </c>
      <c r="J40" s="30">
        <f>'2014KOKOMAA'!J40/'2013KOKOMAA'!J40-1</f>
        <v>0.12378303198887353</v>
      </c>
      <c r="K40" s="30">
        <f>'2014KOKOMAA'!K40/'2013KOKOMAA'!K40-1</f>
        <v>0.19547719432732857</v>
      </c>
      <c r="L40" s="30">
        <f>'2014KOKOMAA'!L40/'2013KOKOMAA'!L40-1</f>
        <v>8.0689385037211014E-2</v>
      </c>
      <c r="M40" s="30">
        <f>'2014KOKOMAA'!M40/'2013KOKOMAA'!M40-1</f>
        <v>0.39038563127311154</v>
      </c>
      <c r="N40" s="30">
        <f>'2014KOKOMAA'!N40/'2013KOKOMAA'!N40-1</f>
        <v>-8.7719298245614308E-3</v>
      </c>
      <c r="O40" s="30">
        <f>'2014KOKOMAA'!O40/'2013KOKOMAA'!O40-1</f>
        <v>0.2136060894386298</v>
      </c>
    </row>
    <row r="41" spans="2:15" x14ac:dyDescent="0.2">
      <c r="B41" s="24" t="s">
        <v>52</v>
      </c>
      <c r="C41" s="32">
        <f>'2014KOKOMAA'!C41/SUM('2013KOKOMAA'!D41:O41)-1</f>
        <v>6.7189105858170617E-2</v>
      </c>
      <c r="D41" s="32">
        <f>'2014KOKOMAA'!D41/'2013KOKOMAA'!D41-1</f>
        <v>0.35779816513761475</v>
      </c>
      <c r="E41" s="32">
        <f>'2014KOKOMAA'!E41/'2013KOKOMAA'!E41-1</f>
        <v>0.12093023255813962</v>
      </c>
      <c r="F41" s="32">
        <f>'2014KOKOMAA'!F41/'2013KOKOMAA'!F41-1</f>
        <v>0.25886524822695045</v>
      </c>
      <c r="G41" s="32">
        <f>'2014KOKOMAA'!G41/'2013KOKOMAA'!G41-1</f>
        <v>2.8892455858748001E-2</v>
      </c>
      <c r="H41" s="32">
        <f>'2014KOKOMAA'!H41/'2013KOKOMAA'!H41-1</f>
        <v>-0.33497536945812811</v>
      </c>
      <c r="I41" s="32">
        <f>'2014KOKOMAA'!I41/'2013KOKOMAA'!I41-1</f>
        <v>0.5595075239398084</v>
      </c>
      <c r="J41" s="32">
        <f>'2014KOKOMAA'!J41/'2013KOKOMAA'!J41-1</f>
        <v>-0.38888888888888884</v>
      </c>
      <c r="K41" s="32">
        <f>'2014KOKOMAA'!K41/'2013KOKOMAA'!K41-1</f>
        <v>0.37945791726105571</v>
      </c>
      <c r="L41" s="32">
        <f>'2014KOKOMAA'!L41/'2013KOKOMAA'!L41-1</f>
        <v>0.11372549019607847</v>
      </c>
      <c r="M41" s="32">
        <f>'2014KOKOMAA'!M41/'2013KOKOMAA'!M41-1</f>
        <v>0.17589175891758924</v>
      </c>
      <c r="N41" s="32">
        <f>'2014KOKOMAA'!N41/'2013KOKOMAA'!N41-1</f>
        <v>7.7586206896551824E-2</v>
      </c>
      <c r="O41" s="32">
        <f>'2014KOKOMAA'!O41/'2013KOKOMAA'!O41-1</f>
        <v>0.15358361774744034</v>
      </c>
    </row>
    <row r="42" spans="2:15" x14ac:dyDescent="0.2">
      <c r="B42" s="42" t="s">
        <v>71</v>
      </c>
      <c r="C42" s="55">
        <f>'2014KOKOMAA'!C42/SUM('2013KOKOMAA'!D42:O42)-1</f>
        <v>0.15494955004090527</v>
      </c>
      <c r="D42" s="30">
        <f>'2014KOKOMAA'!D42/'2013KOKOMAA'!D42-1</f>
        <v>2.3072252580449204E-2</v>
      </c>
      <c r="E42" s="30">
        <f>'2014KOKOMAA'!E42/'2013KOKOMAA'!E42-1</f>
        <v>0.33196721311475419</v>
      </c>
      <c r="F42" s="30">
        <f>'2014KOKOMAA'!F42/'2013KOKOMAA'!F42-1</f>
        <v>0.14776119402985066</v>
      </c>
      <c r="G42" s="30">
        <f>'2014KOKOMAA'!G42/'2013KOKOMAA'!G42-1</f>
        <v>0.15556978233034569</v>
      </c>
      <c r="H42" s="30">
        <f>'2014KOKOMAA'!H42/'2013KOKOMAA'!H42-1</f>
        <v>0.47509578544061304</v>
      </c>
      <c r="I42" s="30">
        <f>'2014KOKOMAA'!I42/'2013KOKOMAA'!I42-1</f>
        <v>0.63788451160280624</v>
      </c>
      <c r="J42" s="30">
        <f>'2014KOKOMAA'!J42/'2013KOKOMAA'!J42-1</f>
        <v>-3.7682789651293569E-2</v>
      </c>
      <c r="K42" s="30">
        <f>'2014KOKOMAA'!K42/'2013KOKOMAA'!K42-1</f>
        <v>-8.400569530137636E-2</v>
      </c>
      <c r="L42" s="30">
        <f>'2014KOKOMAA'!L42/'2013KOKOMAA'!L42-1</f>
        <v>-3.2534246575342429E-2</v>
      </c>
      <c r="M42" s="30">
        <f>'2014KOKOMAA'!M42/'2013KOKOMAA'!M42-1</f>
        <v>-7.129455909943716E-2</v>
      </c>
      <c r="N42" s="30">
        <f>'2014KOKOMAA'!N42/'2013KOKOMAA'!N42-1</f>
        <v>3.1811894882434411E-2</v>
      </c>
      <c r="O42" s="30">
        <f>'2014KOKOMAA'!O42/'2013KOKOMAA'!O42-1</f>
        <v>0.721763085399449</v>
      </c>
    </row>
    <row r="43" spans="2:15" x14ac:dyDescent="0.2">
      <c r="B43" s="24" t="s">
        <v>4</v>
      </c>
      <c r="C43" s="32">
        <f>'2014KOKOMAA'!C43/SUM('2013KOKOMAA'!D43:O43)-1</f>
        <v>0.18855009334163042</v>
      </c>
      <c r="D43" s="32">
        <f>'2014KOKOMAA'!D43/'2013KOKOMAA'!D43-1</f>
        <v>0.40618101545253871</v>
      </c>
      <c r="E43" s="32">
        <f>'2014KOKOMAA'!E43/'2013KOKOMAA'!E43-1</f>
        <v>-0.2076997735360725</v>
      </c>
      <c r="F43" s="32">
        <f>'2014KOKOMAA'!F43/'2013KOKOMAA'!F43-1</f>
        <v>0.41428955866523154</v>
      </c>
      <c r="G43" s="32">
        <f>'2014KOKOMAA'!G43/'2013KOKOMAA'!G43-1</f>
        <v>0.46666666666666656</v>
      </c>
      <c r="H43" s="32">
        <f>'2014KOKOMAA'!H43/'2013KOKOMAA'!H43-1</f>
        <v>0.72107438016528924</v>
      </c>
      <c r="I43" s="32">
        <f>'2014KOKOMAA'!I43/'2013KOKOMAA'!I43-1</f>
        <v>1.091295116772824</v>
      </c>
      <c r="J43" s="32">
        <f>'2014KOKOMAA'!J43/'2013KOKOMAA'!J43-1</f>
        <v>-5.1100070972320832E-2</v>
      </c>
      <c r="K43" s="32">
        <f>'2014KOKOMAA'!K43/'2013KOKOMAA'!K43-1</f>
        <v>0.30843913368185216</v>
      </c>
      <c r="L43" s="32">
        <f>'2014KOKOMAA'!L43/'2013KOKOMAA'!L43-1</f>
        <v>-7.1813285457810183E-3</v>
      </c>
      <c r="M43" s="32">
        <f>'2014KOKOMAA'!M43/'2013KOKOMAA'!M43-1</f>
        <v>-2.3400936037441533E-2</v>
      </c>
      <c r="N43" s="32">
        <f>'2014KOKOMAA'!N43/'2013KOKOMAA'!N43-1</f>
        <v>-6.8702290076335881E-2</v>
      </c>
      <c r="O43" s="32">
        <f>'2014KOKOMAA'!O43/'2013KOKOMAA'!O43-1</f>
        <v>0.48722986247544209</v>
      </c>
    </row>
    <row r="44" spans="2:15" x14ac:dyDescent="0.2">
      <c r="B44" s="1" t="s">
        <v>103</v>
      </c>
      <c r="C44" s="55">
        <f>'2014KOKOMAA'!C44/SUM('2013KOKOMAA'!D44:O44)-1</f>
        <v>3.4884145228972763E-2</v>
      </c>
      <c r="D44" s="30">
        <f>'2014KOKOMAA'!D44/'2013KOKOMAA'!D44-1</f>
        <v>0.20167664670658692</v>
      </c>
      <c r="E44" s="30">
        <f>'2014KOKOMAA'!E44/'2013KOKOMAA'!E44-1</f>
        <v>-0.29304897314375988</v>
      </c>
      <c r="F44" s="30">
        <f>'2014KOKOMAA'!F44/'2013KOKOMAA'!F44-1</f>
        <v>-0.11936339522546424</v>
      </c>
      <c r="G44" s="30">
        <f>'2014KOKOMAA'!G44/'2013KOKOMAA'!G44-1</f>
        <v>-3.2943676939426125E-2</v>
      </c>
      <c r="H44" s="30">
        <f>'2014KOKOMAA'!H44/'2013KOKOMAA'!H44-1</f>
        <v>0.45994475138121538</v>
      </c>
      <c r="I44" s="30">
        <f>'2014KOKOMAA'!I44/'2013KOKOMAA'!I44-1</f>
        <v>-0.29785969084423303</v>
      </c>
      <c r="J44" s="30">
        <f>'2014KOKOMAA'!J44/'2013KOKOMAA'!J44-1</f>
        <v>-6.671692423671316E-2</v>
      </c>
      <c r="K44" s="30">
        <f>'2014KOKOMAA'!K44/'2013KOKOMAA'!K44-1</f>
        <v>0.93786788750817518</v>
      </c>
      <c r="L44" s="30">
        <f>'2014KOKOMAA'!L44/'2013KOKOMAA'!L44-1</f>
        <v>-5.273833671399597E-2</v>
      </c>
      <c r="M44" s="30">
        <f>'2014KOKOMAA'!M44/'2013KOKOMAA'!M44-1</f>
        <v>-0.33667621776504297</v>
      </c>
      <c r="N44" s="30">
        <f>'2014KOKOMAA'!N44/'2013KOKOMAA'!N44-1</f>
        <v>2.1413276231263323E-2</v>
      </c>
      <c r="O44" s="30">
        <f>'2014KOKOMAA'!O44/'2013KOKOMAA'!O44-1</f>
        <v>-0.17601459188326496</v>
      </c>
    </row>
    <row r="45" spans="2:15" x14ac:dyDescent="0.2">
      <c r="B45" s="24" t="s">
        <v>76</v>
      </c>
      <c r="C45" s="32">
        <f>'2014KOKOMAA'!C45/SUM('2013KOKOMAA'!D45:O45)-1</f>
        <v>0.18814627994955857</v>
      </c>
      <c r="D45" s="32">
        <f>'2014KOKOMAA'!D45/'2013KOKOMAA'!D45-1</f>
        <v>0.22159090909090917</v>
      </c>
      <c r="E45" s="32">
        <f>'2014KOKOMAA'!E45/'2013KOKOMAA'!E45-1</f>
        <v>0.2188841201716738</v>
      </c>
      <c r="F45" s="32">
        <f>'2014KOKOMAA'!F45/'2013KOKOMAA'!F45-1</f>
        <v>0.3925925925925926</v>
      </c>
      <c r="G45" s="32">
        <f>'2014KOKOMAA'!G45/'2013KOKOMAA'!G45-1</f>
        <v>0.35031847133757954</v>
      </c>
      <c r="H45" s="32">
        <f>'2014KOKOMAA'!H45/'2013KOKOMAA'!H45-1</f>
        <v>0.64321608040200995</v>
      </c>
      <c r="I45" s="32">
        <f>'2014KOKOMAA'!I45/'2013KOKOMAA'!I45-1</f>
        <v>0.11203319502074693</v>
      </c>
      <c r="J45" s="32">
        <f>'2014KOKOMAA'!J45/'2013KOKOMAA'!J45-1</f>
        <v>0.34710743801652888</v>
      </c>
      <c r="K45" s="32">
        <f>'2014KOKOMAA'!K45/'2013KOKOMAA'!K45-1</f>
        <v>0.14429530201342278</v>
      </c>
      <c r="L45" s="32">
        <f>'2014KOKOMAA'!L45/'2013KOKOMAA'!L45-1</f>
        <v>0.15727699530516426</v>
      </c>
      <c r="M45" s="32">
        <f>'2014KOKOMAA'!M45/'2013KOKOMAA'!M45-1</f>
        <v>-3.4482758620689613E-2</v>
      </c>
      <c r="N45" s="32">
        <f>'2014KOKOMAA'!N45/'2013KOKOMAA'!N45-1</f>
        <v>0.22666666666666657</v>
      </c>
      <c r="O45" s="32">
        <f>'2014KOKOMAA'!O45/'2013KOKOMAA'!O45-1</f>
        <v>-0.1501501501501501</v>
      </c>
    </row>
    <row r="46" spans="2:15" x14ac:dyDescent="0.2">
      <c r="B46" s="42" t="s">
        <v>5</v>
      </c>
      <c r="C46" s="55">
        <f>'2014KOKOMAA'!C46/SUM('2013KOKOMAA'!D46:O46)-1</f>
        <v>0.31126263041156665</v>
      </c>
      <c r="D46" s="30">
        <f>'2014KOKOMAA'!D46/'2013KOKOMAA'!D46-1</f>
        <v>0.7640918580375784</v>
      </c>
      <c r="E46" s="30">
        <f>'2014KOKOMAA'!E46/'2013KOKOMAA'!E46-1</f>
        <v>0.49268292682926829</v>
      </c>
      <c r="F46" s="30">
        <f>'2014KOKOMAA'!F46/'2013KOKOMAA'!F46-1</f>
        <v>0.67883211678832112</v>
      </c>
      <c r="G46" s="30">
        <f>'2014KOKOMAA'!G46/'2013KOKOMAA'!G46-1</f>
        <v>0.10909090909090913</v>
      </c>
      <c r="H46" s="30">
        <f>'2014KOKOMAA'!H46/'2013KOKOMAA'!H46-1</f>
        <v>0.11397058823529416</v>
      </c>
      <c r="I46" s="30">
        <f>'2014KOKOMAA'!I46/'2013KOKOMAA'!I46-1</f>
        <v>0.29947175944737903</v>
      </c>
      <c r="J46" s="30">
        <f>'2014KOKOMAA'!J46/'2013KOKOMAA'!J46-1</f>
        <v>-5.7123655913978721E-3</v>
      </c>
      <c r="K46" s="30">
        <f>'2014KOKOMAA'!K46/'2013KOKOMAA'!K46-1</f>
        <v>0.57110778443113763</v>
      </c>
      <c r="L46" s="30">
        <f>'2014KOKOMAA'!L46/'2013KOKOMAA'!L46-1</f>
        <v>0.2138461538461538</v>
      </c>
      <c r="M46" s="30">
        <f>'2014KOKOMAA'!M46/'2013KOKOMAA'!M46-1</f>
        <v>-6.8403908794788304E-2</v>
      </c>
      <c r="N46" s="30">
        <f>'2014KOKOMAA'!N46/'2013KOKOMAA'!N46-1</f>
        <v>7.3913043478260887E-2</v>
      </c>
      <c r="O46" s="30">
        <f>'2014KOKOMAA'!O46/'2013KOKOMAA'!O46-1</f>
        <v>1.2330623306233064</v>
      </c>
    </row>
    <row r="47" spans="2:15" x14ac:dyDescent="0.2">
      <c r="B47" s="25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</row>
    <row r="48" spans="2:15" x14ac:dyDescent="0.2">
      <c r="B48" s="42" t="s">
        <v>77</v>
      </c>
      <c r="C48" s="55">
        <f>'2014KOKOMAA'!C48/SUM('2013KOKOMAA'!D48:O48)-1</f>
        <v>6.3159394282166437E-2</v>
      </c>
      <c r="D48" s="30">
        <f>'2014KOKOMAA'!D48/'2013KOKOMAA'!D48-1</f>
        <v>0.46025153326605084</v>
      </c>
      <c r="E48" s="30">
        <f>'2014KOKOMAA'!E48/'2013KOKOMAA'!E48-1</f>
        <v>0.2670117459685446</v>
      </c>
      <c r="F48" s="30">
        <f>'2014KOKOMAA'!F48/'2013KOKOMAA'!F48-1</f>
        <v>0.21903096903096908</v>
      </c>
      <c r="G48" s="30">
        <f>'2014KOKOMAA'!G48/'2013KOKOMAA'!G48-1</f>
        <v>0.15475892633761035</v>
      </c>
      <c r="H48" s="30">
        <f>'2014KOKOMAA'!H48/'2013KOKOMAA'!H48-1</f>
        <v>0.19317743091941986</v>
      </c>
      <c r="I48" s="30">
        <f>'2014KOKOMAA'!I48/'2013KOKOMAA'!I48-1</f>
        <v>-2.5662876953768121E-2</v>
      </c>
      <c r="J48" s="30">
        <f>'2014KOKOMAA'!J48/'2013KOKOMAA'!J48-1</f>
        <v>3.1808002536712898E-2</v>
      </c>
      <c r="K48" s="30">
        <f>'2014KOKOMAA'!K48/'2013KOKOMAA'!K48-1</f>
        <v>-2.8328245877545788E-2</v>
      </c>
      <c r="L48" s="30">
        <f>'2014KOKOMAA'!L48/'2013KOKOMAA'!L48-1</f>
        <v>-0.26556646929862415</v>
      </c>
      <c r="M48" s="30">
        <f>'2014KOKOMAA'!M48/'2013KOKOMAA'!M48-1</f>
        <v>7.2088488219686164E-2</v>
      </c>
      <c r="N48" s="30">
        <f>'2014KOKOMAA'!N48/'2013KOKOMAA'!N48-1</f>
        <v>0.23647682592636721</v>
      </c>
      <c r="O48" s="30">
        <f>'2014KOKOMAA'!O48/'2013KOKOMAA'!O48-1</f>
        <v>8.2212812322015605E-3</v>
      </c>
    </row>
  </sheetData>
  <phoneticPr fontId="10" type="noConversion"/>
  <conditionalFormatting sqref="B1 B3:B4 C1:O6 B6:B65536 C8:O65536">
    <cfRule type="cellIs" dxfId="18" priority="2" stopIfTrue="1" operator="lessThan">
      <formula>0</formula>
    </cfRule>
  </conditionalFormatting>
  <conditionalFormatting sqref="B5">
    <cfRule type="cellIs" dxfId="17" priority="1" stopIfTrue="1" operator="lessThan">
      <formula>0</formula>
    </cfRule>
  </conditionalFormatting>
  <pageMargins left="0.41" right="0.3" top="0.63" bottom="0.43" header="0.4921259845" footer="0.27"/>
  <pageSetup paperSize="9" scale="85" orientation="landscape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Z57"/>
  <sheetViews>
    <sheetView workbookViewId="0"/>
  </sheetViews>
  <sheetFormatPr defaultRowHeight="12.75" x14ac:dyDescent="0.2"/>
  <cols>
    <col min="1" max="1" width="4.140625" customWidth="1"/>
    <col min="2" max="2" width="38.7109375" style="42" customWidth="1"/>
    <col min="3" max="15" width="10.140625" customWidth="1"/>
  </cols>
  <sheetData>
    <row r="1" spans="2:78" x14ac:dyDescent="0.2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78" x14ac:dyDescent="0.2">
      <c r="B2" s="52" t="s">
        <v>72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78" x14ac:dyDescent="0.2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78" ht="15.75" x14ac:dyDescent="0.25">
      <c r="B4" s="53" t="s">
        <v>55</v>
      </c>
      <c r="C4" s="4"/>
      <c r="D4" s="4"/>
      <c r="E4" s="4"/>
      <c r="F4" s="2"/>
      <c r="G4" s="4"/>
      <c r="H4" s="2"/>
      <c r="I4" s="4"/>
      <c r="J4" s="2"/>
      <c r="K4" s="4"/>
      <c r="L4" s="4"/>
      <c r="M4" s="2"/>
      <c r="N4" s="2"/>
      <c r="O4" s="2"/>
    </row>
    <row r="5" spans="2:78" ht="15.75" thickBot="1" x14ac:dyDescent="0.3">
      <c r="B5" s="54" t="s">
        <v>74</v>
      </c>
    </row>
    <row r="6" spans="2:78" ht="13.5" thickBot="1" x14ac:dyDescent="0.25">
      <c r="B6" s="6" t="s">
        <v>215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  <c r="K6" s="7" t="s">
        <v>14</v>
      </c>
      <c r="L6" s="7" t="s">
        <v>15</v>
      </c>
      <c r="M6" s="7" t="s">
        <v>16</v>
      </c>
      <c r="N6" s="7" t="s">
        <v>17</v>
      </c>
      <c r="O6" s="7" t="s">
        <v>18</v>
      </c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</row>
    <row r="7" spans="2:78" ht="13.5" thickBot="1" x14ac:dyDescent="0.25">
      <c r="B7" s="78" t="s">
        <v>216</v>
      </c>
      <c r="C7" s="16" t="s">
        <v>56</v>
      </c>
      <c r="D7" s="16" t="s">
        <v>57</v>
      </c>
      <c r="E7" s="16" t="s">
        <v>58</v>
      </c>
      <c r="F7" s="16" t="s">
        <v>59</v>
      </c>
      <c r="G7" s="16" t="s">
        <v>60</v>
      </c>
      <c r="H7" s="16" t="s">
        <v>61</v>
      </c>
      <c r="I7" s="16" t="s">
        <v>62</v>
      </c>
      <c r="J7" s="16" t="s">
        <v>63</v>
      </c>
      <c r="K7" s="16" t="s">
        <v>64</v>
      </c>
      <c r="L7" s="16" t="s">
        <v>65</v>
      </c>
      <c r="M7" s="16" t="s">
        <v>66</v>
      </c>
      <c r="N7" s="16" t="s">
        <v>67</v>
      </c>
      <c r="O7" s="16" t="s">
        <v>68</v>
      </c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</row>
    <row r="8" spans="2:78" x14ac:dyDescent="0.2">
      <c r="B8" s="48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</row>
    <row r="9" spans="2:78" s="21" customFormat="1" x14ac:dyDescent="0.2">
      <c r="B9" s="18" t="s">
        <v>23</v>
      </c>
      <c r="C9" s="19">
        <f>SUM(D9:O9)</f>
        <v>-76525</v>
      </c>
      <c r="D9" s="19">
        <f>'2013KOKOMAA'!D9-'2012KOKOMAA'!D9</f>
        <v>-35021</v>
      </c>
      <c r="E9" s="19">
        <f>'2013KOKOMAA'!E9-'2012KOKOMAA'!E9</f>
        <v>-11156</v>
      </c>
      <c r="F9" s="19">
        <f>'2013KOKOMAA'!F9-'2012KOKOMAA'!F9</f>
        <v>-3132</v>
      </c>
      <c r="G9" s="19">
        <f>'2013KOKOMAA'!G9-'2012KOKOMAA'!G9</f>
        <v>-51697</v>
      </c>
      <c r="H9" s="19">
        <f>'2013KOKOMAA'!H9-'2012KOKOMAA'!H9</f>
        <v>15480</v>
      </c>
      <c r="I9" s="19">
        <f>'2013KOKOMAA'!I9-'2012KOKOMAA'!I9</f>
        <v>23516</v>
      </c>
      <c r="J9" s="19">
        <f>'2013KOKOMAA'!J9-'2012KOKOMAA'!J9</f>
        <v>21618</v>
      </c>
      <c r="K9" s="19">
        <f>'2013KOKOMAA'!K9-'2012KOKOMAA'!K9</f>
        <v>-39924</v>
      </c>
      <c r="L9" s="19">
        <f>'2013KOKOMAA'!L9-'2012KOKOMAA'!L9</f>
        <v>-10361</v>
      </c>
      <c r="M9" s="19">
        <f>'2013KOKOMAA'!M9-'2012KOKOMAA'!M9</f>
        <v>-25728</v>
      </c>
      <c r="N9" s="19">
        <f>'2013KOKOMAA'!N9-'2012KOKOMAA'!N9</f>
        <v>36817</v>
      </c>
      <c r="O9" s="19">
        <f>'2013KOKOMAA'!O9-'2012KOKOMAA'!O9</f>
        <v>3063</v>
      </c>
      <c r="P9" s="19"/>
      <c r="Q9" s="19"/>
      <c r="R9" s="19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</row>
    <row r="10" spans="2:78" x14ac:dyDescent="0.2">
      <c r="B10" s="11" t="s">
        <v>24</v>
      </c>
      <c r="C10" s="49">
        <f>SUM(D10:O10)</f>
        <v>57488</v>
      </c>
      <c r="D10" s="7">
        <f>'2013KOKOMAA'!D10-'2012KOKOMAA'!D10</f>
        <v>-6025</v>
      </c>
      <c r="E10" s="7">
        <f>'2013KOKOMAA'!E10-'2012KOKOMAA'!E10</f>
        <v>-8103</v>
      </c>
      <c r="F10" s="7">
        <f>'2013KOKOMAA'!F10-'2012KOKOMAA'!F10</f>
        <v>17109</v>
      </c>
      <c r="G10" s="7">
        <f>'2013KOKOMAA'!G10-'2012KOKOMAA'!G10</f>
        <v>-23298</v>
      </c>
      <c r="H10" s="7">
        <f>'2013KOKOMAA'!H10-'2012KOKOMAA'!H10</f>
        <v>28031</v>
      </c>
      <c r="I10" s="7">
        <f>'2013KOKOMAA'!I10-'2012KOKOMAA'!I10</f>
        <v>-11919</v>
      </c>
      <c r="J10" s="7">
        <f>'2013KOKOMAA'!J10-'2012KOKOMAA'!J10</f>
        <v>12766</v>
      </c>
      <c r="K10" s="7">
        <f>'2013KOKOMAA'!K10-'2012KOKOMAA'!K10</f>
        <v>-7577</v>
      </c>
      <c r="L10" s="7">
        <f>'2013KOKOMAA'!L10-'2012KOKOMAA'!L10</f>
        <v>13099</v>
      </c>
      <c r="M10" s="7">
        <f>'2013KOKOMAA'!M10-'2012KOKOMAA'!M10</f>
        <v>-10364</v>
      </c>
      <c r="N10" s="7">
        <f>'2013KOKOMAA'!N10-'2012KOKOMAA'!N10</f>
        <v>26207</v>
      </c>
      <c r="O10" s="7">
        <f>'2013KOKOMAA'!O10-'2012KOKOMAA'!O10</f>
        <v>27562</v>
      </c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</row>
    <row r="11" spans="2:78" s="21" customFormat="1" x14ac:dyDescent="0.2">
      <c r="B11" s="22" t="s">
        <v>25</v>
      </c>
      <c r="C11" s="19">
        <f t="shared" ref="C11:C48" si="0">SUM(D11:O11)</f>
        <v>-134013</v>
      </c>
      <c r="D11" s="19">
        <f>'2013KOKOMAA'!D11-'2012KOKOMAA'!D11</f>
        <v>-28996</v>
      </c>
      <c r="E11" s="19">
        <f>'2013KOKOMAA'!E11-'2012KOKOMAA'!E11</f>
        <v>-3053</v>
      </c>
      <c r="F11" s="19">
        <f>'2013KOKOMAA'!F11-'2012KOKOMAA'!F11</f>
        <v>-20241</v>
      </c>
      <c r="G11" s="19">
        <f>'2013KOKOMAA'!G11-'2012KOKOMAA'!G11</f>
        <v>-28399</v>
      </c>
      <c r="H11" s="19">
        <f>'2013KOKOMAA'!H11-'2012KOKOMAA'!H11</f>
        <v>-12551</v>
      </c>
      <c r="I11" s="19">
        <f>'2013KOKOMAA'!I11-'2012KOKOMAA'!I11</f>
        <v>35435</v>
      </c>
      <c r="J11" s="19">
        <f>'2013KOKOMAA'!J11-'2012KOKOMAA'!J11</f>
        <v>8852</v>
      </c>
      <c r="K11" s="19">
        <f>'2013KOKOMAA'!K11-'2012KOKOMAA'!K11</f>
        <v>-32347</v>
      </c>
      <c r="L11" s="19">
        <f>'2013KOKOMAA'!L11-'2012KOKOMAA'!L11</f>
        <v>-23460</v>
      </c>
      <c r="M11" s="19">
        <f>'2013KOKOMAA'!M11-'2012KOKOMAA'!M11</f>
        <v>-15364</v>
      </c>
      <c r="N11" s="19">
        <f>'2013KOKOMAA'!N11-'2012KOKOMAA'!N11</f>
        <v>10610</v>
      </c>
      <c r="O11" s="19">
        <f>'2013KOKOMAA'!O11-'2012KOKOMAA'!O11</f>
        <v>-24499</v>
      </c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</row>
    <row r="12" spans="2:78" x14ac:dyDescent="0.2">
      <c r="B12" s="1" t="s">
        <v>26</v>
      </c>
      <c r="C12" s="43">
        <f t="shared" si="0"/>
        <v>49063</v>
      </c>
      <c r="D12" s="12">
        <f>'2013KOKOMAA'!D12-'2012KOKOMAA'!D12</f>
        <v>6029</v>
      </c>
      <c r="E12" s="12">
        <f>'2013KOKOMAA'!E12-'2012KOKOMAA'!E12</f>
        <v>5376</v>
      </c>
      <c r="F12" s="12">
        <f>'2013KOKOMAA'!F12-'2012KOKOMAA'!F12</f>
        <v>3365</v>
      </c>
      <c r="G12" s="12">
        <f>'2013KOKOMAA'!G12-'2012KOKOMAA'!G12</f>
        <v>588</v>
      </c>
      <c r="H12" s="12">
        <f>'2013KOKOMAA'!H12-'2012KOKOMAA'!H12</f>
        <v>2389</v>
      </c>
      <c r="I12" s="12">
        <f>'2013KOKOMAA'!I12-'2012KOKOMAA'!I12</f>
        <v>2908</v>
      </c>
      <c r="J12" s="12">
        <f>'2013KOKOMAA'!J12-'2012KOKOMAA'!J12</f>
        <v>3368</v>
      </c>
      <c r="K12" s="12">
        <f>'2013KOKOMAA'!K12-'2012KOKOMAA'!K12</f>
        <v>3125</v>
      </c>
      <c r="L12" s="12">
        <f>'2013KOKOMAA'!L12-'2012KOKOMAA'!L12</f>
        <v>3607</v>
      </c>
      <c r="M12" s="12">
        <f>'2013KOKOMAA'!M12-'2012KOKOMAA'!M12</f>
        <v>1307</v>
      </c>
      <c r="N12" s="12">
        <f>'2013KOKOMAA'!N12-'2012KOKOMAA'!N12</f>
        <v>2809</v>
      </c>
      <c r="O12" s="12">
        <f>'2013KOKOMAA'!O12-'2012KOKOMAA'!O12</f>
        <v>14192</v>
      </c>
    </row>
    <row r="13" spans="2:78" s="21" customFormat="1" x14ac:dyDescent="0.2">
      <c r="B13" s="24" t="s">
        <v>29</v>
      </c>
      <c r="C13" s="23">
        <f t="shared" si="0"/>
        <v>-32589</v>
      </c>
      <c r="D13" s="23">
        <f>'2013KOKOMAA'!D13-'2012KOKOMAA'!D13</f>
        <v>526</v>
      </c>
      <c r="E13" s="23">
        <f>'2013KOKOMAA'!E13-'2012KOKOMAA'!E13</f>
        <v>-3224</v>
      </c>
      <c r="F13" s="23">
        <f>'2013KOKOMAA'!F13-'2012KOKOMAA'!F13</f>
        <v>-563</v>
      </c>
      <c r="G13" s="23">
        <f>'2013KOKOMAA'!G13-'2012KOKOMAA'!G13</f>
        <v>-4621</v>
      </c>
      <c r="H13" s="23">
        <f>'2013KOKOMAA'!H13-'2012KOKOMAA'!H13</f>
        <v>4661</v>
      </c>
      <c r="I13" s="23">
        <f>'2013KOKOMAA'!I13-'2012KOKOMAA'!I13</f>
        <v>-10588</v>
      </c>
      <c r="J13" s="23">
        <f>'2013KOKOMAA'!J13-'2012KOKOMAA'!J13</f>
        <v>-9992</v>
      </c>
      <c r="K13" s="23">
        <f>'2013KOKOMAA'!K13-'2012KOKOMAA'!K13</f>
        <v>-3438</v>
      </c>
      <c r="L13" s="23">
        <f>'2013KOKOMAA'!L13-'2012KOKOMAA'!L13</f>
        <v>-4348</v>
      </c>
      <c r="M13" s="23">
        <f>'2013KOKOMAA'!M13-'2012KOKOMAA'!M13</f>
        <v>-2315</v>
      </c>
      <c r="N13" s="23">
        <f>'2013KOKOMAA'!N13-'2012KOKOMAA'!N13</f>
        <v>112</v>
      </c>
      <c r="O13" s="23">
        <f>'2013KOKOMAA'!O13-'2012KOKOMAA'!O13</f>
        <v>1201</v>
      </c>
    </row>
    <row r="14" spans="2:78" x14ac:dyDescent="0.2">
      <c r="B14" s="1" t="s">
        <v>28</v>
      </c>
      <c r="C14" s="43">
        <f t="shared" si="0"/>
        <v>-5627</v>
      </c>
      <c r="D14" s="12">
        <f>'2013KOKOMAA'!D14-'2012KOKOMAA'!D14</f>
        <v>-498</v>
      </c>
      <c r="E14" s="12">
        <f>'2013KOKOMAA'!E14-'2012KOKOMAA'!E14</f>
        <v>-1965</v>
      </c>
      <c r="F14" s="12">
        <f>'2013KOKOMAA'!F14-'2012KOKOMAA'!F14</f>
        <v>-3191</v>
      </c>
      <c r="G14" s="12">
        <f>'2013KOKOMAA'!G14-'2012KOKOMAA'!G14</f>
        <v>-2220</v>
      </c>
      <c r="H14" s="12">
        <f>'2013KOKOMAA'!H14-'2012KOKOMAA'!H14</f>
        <v>-1772</v>
      </c>
      <c r="I14" s="12">
        <f>'2013KOKOMAA'!I14-'2012KOKOMAA'!I14</f>
        <v>89</v>
      </c>
      <c r="J14" s="12">
        <f>'2013KOKOMAA'!J14-'2012KOKOMAA'!J14</f>
        <v>6222</v>
      </c>
      <c r="K14" s="12">
        <f>'2013KOKOMAA'!K14-'2012KOKOMAA'!K14</f>
        <v>-3968</v>
      </c>
      <c r="L14" s="12">
        <f>'2013KOKOMAA'!L14-'2012KOKOMAA'!L14</f>
        <v>1284</v>
      </c>
      <c r="M14" s="12">
        <f>'2013KOKOMAA'!M14-'2012KOKOMAA'!M14</f>
        <v>-2225</v>
      </c>
      <c r="N14" s="12">
        <f>'2013KOKOMAA'!N14-'2012KOKOMAA'!N14</f>
        <v>1073</v>
      </c>
      <c r="O14" s="12">
        <f>'2013KOKOMAA'!O14-'2012KOKOMAA'!O14</f>
        <v>1544</v>
      </c>
    </row>
    <row r="15" spans="2:78" s="21" customFormat="1" x14ac:dyDescent="0.2">
      <c r="B15" s="24" t="s">
        <v>27</v>
      </c>
      <c r="C15" s="23">
        <f t="shared" si="0"/>
        <v>113519</v>
      </c>
      <c r="D15" s="23">
        <f>'2013KOKOMAA'!D15-'2012KOKOMAA'!D15</f>
        <v>-7283</v>
      </c>
      <c r="E15" s="23">
        <f>'2013KOKOMAA'!E15-'2012KOKOMAA'!E15</f>
        <v>1326</v>
      </c>
      <c r="F15" s="23">
        <f>'2013KOKOMAA'!F15-'2012KOKOMAA'!F15</f>
        <v>12245</v>
      </c>
      <c r="G15" s="23">
        <f>'2013KOKOMAA'!G15-'2012KOKOMAA'!G15</f>
        <v>-3369</v>
      </c>
      <c r="H15" s="23">
        <f>'2013KOKOMAA'!H15-'2012KOKOMAA'!H15</f>
        <v>42142</v>
      </c>
      <c r="I15" s="23">
        <f>'2013KOKOMAA'!I15-'2012KOKOMAA'!I15</f>
        <v>6154</v>
      </c>
      <c r="J15" s="23">
        <f>'2013KOKOMAA'!J15-'2012KOKOMAA'!J15</f>
        <v>13896</v>
      </c>
      <c r="K15" s="23">
        <f>'2013KOKOMAA'!K15-'2012KOKOMAA'!K15</f>
        <v>21131</v>
      </c>
      <c r="L15" s="23">
        <f>'2013KOKOMAA'!L15-'2012KOKOMAA'!L15</f>
        <v>10346</v>
      </c>
      <c r="M15" s="23">
        <f>'2013KOKOMAA'!M15-'2012KOKOMAA'!M15</f>
        <v>2823</v>
      </c>
      <c r="N15" s="23">
        <f>'2013KOKOMAA'!N15-'2012KOKOMAA'!N15</f>
        <v>16767</v>
      </c>
      <c r="O15" s="23">
        <f>'2013KOKOMAA'!O15-'2012KOKOMAA'!O15</f>
        <v>-2659</v>
      </c>
    </row>
    <row r="16" spans="2:78" x14ac:dyDescent="0.2">
      <c r="B16" s="42" t="s">
        <v>1</v>
      </c>
      <c r="C16" s="43">
        <f t="shared" si="0"/>
        <v>-11480</v>
      </c>
      <c r="D16" s="12">
        <f>'2013KOKOMAA'!D16-'2012KOKOMAA'!D16</f>
        <v>-1145</v>
      </c>
      <c r="E16" s="12">
        <f>'2013KOKOMAA'!E16-'2012KOKOMAA'!E16</f>
        <v>-1581</v>
      </c>
      <c r="F16" s="12">
        <f>'2013KOKOMAA'!F16-'2012KOKOMAA'!F16</f>
        <v>-18</v>
      </c>
      <c r="G16" s="12">
        <f>'2013KOKOMAA'!G16-'2012KOKOMAA'!G16</f>
        <v>-872</v>
      </c>
      <c r="H16" s="12">
        <f>'2013KOKOMAA'!H16-'2012KOKOMAA'!H16</f>
        <v>-1031</v>
      </c>
      <c r="I16" s="12">
        <f>'2013KOKOMAA'!I16-'2012KOKOMAA'!I16</f>
        <v>1092</v>
      </c>
      <c r="J16" s="12">
        <f>'2013KOKOMAA'!J16-'2012KOKOMAA'!J16</f>
        <v>-899</v>
      </c>
      <c r="K16" s="12">
        <f>'2013KOKOMAA'!K16-'2012KOKOMAA'!K16</f>
        <v>-3901</v>
      </c>
      <c r="L16" s="12">
        <f>'2013KOKOMAA'!L16-'2012KOKOMAA'!L16</f>
        <v>-3035</v>
      </c>
      <c r="M16" s="12">
        <f>'2013KOKOMAA'!M16-'2012KOKOMAA'!M16</f>
        <v>-2033</v>
      </c>
      <c r="N16" s="12">
        <f>'2013KOKOMAA'!N16-'2012KOKOMAA'!N16</f>
        <v>1346</v>
      </c>
      <c r="O16" s="12">
        <f>'2013KOKOMAA'!O16-'2012KOKOMAA'!O16</f>
        <v>597</v>
      </c>
    </row>
    <row r="17" spans="2:15" s="21" customFormat="1" x14ac:dyDescent="0.2">
      <c r="B17" s="24" t="s">
        <v>30</v>
      </c>
      <c r="C17" s="23">
        <f t="shared" si="0"/>
        <v>29069</v>
      </c>
      <c r="D17" s="23">
        <f>'2013KOKOMAA'!D17-'2012KOKOMAA'!D17</f>
        <v>1299</v>
      </c>
      <c r="E17" s="23">
        <f>'2013KOKOMAA'!E17-'2012KOKOMAA'!E17</f>
        <v>4073</v>
      </c>
      <c r="F17" s="23">
        <f>'2013KOKOMAA'!F17-'2012KOKOMAA'!F17</f>
        <v>5242</v>
      </c>
      <c r="G17" s="23">
        <f>'2013KOKOMAA'!G17-'2012KOKOMAA'!G17</f>
        <v>18</v>
      </c>
      <c r="H17" s="23">
        <f>'2013KOKOMAA'!H17-'2012KOKOMAA'!H17</f>
        <v>241</v>
      </c>
      <c r="I17" s="23">
        <f>'2013KOKOMAA'!I17-'2012KOKOMAA'!I17</f>
        <v>865</v>
      </c>
      <c r="J17" s="23">
        <f>'2013KOKOMAA'!J17-'2012KOKOMAA'!J17</f>
        <v>7464</v>
      </c>
      <c r="K17" s="23">
        <f>'2013KOKOMAA'!K17-'2012KOKOMAA'!K17</f>
        <v>5679</v>
      </c>
      <c r="L17" s="23">
        <f>'2013KOKOMAA'!L17-'2012KOKOMAA'!L17</f>
        <v>1856</v>
      </c>
      <c r="M17" s="23">
        <f>'2013KOKOMAA'!M17-'2012KOKOMAA'!M17</f>
        <v>546</v>
      </c>
      <c r="N17" s="23">
        <f>'2013KOKOMAA'!N17-'2012KOKOMAA'!N17</f>
        <v>659</v>
      </c>
      <c r="O17" s="23">
        <f>'2013KOKOMAA'!O17-'2012KOKOMAA'!O17</f>
        <v>1127</v>
      </c>
    </row>
    <row r="18" spans="2:15" x14ac:dyDescent="0.2">
      <c r="B18" s="1" t="s">
        <v>31</v>
      </c>
      <c r="C18" s="43">
        <f t="shared" si="0"/>
        <v>-15166</v>
      </c>
      <c r="D18" s="12">
        <f>'2013KOKOMAA'!D18-'2012KOKOMAA'!D18</f>
        <v>-1482</v>
      </c>
      <c r="E18" s="12">
        <f>'2013KOKOMAA'!E18-'2012KOKOMAA'!E18</f>
        <v>-278</v>
      </c>
      <c r="F18" s="12">
        <f>'2013KOKOMAA'!F18-'2012KOKOMAA'!F18</f>
        <v>574</v>
      </c>
      <c r="G18" s="12">
        <f>'2013KOKOMAA'!G18-'2012KOKOMAA'!G18</f>
        <v>-1044</v>
      </c>
      <c r="H18" s="12">
        <f>'2013KOKOMAA'!H18-'2012KOKOMAA'!H18</f>
        <v>-421</v>
      </c>
      <c r="I18" s="12">
        <f>'2013KOKOMAA'!I18-'2012KOKOMAA'!I18</f>
        <v>-1675</v>
      </c>
      <c r="J18" s="12">
        <f>'2013KOKOMAA'!J18-'2012KOKOMAA'!J18</f>
        <v>-401</v>
      </c>
      <c r="K18" s="12">
        <f>'2013KOKOMAA'!K18-'2012KOKOMAA'!K18</f>
        <v>-5174</v>
      </c>
      <c r="L18" s="12">
        <f>'2013KOKOMAA'!L18-'2012KOKOMAA'!L18</f>
        <v>-1876</v>
      </c>
      <c r="M18" s="12">
        <f>'2013KOKOMAA'!M18-'2012KOKOMAA'!M18</f>
        <v>-382</v>
      </c>
      <c r="N18" s="12">
        <f>'2013KOKOMAA'!N18-'2012KOKOMAA'!N18</f>
        <v>-25</v>
      </c>
      <c r="O18" s="12">
        <f>'2013KOKOMAA'!O18-'2012KOKOMAA'!O18</f>
        <v>-2982</v>
      </c>
    </row>
    <row r="19" spans="2:15" s="21" customFormat="1" x14ac:dyDescent="0.2">
      <c r="B19" s="24" t="s">
        <v>34</v>
      </c>
      <c r="C19" s="23">
        <f t="shared" si="0"/>
        <v>-8492</v>
      </c>
      <c r="D19" s="23">
        <f>'2013KOKOMAA'!D19-'2012KOKOMAA'!D19</f>
        <v>-166</v>
      </c>
      <c r="E19" s="23">
        <f>'2013KOKOMAA'!E19-'2012KOKOMAA'!E19</f>
        <v>1820</v>
      </c>
      <c r="F19" s="23">
        <f>'2013KOKOMAA'!F19-'2012KOKOMAA'!F19</f>
        <v>-609</v>
      </c>
      <c r="G19" s="23">
        <f>'2013KOKOMAA'!G19-'2012KOKOMAA'!G19</f>
        <v>-1282</v>
      </c>
      <c r="H19" s="23">
        <f>'2013KOKOMAA'!H19-'2012KOKOMAA'!H19</f>
        <v>455</v>
      </c>
      <c r="I19" s="23">
        <f>'2013KOKOMAA'!I19-'2012KOKOMAA'!I19</f>
        <v>-350</v>
      </c>
      <c r="J19" s="23">
        <f>'2013KOKOMAA'!J19-'2012KOKOMAA'!J19</f>
        <v>-3215</v>
      </c>
      <c r="K19" s="23">
        <f>'2013KOKOMAA'!K19-'2012KOKOMAA'!K19</f>
        <v>-1832</v>
      </c>
      <c r="L19" s="23">
        <f>'2013KOKOMAA'!L19-'2012KOKOMAA'!L19</f>
        <v>-1786</v>
      </c>
      <c r="M19" s="23">
        <f>'2013KOKOMAA'!M19-'2012KOKOMAA'!M19</f>
        <v>-951</v>
      </c>
      <c r="N19" s="23">
        <f>'2013KOKOMAA'!N19-'2012KOKOMAA'!N19</f>
        <v>-692</v>
      </c>
      <c r="O19" s="23">
        <f>'2013KOKOMAA'!O19-'2012KOKOMAA'!O19</f>
        <v>116</v>
      </c>
    </row>
    <row r="20" spans="2:15" x14ac:dyDescent="0.2">
      <c r="B20" s="1" t="s">
        <v>33</v>
      </c>
      <c r="C20" s="43">
        <f t="shared" si="0"/>
        <v>-6250</v>
      </c>
      <c r="D20" s="12">
        <f>'2013KOKOMAA'!D20-'2012KOKOMAA'!D20</f>
        <v>856</v>
      </c>
      <c r="E20" s="12">
        <f>'2013KOKOMAA'!E20-'2012KOKOMAA'!E20</f>
        <v>373</v>
      </c>
      <c r="F20" s="12">
        <f>'2013KOKOMAA'!F20-'2012KOKOMAA'!F20</f>
        <v>714</v>
      </c>
      <c r="G20" s="12">
        <f>'2013KOKOMAA'!G20-'2012KOKOMAA'!G20</f>
        <v>542</v>
      </c>
      <c r="H20" s="12">
        <f>'2013KOKOMAA'!H20-'2012KOKOMAA'!H20</f>
        <v>-1568</v>
      </c>
      <c r="I20" s="12">
        <f>'2013KOKOMAA'!I20-'2012KOKOMAA'!I20</f>
        <v>-1869</v>
      </c>
      <c r="J20" s="12">
        <f>'2013KOKOMAA'!J20-'2012KOKOMAA'!J20</f>
        <v>-4507</v>
      </c>
      <c r="K20" s="12">
        <f>'2013KOKOMAA'!K20-'2012KOKOMAA'!K20</f>
        <v>-2959</v>
      </c>
      <c r="L20" s="12">
        <f>'2013KOKOMAA'!L20-'2012KOKOMAA'!L20</f>
        <v>99</v>
      </c>
      <c r="M20" s="12">
        <f>'2013KOKOMAA'!M20-'2012KOKOMAA'!M20</f>
        <v>-153</v>
      </c>
      <c r="N20" s="12">
        <f>'2013KOKOMAA'!N20-'2012KOKOMAA'!N20</f>
        <v>-553</v>
      </c>
      <c r="O20" s="12">
        <f>'2013KOKOMAA'!O20-'2012KOKOMAA'!O20</f>
        <v>2775</v>
      </c>
    </row>
    <row r="21" spans="2:15" s="21" customFormat="1" x14ac:dyDescent="0.2">
      <c r="B21" s="24" t="s">
        <v>40</v>
      </c>
      <c r="C21" s="23">
        <f t="shared" si="0"/>
        <v>30211</v>
      </c>
      <c r="D21" s="23">
        <f>'2013KOKOMAA'!D21-'2012KOKOMAA'!D21</f>
        <v>-1566</v>
      </c>
      <c r="E21" s="23">
        <f>'2013KOKOMAA'!E21-'2012KOKOMAA'!E21</f>
        <v>2290</v>
      </c>
      <c r="F21" s="23">
        <f>'2013KOKOMAA'!F21-'2012KOKOMAA'!F21</f>
        <v>1846</v>
      </c>
      <c r="G21" s="23">
        <f>'2013KOKOMAA'!G21-'2012KOKOMAA'!G21</f>
        <v>5</v>
      </c>
      <c r="H21" s="23">
        <f>'2013KOKOMAA'!H21-'2012KOKOMAA'!H21</f>
        <v>1219</v>
      </c>
      <c r="I21" s="23">
        <f>'2013KOKOMAA'!I21-'2012KOKOMAA'!I21</f>
        <v>6089</v>
      </c>
      <c r="J21" s="23">
        <f>'2013KOKOMAA'!J21-'2012KOKOMAA'!J21</f>
        <v>5719</v>
      </c>
      <c r="K21" s="23">
        <f>'2013KOKOMAA'!K21-'2012KOKOMAA'!K21</f>
        <v>5675</v>
      </c>
      <c r="L21" s="23">
        <f>'2013KOKOMAA'!L21-'2012KOKOMAA'!L21</f>
        <v>2651</v>
      </c>
      <c r="M21" s="23">
        <f>'2013KOKOMAA'!M21-'2012KOKOMAA'!M21</f>
        <v>2535</v>
      </c>
      <c r="N21" s="23">
        <f>'2013KOKOMAA'!N21-'2012KOKOMAA'!N21</f>
        <v>1390</v>
      </c>
      <c r="O21" s="23">
        <f>'2013KOKOMAA'!O21-'2012KOKOMAA'!O21</f>
        <v>2358</v>
      </c>
    </row>
    <row r="22" spans="2:15" x14ac:dyDescent="0.2">
      <c r="B22" s="42" t="s">
        <v>36</v>
      </c>
      <c r="C22" s="43">
        <f t="shared" si="0"/>
        <v>56</v>
      </c>
      <c r="D22" s="12">
        <f>'2013KOKOMAA'!D22-'2012KOKOMAA'!D22</f>
        <v>568</v>
      </c>
      <c r="E22" s="12">
        <f>'2013KOKOMAA'!E22-'2012KOKOMAA'!E22</f>
        <v>1866</v>
      </c>
      <c r="F22" s="12">
        <f>'2013KOKOMAA'!F22-'2012KOKOMAA'!F22</f>
        <v>1632</v>
      </c>
      <c r="G22" s="12">
        <f>'2013KOKOMAA'!G22-'2012KOKOMAA'!G22</f>
        <v>-2749</v>
      </c>
      <c r="H22" s="12">
        <f>'2013KOKOMAA'!H22-'2012KOKOMAA'!H22</f>
        <v>773</v>
      </c>
      <c r="I22" s="12">
        <f>'2013KOKOMAA'!I22-'2012KOKOMAA'!I22</f>
        <v>-539</v>
      </c>
      <c r="J22" s="12">
        <f>'2013KOKOMAA'!J22-'2012KOKOMAA'!J22</f>
        <v>-1192</v>
      </c>
      <c r="K22" s="12">
        <f>'2013KOKOMAA'!K22-'2012KOKOMAA'!K22</f>
        <v>-590</v>
      </c>
      <c r="L22" s="12">
        <f>'2013KOKOMAA'!L22-'2012KOKOMAA'!L22</f>
        <v>733</v>
      </c>
      <c r="M22" s="12">
        <f>'2013KOKOMAA'!M22-'2012KOKOMAA'!M22</f>
        <v>299</v>
      </c>
      <c r="N22" s="12">
        <f>'2013KOKOMAA'!N22-'2012KOKOMAA'!N22</f>
        <v>111</v>
      </c>
      <c r="O22" s="12">
        <f>'2013KOKOMAA'!O22-'2012KOKOMAA'!O22</f>
        <v>-856</v>
      </c>
    </row>
    <row r="23" spans="2:15" s="21" customFormat="1" x14ac:dyDescent="0.2">
      <c r="B23" s="24" t="s">
        <v>32</v>
      </c>
      <c r="C23" s="23">
        <f t="shared" si="0"/>
        <v>-3638</v>
      </c>
      <c r="D23" s="23">
        <f>'2013KOKOMAA'!D23-'2012KOKOMAA'!D23</f>
        <v>4229</v>
      </c>
      <c r="E23" s="23">
        <f>'2013KOKOMAA'!E23-'2012KOKOMAA'!E23</f>
        <v>-2873</v>
      </c>
      <c r="F23" s="23">
        <f>'2013KOKOMAA'!F23-'2012KOKOMAA'!F23</f>
        <v>5093</v>
      </c>
      <c r="G23" s="23">
        <f>'2013KOKOMAA'!G23-'2012KOKOMAA'!G23</f>
        <v>-1787</v>
      </c>
      <c r="H23" s="23">
        <f>'2013KOKOMAA'!H23-'2012KOKOMAA'!H23</f>
        <v>-1431</v>
      </c>
      <c r="I23" s="23">
        <f>'2013KOKOMAA'!I23-'2012KOKOMAA'!I23</f>
        <v>-1803</v>
      </c>
      <c r="J23" s="23">
        <f>'2013KOKOMAA'!J23-'2012KOKOMAA'!J23</f>
        <v>52</v>
      </c>
      <c r="K23" s="23">
        <f>'2013KOKOMAA'!K23-'2012KOKOMAA'!K23</f>
        <v>-2573</v>
      </c>
      <c r="L23" s="23">
        <f>'2013KOKOMAA'!L23-'2012KOKOMAA'!L23</f>
        <v>-633</v>
      </c>
      <c r="M23" s="23">
        <f>'2013KOKOMAA'!M23-'2012KOKOMAA'!M23</f>
        <v>-1555</v>
      </c>
      <c r="N23" s="23">
        <f>'2013KOKOMAA'!N23-'2012KOKOMAA'!N23</f>
        <v>-576</v>
      </c>
      <c r="O23" s="23">
        <f>'2013KOKOMAA'!O23-'2012KOKOMAA'!O23</f>
        <v>219</v>
      </c>
    </row>
    <row r="24" spans="2:15" x14ac:dyDescent="0.2">
      <c r="B24" s="1" t="s">
        <v>35</v>
      </c>
      <c r="C24" s="43">
        <f t="shared" si="0"/>
        <v>-3535</v>
      </c>
      <c r="D24" s="12">
        <f>'2013KOKOMAA'!D24-'2012KOKOMAA'!D24</f>
        <v>-498</v>
      </c>
      <c r="E24" s="12">
        <f>'2013KOKOMAA'!E24-'2012KOKOMAA'!E24</f>
        <v>-1206</v>
      </c>
      <c r="F24" s="12">
        <f>'2013KOKOMAA'!F24-'2012KOKOMAA'!F24</f>
        <v>-1276</v>
      </c>
      <c r="G24" s="12">
        <f>'2013KOKOMAA'!G24-'2012KOKOMAA'!G24</f>
        <v>-120</v>
      </c>
      <c r="H24" s="12">
        <f>'2013KOKOMAA'!H24-'2012KOKOMAA'!H24</f>
        <v>-249</v>
      </c>
      <c r="I24" s="12">
        <f>'2013KOKOMAA'!I24-'2012KOKOMAA'!I24</f>
        <v>220</v>
      </c>
      <c r="J24" s="12">
        <f>'2013KOKOMAA'!J24-'2012KOKOMAA'!J24</f>
        <v>783</v>
      </c>
      <c r="K24" s="12">
        <f>'2013KOKOMAA'!K24-'2012KOKOMAA'!K24</f>
        <v>706</v>
      </c>
      <c r="L24" s="12">
        <f>'2013KOKOMAA'!L24-'2012KOKOMAA'!L24</f>
        <v>-823</v>
      </c>
      <c r="M24" s="12">
        <f>'2013KOKOMAA'!M24-'2012KOKOMAA'!M24</f>
        <v>-993</v>
      </c>
      <c r="N24" s="12">
        <f>'2013KOKOMAA'!N24-'2012KOKOMAA'!N24</f>
        <v>-459</v>
      </c>
      <c r="O24" s="12">
        <f>'2013KOKOMAA'!O24-'2012KOKOMAA'!O24</f>
        <v>380</v>
      </c>
    </row>
    <row r="25" spans="2:15" s="21" customFormat="1" x14ac:dyDescent="0.2">
      <c r="B25" s="24" t="s">
        <v>38</v>
      </c>
      <c r="C25" s="23">
        <f t="shared" si="0"/>
        <v>-4129</v>
      </c>
      <c r="D25" s="23">
        <f>'2013KOKOMAA'!D25-'2012KOKOMAA'!D25</f>
        <v>377</v>
      </c>
      <c r="E25" s="23">
        <f>'2013KOKOMAA'!E25-'2012KOKOMAA'!E25</f>
        <v>-40</v>
      </c>
      <c r="F25" s="23">
        <f>'2013KOKOMAA'!F25-'2012KOKOMAA'!F25</f>
        <v>1719</v>
      </c>
      <c r="G25" s="23">
        <f>'2013KOKOMAA'!G25-'2012KOKOMAA'!G25</f>
        <v>-973</v>
      </c>
      <c r="H25" s="23">
        <f>'2013KOKOMAA'!H25-'2012KOKOMAA'!H25</f>
        <v>-5811</v>
      </c>
      <c r="I25" s="23">
        <f>'2013KOKOMAA'!I25-'2012KOKOMAA'!I25</f>
        <v>269</v>
      </c>
      <c r="J25" s="23">
        <f>'2013KOKOMAA'!J25-'2012KOKOMAA'!J25</f>
        <v>330</v>
      </c>
      <c r="K25" s="23">
        <f>'2013KOKOMAA'!K25-'2012KOKOMAA'!K25</f>
        <v>203</v>
      </c>
      <c r="L25" s="23">
        <f>'2013KOKOMAA'!L25-'2012KOKOMAA'!L25</f>
        <v>-518</v>
      </c>
      <c r="M25" s="23">
        <f>'2013KOKOMAA'!M25-'2012KOKOMAA'!M25</f>
        <v>348</v>
      </c>
      <c r="N25" s="23">
        <f>'2013KOKOMAA'!N25-'2012KOKOMAA'!N25</f>
        <v>86</v>
      </c>
      <c r="O25" s="23">
        <f>'2013KOKOMAA'!O25-'2012KOKOMAA'!O25</f>
        <v>-119</v>
      </c>
    </row>
    <row r="26" spans="2:15" x14ac:dyDescent="0.2">
      <c r="B26" s="1" t="s">
        <v>37</v>
      </c>
      <c r="C26" s="43">
        <f t="shared" si="0"/>
        <v>-48187</v>
      </c>
      <c r="D26" s="12">
        <f>'2013KOKOMAA'!D26-'2012KOKOMAA'!D26</f>
        <v>-4210</v>
      </c>
      <c r="E26" s="12">
        <f>'2013KOKOMAA'!E26-'2012KOKOMAA'!E26</f>
        <v>-6572</v>
      </c>
      <c r="F26" s="12">
        <f>'2013KOKOMAA'!F26-'2012KOKOMAA'!F26</f>
        <v>-6947</v>
      </c>
      <c r="G26" s="12">
        <f>'2013KOKOMAA'!G26-'2012KOKOMAA'!G26</f>
        <v>-3825</v>
      </c>
      <c r="H26" s="12">
        <f>'2013KOKOMAA'!H26-'2012KOKOMAA'!H26</f>
        <v>-3450</v>
      </c>
      <c r="I26" s="12">
        <f>'2013KOKOMAA'!I26-'2012KOKOMAA'!I26</f>
        <v>-6356</v>
      </c>
      <c r="J26" s="12">
        <f>'2013KOKOMAA'!J26-'2012KOKOMAA'!J26</f>
        <v>-3498</v>
      </c>
      <c r="K26" s="12">
        <f>'2013KOKOMAA'!K26-'2012KOKOMAA'!K26</f>
        <v>-3525</v>
      </c>
      <c r="L26" s="12">
        <f>'2013KOKOMAA'!L26-'2012KOKOMAA'!L26</f>
        <v>-2910</v>
      </c>
      <c r="M26" s="12">
        <f>'2013KOKOMAA'!M26-'2012KOKOMAA'!M26</f>
        <v>-2976</v>
      </c>
      <c r="N26" s="12">
        <f>'2013KOKOMAA'!N26-'2012KOKOMAA'!N26</f>
        <v>-2060</v>
      </c>
      <c r="O26" s="12">
        <f>'2013KOKOMAA'!O26-'2012KOKOMAA'!O26</f>
        <v>-1858</v>
      </c>
    </row>
    <row r="27" spans="2:15" s="21" customFormat="1" x14ac:dyDescent="0.2">
      <c r="B27" s="24" t="s">
        <v>39</v>
      </c>
      <c r="C27" s="23">
        <f t="shared" si="0"/>
        <v>-4115</v>
      </c>
      <c r="D27" s="23">
        <f>'2013KOKOMAA'!D27-'2012KOKOMAA'!D27</f>
        <v>595</v>
      </c>
      <c r="E27" s="23">
        <f>'2013KOKOMAA'!E27-'2012KOKOMAA'!E27</f>
        <v>-513</v>
      </c>
      <c r="F27" s="23">
        <f>'2013KOKOMAA'!F27-'2012KOKOMAA'!F27</f>
        <v>-1414</v>
      </c>
      <c r="G27" s="23">
        <f>'2013KOKOMAA'!G27-'2012KOKOMAA'!G27</f>
        <v>-45</v>
      </c>
      <c r="H27" s="23">
        <f>'2013KOKOMAA'!H27-'2012KOKOMAA'!H27</f>
        <v>427</v>
      </c>
      <c r="I27" s="23">
        <f>'2013KOKOMAA'!I27-'2012KOKOMAA'!I27</f>
        <v>-553</v>
      </c>
      <c r="J27" s="23">
        <f>'2013KOKOMAA'!J27-'2012KOKOMAA'!J27</f>
        <v>-1097</v>
      </c>
      <c r="K27" s="23">
        <f>'2013KOKOMAA'!K27-'2012KOKOMAA'!K27</f>
        <v>-932</v>
      </c>
      <c r="L27" s="23">
        <f>'2013KOKOMAA'!L27-'2012KOKOMAA'!L27</f>
        <v>-278</v>
      </c>
      <c r="M27" s="23">
        <f>'2013KOKOMAA'!M27-'2012KOKOMAA'!M27</f>
        <v>-444</v>
      </c>
      <c r="N27" s="23">
        <f>'2013KOKOMAA'!N27-'2012KOKOMAA'!N27</f>
        <v>-352</v>
      </c>
      <c r="O27" s="23">
        <f>'2013KOKOMAA'!O27-'2012KOKOMAA'!O27</f>
        <v>491</v>
      </c>
    </row>
    <row r="28" spans="2:15" x14ac:dyDescent="0.2">
      <c r="B28" s="42" t="s">
        <v>42</v>
      </c>
      <c r="C28" s="43">
        <f t="shared" si="0"/>
        <v>-3188</v>
      </c>
      <c r="D28" s="12">
        <f>'2013KOKOMAA'!D28-'2012KOKOMAA'!D28</f>
        <v>-129</v>
      </c>
      <c r="E28" s="12">
        <f>'2013KOKOMAA'!E28-'2012KOKOMAA'!E28</f>
        <v>-313</v>
      </c>
      <c r="F28" s="12">
        <f>'2013KOKOMAA'!F28-'2012KOKOMAA'!F28</f>
        <v>-71</v>
      </c>
      <c r="G28" s="12">
        <f>'2013KOKOMAA'!G28-'2012KOKOMAA'!G28</f>
        <v>388</v>
      </c>
      <c r="H28" s="12">
        <f>'2013KOKOMAA'!H28-'2012KOKOMAA'!H28</f>
        <v>-2233</v>
      </c>
      <c r="I28" s="12">
        <f>'2013KOKOMAA'!I28-'2012KOKOMAA'!I28</f>
        <v>1258</v>
      </c>
      <c r="J28" s="12">
        <f>'2013KOKOMAA'!J28-'2012KOKOMAA'!J28</f>
        <v>-703</v>
      </c>
      <c r="K28" s="12">
        <f>'2013KOKOMAA'!K28-'2012KOKOMAA'!K28</f>
        <v>-1410</v>
      </c>
      <c r="L28" s="12">
        <f>'2013KOKOMAA'!L28-'2012KOKOMAA'!L28</f>
        <v>335</v>
      </c>
      <c r="M28" s="12">
        <f>'2013KOKOMAA'!M28-'2012KOKOMAA'!M28</f>
        <v>-188</v>
      </c>
      <c r="N28" s="12">
        <f>'2013KOKOMAA'!N28-'2012KOKOMAA'!N28</f>
        <v>12</v>
      </c>
      <c r="O28" s="12">
        <f>'2013KOKOMAA'!O28-'2012KOKOMAA'!O28</f>
        <v>-134</v>
      </c>
    </row>
    <row r="29" spans="2:15" s="21" customFormat="1" x14ac:dyDescent="0.2">
      <c r="B29" s="24" t="s">
        <v>43</v>
      </c>
      <c r="C29" s="23">
        <f t="shared" si="0"/>
        <v>-4769</v>
      </c>
      <c r="D29" s="23">
        <f>'2013KOKOMAA'!D29-'2012KOKOMAA'!D29</f>
        <v>-30</v>
      </c>
      <c r="E29" s="23">
        <f>'2013KOKOMAA'!E29-'2012KOKOMAA'!E29</f>
        <v>-469</v>
      </c>
      <c r="F29" s="23">
        <f>'2013KOKOMAA'!F29-'2012KOKOMAA'!F29</f>
        <v>-188</v>
      </c>
      <c r="G29" s="23">
        <f>'2013KOKOMAA'!G29-'2012KOKOMAA'!G29</f>
        <v>-78</v>
      </c>
      <c r="H29" s="23">
        <f>'2013KOKOMAA'!H29-'2012KOKOMAA'!H29</f>
        <v>1050</v>
      </c>
      <c r="I29" s="23">
        <f>'2013KOKOMAA'!I29-'2012KOKOMAA'!I29</f>
        <v>-1169</v>
      </c>
      <c r="J29" s="23">
        <f>'2013KOKOMAA'!J29-'2012KOKOMAA'!J29</f>
        <v>-3100</v>
      </c>
      <c r="K29" s="23">
        <f>'2013KOKOMAA'!K29-'2012KOKOMAA'!K29</f>
        <v>-600</v>
      </c>
      <c r="L29" s="23">
        <f>'2013KOKOMAA'!L29-'2012KOKOMAA'!L29</f>
        <v>-821</v>
      </c>
      <c r="M29" s="23">
        <f>'2013KOKOMAA'!M29-'2012KOKOMAA'!M29</f>
        <v>-38</v>
      </c>
      <c r="N29" s="23">
        <f>'2013KOKOMAA'!N29-'2012KOKOMAA'!N29</f>
        <v>386</v>
      </c>
      <c r="O29" s="23">
        <f>'2013KOKOMAA'!O29-'2012KOKOMAA'!O29</f>
        <v>288</v>
      </c>
    </row>
    <row r="30" spans="2:15" x14ac:dyDescent="0.2">
      <c r="B30" s="1" t="s">
        <v>44</v>
      </c>
      <c r="C30" s="43">
        <f t="shared" si="0"/>
        <v>-10227</v>
      </c>
      <c r="D30" s="12">
        <f>'2013KOKOMAA'!D30-'2012KOKOMAA'!D30</f>
        <v>-1407</v>
      </c>
      <c r="E30" s="12">
        <f>'2013KOKOMAA'!E30-'2012KOKOMAA'!E30</f>
        <v>-2833</v>
      </c>
      <c r="F30" s="12">
        <f>'2013KOKOMAA'!F30-'2012KOKOMAA'!F30</f>
        <v>-2659</v>
      </c>
      <c r="G30" s="12">
        <f>'2013KOKOMAA'!G30-'2012KOKOMAA'!G30</f>
        <v>-1372</v>
      </c>
      <c r="H30" s="12">
        <f>'2013KOKOMAA'!H30-'2012KOKOMAA'!H30</f>
        <v>-32</v>
      </c>
      <c r="I30" s="12">
        <f>'2013KOKOMAA'!I30-'2012KOKOMAA'!I30</f>
        <v>656</v>
      </c>
      <c r="J30" s="12">
        <f>'2013KOKOMAA'!J30-'2012KOKOMAA'!J30</f>
        <v>-927</v>
      </c>
      <c r="K30" s="12">
        <f>'2013KOKOMAA'!K30-'2012KOKOMAA'!K30</f>
        <v>-671</v>
      </c>
      <c r="L30" s="12">
        <f>'2013KOKOMAA'!L30-'2012KOKOMAA'!L30</f>
        <v>-1724</v>
      </c>
      <c r="M30" s="12">
        <f>'2013KOKOMAA'!M30-'2012KOKOMAA'!M30</f>
        <v>-189</v>
      </c>
      <c r="N30" s="12">
        <f>'2013KOKOMAA'!N30-'2012KOKOMAA'!N30</f>
        <v>1006</v>
      </c>
      <c r="O30" s="12">
        <f>'2013KOKOMAA'!O30-'2012KOKOMAA'!O30</f>
        <v>-75</v>
      </c>
    </row>
    <row r="31" spans="2:15" s="21" customFormat="1" x14ac:dyDescent="0.2">
      <c r="B31" s="24" t="s">
        <v>2</v>
      </c>
      <c r="C31" s="23">
        <f t="shared" si="0"/>
        <v>3617</v>
      </c>
      <c r="D31" s="23">
        <f>'2013KOKOMAA'!D31-'2012KOKOMAA'!D31</f>
        <v>214</v>
      </c>
      <c r="E31" s="23">
        <f>'2013KOKOMAA'!E31-'2012KOKOMAA'!E31</f>
        <v>590</v>
      </c>
      <c r="F31" s="23">
        <f>'2013KOKOMAA'!F31-'2012KOKOMAA'!F31</f>
        <v>658</v>
      </c>
      <c r="G31" s="23">
        <f>'2013KOKOMAA'!G31-'2012KOKOMAA'!G31</f>
        <v>-117</v>
      </c>
      <c r="H31" s="23">
        <f>'2013KOKOMAA'!H31-'2012KOKOMAA'!H31</f>
        <v>199</v>
      </c>
      <c r="I31" s="23">
        <f>'2013KOKOMAA'!I31-'2012KOKOMAA'!I31</f>
        <v>477</v>
      </c>
      <c r="J31" s="23">
        <f>'2013KOKOMAA'!J31-'2012KOKOMAA'!J31</f>
        <v>-213</v>
      </c>
      <c r="K31" s="23">
        <f>'2013KOKOMAA'!K31-'2012KOKOMAA'!K31</f>
        <v>344</v>
      </c>
      <c r="L31" s="23">
        <f>'2013KOKOMAA'!L31-'2012KOKOMAA'!L31</f>
        <v>354</v>
      </c>
      <c r="M31" s="23">
        <f>'2013KOKOMAA'!M31-'2012KOKOMAA'!M31</f>
        <v>-105</v>
      </c>
      <c r="N31" s="23">
        <f>'2013KOKOMAA'!N31-'2012KOKOMAA'!N31</f>
        <v>-51</v>
      </c>
      <c r="O31" s="23">
        <f>'2013KOKOMAA'!O31-'2012KOKOMAA'!O31</f>
        <v>1267</v>
      </c>
    </row>
    <row r="32" spans="2:15" x14ac:dyDescent="0.2">
      <c r="B32" s="1" t="s">
        <v>48</v>
      </c>
      <c r="C32" s="43">
        <f t="shared" si="0"/>
        <v>3283</v>
      </c>
      <c r="D32" s="12">
        <f>'2013KOKOMAA'!D32-'2012KOKOMAA'!D32</f>
        <v>-18</v>
      </c>
      <c r="E32" s="12">
        <f>'2013KOKOMAA'!E32-'2012KOKOMAA'!E32</f>
        <v>-64</v>
      </c>
      <c r="F32" s="12">
        <f>'2013KOKOMAA'!F32-'2012KOKOMAA'!F32</f>
        <v>144</v>
      </c>
      <c r="G32" s="12">
        <f>'2013KOKOMAA'!G32-'2012KOKOMAA'!G32</f>
        <v>110</v>
      </c>
      <c r="H32" s="12">
        <f>'2013KOKOMAA'!H32-'2012KOKOMAA'!H32</f>
        <v>1074</v>
      </c>
      <c r="I32" s="12">
        <f>'2013KOKOMAA'!I32-'2012KOKOMAA'!I32</f>
        <v>939</v>
      </c>
      <c r="J32" s="12">
        <f>'2013KOKOMAA'!J32-'2012KOKOMAA'!J32</f>
        <v>105</v>
      </c>
      <c r="K32" s="12">
        <f>'2013KOKOMAA'!K32-'2012KOKOMAA'!K32</f>
        <v>-1599</v>
      </c>
      <c r="L32" s="12">
        <f>'2013KOKOMAA'!L32-'2012KOKOMAA'!L32</f>
        <v>1632</v>
      </c>
      <c r="M32" s="12">
        <f>'2013KOKOMAA'!M32-'2012KOKOMAA'!M32</f>
        <v>368</v>
      </c>
      <c r="N32" s="12">
        <f>'2013KOKOMAA'!N32-'2012KOKOMAA'!N32</f>
        <v>370</v>
      </c>
      <c r="O32" s="12">
        <f>'2013KOKOMAA'!O32-'2012KOKOMAA'!O32</f>
        <v>222</v>
      </c>
    </row>
    <row r="33" spans="2:18" s="21" customFormat="1" x14ac:dyDescent="0.2">
      <c r="B33" s="24" t="s">
        <v>41</v>
      </c>
      <c r="C33" s="23">
        <f t="shared" si="0"/>
        <v>-1875</v>
      </c>
      <c r="D33" s="23">
        <f>'2013KOKOMAA'!D33-'2012KOKOMAA'!D33</f>
        <v>-762</v>
      </c>
      <c r="E33" s="23">
        <f>'2013KOKOMAA'!E33-'2012KOKOMAA'!E33</f>
        <v>-112</v>
      </c>
      <c r="F33" s="23">
        <f>'2013KOKOMAA'!F33-'2012KOKOMAA'!F33</f>
        <v>-125</v>
      </c>
      <c r="G33" s="23">
        <f>'2013KOKOMAA'!G33-'2012KOKOMAA'!G33</f>
        <v>-15</v>
      </c>
      <c r="H33" s="23">
        <f>'2013KOKOMAA'!H33-'2012KOKOMAA'!H33</f>
        <v>-208</v>
      </c>
      <c r="I33" s="23">
        <f>'2013KOKOMAA'!I33-'2012KOKOMAA'!I33</f>
        <v>-671</v>
      </c>
      <c r="J33" s="23">
        <f>'2013KOKOMAA'!J33-'2012KOKOMAA'!J33</f>
        <v>-249</v>
      </c>
      <c r="K33" s="23">
        <f>'2013KOKOMAA'!K33-'2012KOKOMAA'!K33</f>
        <v>183</v>
      </c>
      <c r="L33" s="23">
        <f>'2013KOKOMAA'!L33-'2012KOKOMAA'!L33</f>
        <v>-94</v>
      </c>
      <c r="M33" s="23">
        <f>'2013KOKOMAA'!M33-'2012KOKOMAA'!M33</f>
        <v>-105</v>
      </c>
      <c r="N33" s="23">
        <f>'2013KOKOMAA'!N33-'2012KOKOMAA'!N33</f>
        <v>60</v>
      </c>
      <c r="O33" s="23">
        <f>'2013KOKOMAA'!O33-'2012KOKOMAA'!O33</f>
        <v>223</v>
      </c>
    </row>
    <row r="34" spans="2:18" x14ac:dyDescent="0.2">
      <c r="B34" s="1" t="s">
        <v>47</v>
      </c>
      <c r="C34" s="43">
        <f t="shared" si="0"/>
        <v>1737</v>
      </c>
      <c r="D34" s="12">
        <f>'2013KOKOMAA'!D34-'2012KOKOMAA'!D34</f>
        <v>432</v>
      </c>
      <c r="E34" s="12">
        <f>'2013KOKOMAA'!E34-'2012KOKOMAA'!E34</f>
        <v>312</v>
      </c>
      <c r="F34" s="12">
        <f>'2013KOKOMAA'!F34-'2012KOKOMAA'!F34</f>
        <v>268</v>
      </c>
      <c r="G34" s="12">
        <f>'2013KOKOMAA'!G34-'2012KOKOMAA'!G34</f>
        <v>-185</v>
      </c>
      <c r="H34" s="12">
        <f>'2013KOKOMAA'!H34-'2012KOKOMAA'!H34</f>
        <v>-331</v>
      </c>
      <c r="I34" s="12">
        <f>'2013KOKOMAA'!I34-'2012KOKOMAA'!I34</f>
        <v>-229</v>
      </c>
      <c r="J34" s="12">
        <f>'2013KOKOMAA'!J34-'2012KOKOMAA'!J34</f>
        <v>564</v>
      </c>
      <c r="K34" s="12">
        <f>'2013KOKOMAA'!K34-'2012KOKOMAA'!K34</f>
        <v>-182</v>
      </c>
      <c r="L34" s="12">
        <f>'2013KOKOMAA'!L34-'2012KOKOMAA'!L34</f>
        <v>325</v>
      </c>
      <c r="M34" s="12">
        <f>'2013KOKOMAA'!M34-'2012KOKOMAA'!M34</f>
        <v>168</v>
      </c>
      <c r="N34" s="12">
        <f>'2013KOKOMAA'!N34-'2012KOKOMAA'!N34</f>
        <v>279</v>
      </c>
      <c r="O34" s="12">
        <f>'2013KOKOMAA'!O34-'2012KOKOMAA'!O34</f>
        <v>316</v>
      </c>
    </row>
    <row r="35" spans="2:18" s="21" customFormat="1" x14ac:dyDescent="0.2">
      <c r="B35" s="24" t="s">
        <v>49</v>
      </c>
      <c r="C35" s="23">
        <f t="shared" si="0"/>
        <v>-4058</v>
      </c>
      <c r="D35" s="23">
        <f>'2013KOKOMAA'!D35-'2012KOKOMAA'!D35</f>
        <v>-132</v>
      </c>
      <c r="E35" s="23">
        <f>'2013KOKOMAA'!E35-'2012KOKOMAA'!E35</f>
        <v>-582</v>
      </c>
      <c r="F35" s="23">
        <f>'2013KOKOMAA'!F35-'2012KOKOMAA'!F35</f>
        <v>-510</v>
      </c>
      <c r="G35" s="23">
        <f>'2013KOKOMAA'!G35-'2012KOKOMAA'!G35</f>
        <v>-218</v>
      </c>
      <c r="H35" s="23">
        <f>'2013KOKOMAA'!H35-'2012KOKOMAA'!H35</f>
        <v>-1231</v>
      </c>
      <c r="I35" s="23">
        <f>'2013KOKOMAA'!I35-'2012KOKOMAA'!I35</f>
        <v>-1225</v>
      </c>
      <c r="J35" s="23">
        <f>'2013KOKOMAA'!J35-'2012KOKOMAA'!J35</f>
        <v>-390</v>
      </c>
      <c r="K35" s="23">
        <f>'2013KOKOMAA'!K35-'2012KOKOMAA'!K35</f>
        <v>-642</v>
      </c>
      <c r="L35" s="23">
        <f>'2013KOKOMAA'!L35-'2012KOKOMAA'!L35</f>
        <v>-152</v>
      </c>
      <c r="M35" s="23">
        <f>'2013KOKOMAA'!M35-'2012KOKOMAA'!M35</f>
        <v>231</v>
      </c>
      <c r="N35" s="23">
        <f>'2013KOKOMAA'!N35-'2012KOKOMAA'!N35</f>
        <v>451</v>
      </c>
      <c r="O35" s="23">
        <f>'2013KOKOMAA'!O35-'2012KOKOMAA'!O35</f>
        <v>342</v>
      </c>
    </row>
    <row r="36" spans="2:18" x14ac:dyDescent="0.2">
      <c r="B36" s="42" t="s">
        <v>45</v>
      </c>
      <c r="C36" s="43">
        <f t="shared" si="0"/>
        <v>-850</v>
      </c>
      <c r="D36" s="12">
        <f>'2013KOKOMAA'!D36-'2012KOKOMAA'!D36</f>
        <v>-174</v>
      </c>
      <c r="E36" s="12">
        <f>'2013KOKOMAA'!E36-'2012KOKOMAA'!E36</f>
        <v>213</v>
      </c>
      <c r="F36" s="12">
        <f>'2013KOKOMAA'!F36-'2012KOKOMAA'!F36</f>
        <v>-79</v>
      </c>
      <c r="G36" s="12">
        <f>'2013KOKOMAA'!G36-'2012KOKOMAA'!G36</f>
        <v>-118</v>
      </c>
      <c r="H36" s="12">
        <f>'2013KOKOMAA'!H36-'2012KOKOMAA'!H36</f>
        <v>-229</v>
      </c>
      <c r="I36" s="12">
        <f>'2013KOKOMAA'!I36-'2012KOKOMAA'!I36</f>
        <v>-642</v>
      </c>
      <c r="J36" s="12">
        <f>'2013KOKOMAA'!J36-'2012KOKOMAA'!J36</f>
        <v>417</v>
      </c>
      <c r="K36" s="12">
        <f>'2013KOKOMAA'!K36-'2012KOKOMAA'!K36</f>
        <v>343</v>
      </c>
      <c r="L36" s="12">
        <f>'2013KOKOMAA'!L36-'2012KOKOMAA'!L36</f>
        <v>-226</v>
      </c>
      <c r="M36" s="12">
        <f>'2013KOKOMAA'!M36-'2012KOKOMAA'!M36</f>
        <v>-618</v>
      </c>
      <c r="N36" s="12">
        <f>'2013KOKOMAA'!N36-'2012KOKOMAA'!N36</f>
        <v>122</v>
      </c>
      <c r="O36" s="12">
        <f>'2013KOKOMAA'!O36-'2012KOKOMAA'!O36</f>
        <v>141</v>
      </c>
    </row>
    <row r="37" spans="2:18" s="21" customFormat="1" x14ac:dyDescent="0.2">
      <c r="B37" s="24" t="s">
        <v>51</v>
      </c>
      <c r="C37" s="23">
        <f t="shared" si="0"/>
        <v>1574</v>
      </c>
      <c r="D37" s="23">
        <f>'2013KOKOMAA'!D37-'2012KOKOMAA'!D37</f>
        <v>104</v>
      </c>
      <c r="E37" s="23">
        <f>'2013KOKOMAA'!E37-'2012KOKOMAA'!E37</f>
        <v>-758</v>
      </c>
      <c r="F37" s="23">
        <f>'2013KOKOMAA'!F37-'2012KOKOMAA'!F37</f>
        <v>12</v>
      </c>
      <c r="G37" s="23">
        <f>'2013KOKOMAA'!G37-'2012KOKOMAA'!G37</f>
        <v>-144</v>
      </c>
      <c r="H37" s="23">
        <f>'2013KOKOMAA'!H37-'2012KOKOMAA'!H37</f>
        <v>-19</v>
      </c>
      <c r="I37" s="23">
        <f>'2013KOKOMAA'!I37-'2012KOKOMAA'!I37</f>
        <v>313</v>
      </c>
      <c r="J37" s="23">
        <f>'2013KOKOMAA'!J37-'2012KOKOMAA'!J37</f>
        <v>815</v>
      </c>
      <c r="K37" s="23">
        <f>'2013KOKOMAA'!K37-'2012KOKOMAA'!K37</f>
        <v>358</v>
      </c>
      <c r="L37" s="23">
        <f>'2013KOKOMAA'!L37-'2012KOKOMAA'!L37</f>
        <v>1006</v>
      </c>
      <c r="M37" s="23">
        <f>'2013KOKOMAA'!M37-'2012KOKOMAA'!M37</f>
        <v>-304</v>
      </c>
      <c r="N37" s="23">
        <f>'2013KOKOMAA'!N37-'2012KOKOMAA'!N37</f>
        <v>370</v>
      </c>
      <c r="O37" s="23">
        <f>'2013KOKOMAA'!O37-'2012KOKOMAA'!O37</f>
        <v>-179</v>
      </c>
      <c r="P37" s="23"/>
      <c r="Q37" s="23"/>
      <c r="R37" s="23"/>
    </row>
    <row r="38" spans="2:18" x14ac:dyDescent="0.2">
      <c r="B38" s="1" t="s">
        <v>3</v>
      </c>
      <c r="C38" s="43">
        <f t="shared" si="0"/>
        <v>490</v>
      </c>
      <c r="D38" s="12">
        <f>'2013KOKOMAA'!D38-'2012KOKOMAA'!D38</f>
        <v>-633</v>
      </c>
      <c r="E38" s="12">
        <f>'2013KOKOMAA'!E38-'2012KOKOMAA'!E38</f>
        <v>-146</v>
      </c>
      <c r="F38" s="12">
        <f>'2013KOKOMAA'!F38-'2012KOKOMAA'!F38</f>
        <v>1166</v>
      </c>
      <c r="G38" s="12">
        <f>'2013KOKOMAA'!G38-'2012KOKOMAA'!G38</f>
        <v>77</v>
      </c>
      <c r="H38" s="12">
        <f>'2013KOKOMAA'!H38-'2012KOKOMAA'!H38</f>
        <v>1248</v>
      </c>
      <c r="I38" s="12">
        <f>'2013KOKOMAA'!I38-'2012KOKOMAA'!I38</f>
        <v>255</v>
      </c>
      <c r="J38" s="12">
        <f>'2013KOKOMAA'!J38-'2012KOKOMAA'!J38</f>
        <v>-186</v>
      </c>
      <c r="K38" s="12">
        <f>'2013KOKOMAA'!K38-'2012KOKOMAA'!K38</f>
        <v>-979</v>
      </c>
      <c r="L38" s="12">
        <f>'2013KOKOMAA'!L38-'2012KOKOMAA'!L38</f>
        <v>300</v>
      </c>
      <c r="M38" s="12">
        <f>'2013KOKOMAA'!M38-'2012KOKOMAA'!M38</f>
        <v>-1044</v>
      </c>
      <c r="N38" s="12">
        <f>'2013KOKOMAA'!N38-'2012KOKOMAA'!N38</f>
        <v>-250</v>
      </c>
      <c r="O38" s="12">
        <f>'2013KOKOMAA'!O38-'2012KOKOMAA'!O38</f>
        <v>682</v>
      </c>
    </row>
    <row r="39" spans="2:18" s="21" customFormat="1" x14ac:dyDescent="0.2">
      <c r="B39" s="24" t="s">
        <v>46</v>
      </c>
      <c r="C39" s="23">
        <f t="shared" si="0"/>
        <v>-2737</v>
      </c>
      <c r="D39" s="23">
        <f>'2013KOKOMAA'!D39-'2012KOKOMAA'!D39</f>
        <v>-548</v>
      </c>
      <c r="E39" s="23">
        <f>'2013KOKOMAA'!E39-'2012KOKOMAA'!E39</f>
        <v>-671</v>
      </c>
      <c r="F39" s="23">
        <f>'2013KOKOMAA'!F39-'2012KOKOMAA'!F39</f>
        <v>188</v>
      </c>
      <c r="G39" s="23">
        <f>'2013KOKOMAA'!G39-'2012KOKOMAA'!G39</f>
        <v>94</v>
      </c>
      <c r="H39" s="23">
        <f>'2013KOKOMAA'!H39-'2012KOKOMAA'!H39</f>
        <v>-202</v>
      </c>
      <c r="I39" s="23">
        <f>'2013KOKOMAA'!I39-'2012KOKOMAA'!I39</f>
        <v>-921</v>
      </c>
      <c r="J39" s="23">
        <f>'2013KOKOMAA'!J39-'2012KOKOMAA'!J39</f>
        <v>-506</v>
      </c>
      <c r="K39" s="23">
        <f>'2013KOKOMAA'!K39-'2012KOKOMAA'!K39</f>
        <v>-889</v>
      </c>
      <c r="L39" s="23">
        <f>'2013KOKOMAA'!L39-'2012KOKOMAA'!L39</f>
        <v>136</v>
      </c>
      <c r="M39" s="23">
        <f>'2013KOKOMAA'!M39-'2012KOKOMAA'!M39</f>
        <v>52</v>
      </c>
      <c r="N39" s="23">
        <f>'2013KOKOMAA'!N39-'2012KOKOMAA'!N39</f>
        <v>428</v>
      </c>
      <c r="O39" s="23">
        <f>'2013KOKOMAA'!O39-'2012KOKOMAA'!O39</f>
        <v>102</v>
      </c>
    </row>
    <row r="40" spans="2:18" x14ac:dyDescent="0.2">
      <c r="B40" s="1" t="s">
        <v>50</v>
      </c>
      <c r="C40" s="43">
        <f t="shared" si="0"/>
        <v>-5986</v>
      </c>
      <c r="D40" s="12">
        <f>'2013KOKOMAA'!D40-'2012KOKOMAA'!D40</f>
        <v>-273</v>
      </c>
      <c r="E40" s="12">
        <f>'2013KOKOMAA'!E40-'2012KOKOMAA'!E40</f>
        <v>-213</v>
      </c>
      <c r="F40" s="12">
        <f>'2013KOKOMAA'!F40-'2012KOKOMAA'!F40</f>
        <v>339</v>
      </c>
      <c r="G40" s="12">
        <f>'2013KOKOMAA'!G40-'2012KOKOMAA'!G40</f>
        <v>-95</v>
      </c>
      <c r="H40" s="12">
        <f>'2013KOKOMAA'!H40-'2012KOKOMAA'!H40</f>
        <v>-19</v>
      </c>
      <c r="I40" s="12">
        <f>'2013KOKOMAA'!I40-'2012KOKOMAA'!I40</f>
        <v>395</v>
      </c>
      <c r="J40" s="12">
        <f>'2013KOKOMAA'!J40-'2012KOKOMAA'!J40</f>
        <v>-1711</v>
      </c>
      <c r="K40" s="12">
        <f>'2013KOKOMAA'!K40-'2012KOKOMAA'!K40</f>
        <v>-1455</v>
      </c>
      <c r="L40" s="12">
        <f>'2013KOKOMAA'!L40-'2012KOKOMAA'!L40</f>
        <v>-593</v>
      </c>
      <c r="M40" s="12">
        <f>'2013KOKOMAA'!M40-'2012KOKOMAA'!M40</f>
        <v>-888</v>
      </c>
      <c r="N40" s="12">
        <f>'2013KOKOMAA'!N40-'2012KOKOMAA'!N40</f>
        <v>-1242</v>
      </c>
      <c r="O40" s="12">
        <f>'2013KOKOMAA'!O40-'2012KOKOMAA'!O40</f>
        <v>-231</v>
      </c>
    </row>
    <row r="41" spans="2:18" s="21" customFormat="1" x14ac:dyDescent="0.2">
      <c r="B41" s="24" t="s">
        <v>52</v>
      </c>
      <c r="C41" s="23">
        <f t="shared" si="0"/>
        <v>-1701</v>
      </c>
      <c r="D41" s="23">
        <f>'2013KOKOMAA'!D41-'2012KOKOMAA'!D41</f>
        <v>79</v>
      </c>
      <c r="E41" s="23">
        <f>'2013KOKOMAA'!E41-'2012KOKOMAA'!E41</f>
        <v>-266</v>
      </c>
      <c r="F41" s="23">
        <f>'2013KOKOMAA'!F41-'2012KOKOMAA'!F41</f>
        <v>-209</v>
      </c>
      <c r="G41" s="23">
        <f>'2013KOKOMAA'!G41-'2012KOKOMAA'!G41</f>
        <v>-120</v>
      </c>
      <c r="H41" s="23">
        <f>'2013KOKOMAA'!H41-'2012KOKOMAA'!H41</f>
        <v>481</v>
      </c>
      <c r="I41" s="23">
        <f>'2013KOKOMAA'!I41-'2012KOKOMAA'!I41</f>
        <v>-537</v>
      </c>
      <c r="J41" s="23">
        <f>'2013KOKOMAA'!J41-'2012KOKOMAA'!J41</f>
        <v>349</v>
      </c>
      <c r="K41" s="23">
        <f>'2013KOKOMAA'!K41-'2012KOKOMAA'!K41</f>
        <v>-749</v>
      </c>
      <c r="L41" s="23">
        <f>'2013KOKOMAA'!L41-'2012KOKOMAA'!L41</f>
        <v>-453</v>
      </c>
      <c r="M41" s="23">
        <f>'2013KOKOMAA'!M41-'2012KOKOMAA'!M41</f>
        <v>-226</v>
      </c>
      <c r="N41" s="23">
        <f>'2013KOKOMAA'!N41-'2012KOKOMAA'!N41</f>
        <v>-27</v>
      </c>
      <c r="O41" s="23">
        <f>'2013KOKOMAA'!O41-'2012KOKOMAA'!O41</f>
        <v>-23</v>
      </c>
    </row>
    <row r="42" spans="2:18" x14ac:dyDescent="0.2">
      <c r="B42" s="42" t="s">
        <v>71</v>
      </c>
      <c r="C42" s="43">
        <f t="shared" si="0"/>
        <v>343</v>
      </c>
      <c r="D42" s="12">
        <f>'2013KOKOMAA'!D42-'2012KOKOMAA'!D42</f>
        <v>320</v>
      </c>
      <c r="E42" s="12">
        <f>'2013KOKOMAA'!E42-'2012KOKOMAA'!E42</f>
        <v>-395</v>
      </c>
      <c r="F42" s="12">
        <f>'2013KOKOMAA'!F42-'2012KOKOMAA'!F42</f>
        <v>216</v>
      </c>
      <c r="G42" s="12">
        <f>'2013KOKOMAA'!G42-'2012KOKOMAA'!G42</f>
        <v>356</v>
      </c>
      <c r="H42" s="12">
        <f>'2013KOKOMAA'!H42-'2012KOKOMAA'!H42</f>
        <v>-350</v>
      </c>
      <c r="I42" s="12">
        <f>'2013KOKOMAA'!I42-'2012KOKOMAA'!I42</f>
        <v>-628</v>
      </c>
      <c r="J42" s="12">
        <f>'2013KOKOMAA'!J42-'2012KOKOMAA'!J42</f>
        <v>-15</v>
      </c>
      <c r="K42" s="12">
        <f>'2013KOKOMAA'!K42-'2012KOKOMAA'!K42</f>
        <v>337</v>
      </c>
      <c r="L42" s="12">
        <f>'2013KOKOMAA'!L42-'2012KOKOMAA'!L42</f>
        <v>176</v>
      </c>
      <c r="M42" s="12">
        <f>'2013KOKOMAA'!M42-'2012KOKOMAA'!M42</f>
        <v>83</v>
      </c>
      <c r="N42" s="12">
        <f>'2013KOKOMAA'!N42-'2012KOKOMAA'!N42</f>
        <v>289</v>
      </c>
      <c r="O42" s="12">
        <f>'2013KOKOMAA'!O42-'2012KOKOMAA'!O42</f>
        <v>-46</v>
      </c>
      <c r="P42" s="12"/>
      <c r="Q42" s="12"/>
      <c r="R42" s="12"/>
    </row>
    <row r="43" spans="2:18" s="21" customFormat="1" x14ac:dyDescent="0.2">
      <c r="B43" s="24" t="s">
        <v>4</v>
      </c>
      <c r="C43" s="23">
        <f t="shared" si="0"/>
        <v>7395</v>
      </c>
      <c r="D43" s="23">
        <f>'2013KOKOMAA'!D43-'2012KOKOMAA'!D43</f>
        <v>-138</v>
      </c>
      <c r="E43" s="23">
        <f>'2013KOKOMAA'!E43-'2012KOKOMAA'!E43</f>
        <v>888</v>
      </c>
      <c r="F43" s="23">
        <f>'2013KOKOMAA'!F43-'2012KOKOMAA'!F43</f>
        <v>4653</v>
      </c>
      <c r="G43" s="23">
        <f>'2013KOKOMAA'!G43-'2012KOKOMAA'!G43</f>
        <v>-225</v>
      </c>
      <c r="H43" s="23">
        <f>'2013KOKOMAA'!H43-'2012KOKOMAA'!H43</f>
        <v>-206</v>
      </c>
      <c r="I43" s="23">
        <f>'2013KOKOMAA'!I43-'2012KOKOMAA'!I43</f>
        <v>-268</v>
      </c>
      <c r="J43" s="23">
        <f>'2013KOKOMAA'!J43-'2012KOKOMAA'!J43</f>
        <v>1335</v>
      </c>
      <c r="K43" s="23">
        <f>'2013KOKOMAA'!K43-'2012KOKOMAA'!K43</f>
        <v>1126</v>
      </c>
      <c r="L43" s="23">
        <f>'2013KOKOMAA'!L43-'2012KOKOMAA'!L43</f>
        <v>37</v>
      </c>
      <c r="M43" s="23">
        <f>'2013KOKOMAA'!M43-'2012KOKOMAA'!M43</f>
        <v>-20</v>
      </c>
      <c r="N43" s="23">
        <f>'2013KOKOMAA'!N43-'2012KOKOMAA'!N43</f>
        <v>169</v>
      </c>
      <c r="O43" s="23">
        <f>'2013KOKOMAA'!O43-'2012KOKOMAA'!O43</f>
        <v>44</v>
      </c>
    </row>
    <row r="44" spans="2:18" x14ac:dyDescent="0.2">
      <c r="B44" s="1" t="s">
        <v>103</v>
      </c>
      <c r="C44" s="43">
        <f t="shared" si="0"/>
        <v>1485</v>
      </c>
      <c r="D44" s="12">
        <f>'2013KOKOMAA'!D44-'2012KOKOMAA'!D44</f>
        <v>3147</v>
      </c>
      <c r="E44" s="12">
        <f>'2013KOKOMAA'!E44-'2012KOKOMAA'!E44</f>
        <v>298</v>
      </c>
      <c r="F44" s="12">
        <f>'2013KOKOMAA'!F44-'2012KOKOMAA'!F44</f>
        <v>-361</v>
      </c>
      <c r="G44" s="12">
        <f>'2013KOKOMAA'!G44-'2012KOKOMAA'!G44</f>
        <v>143</v>
      </c>
      <c r="H44" s="12">
        <f>'2013KOKOMAA'!H44-'2012KOKOMAA'!H44</f>
        <v>-352</v>
      </c>
      <c r="I44" s="12">
        <f>'2013KOKOMAA'!I44-'2012KOKOMAA'!I44</f>
        <v>121</v>
      </c>
      <c r="J44" s="12">
        <f>'2013KOKOMAA'!J44-'2012KOKOMAA'!J44</f>
        <v>737</v>
      </c>
      <c r="K44" s="12">
        <f>'2013KOKOMAA'!K44-'2012KOKOMAA'!K44</f>
        <v>-877</v>
      </c>
      <c r="L44" s="12">
        <f>'2013KOKOMAA'!L44-'2012KOKOMAA'!L44</f>
        <v>-179</v>
      </c>
      <c r="M44" s="12">
        <f>'2013KOKOMAA'!M44-'2012KOKOMAA'!M44</f>
        <v>-396</v>
      </c>
      <c r="N44" s="12">
        <f>'2013KOKOMAA'!N44-'2012KOKOMAA'!N44</f>
        <v>-1284</v>
      </c>
      <c r="O44" s="12">
        <f>'2013KOKOMAA'!O44-'2012KOKOMAA'!O44</f>
        <v>488</v>
      </c>
    </row>
    <row r="45" spans="2:18" s="21" customFormat="1" x14ac:dyDescent="0.2">
      <c r="B45" s="24" t="s">
        <v>53</v>
      </c>
      <c r="C45" s="23">
        <f t="shared" si="0"/>
        <v>-317</v>
      </c>
      <c r="D45" s="23">
        <f>'2013KOKOMAA'!D45-'2012KOKOMAA'!D45</f>
        <v>51</v>
      </c>
      <c r="E45" s="23">
        <f>'2013KOKOMAA'!E45-'2012KOKOMAA'!E45</f>
        <v>140</v>
      </c>
      <c r="F45" s="23">
        <f>'2013KOKOMAA'!F45-'2012KOKOMAA'!F45</f>
        <v>-2</v>
      </c>
      <c r="G45" s="23">
        <f>'2013KOKOMAA'!G45-'2012KOKOMAA'!G45</f>
        <v>-166</v>
      </c>
      <c r="H45" s="23">
        <f>'2013KOKOMAA'!H45-'2012KOKOMAA'!H45</f>
        <v>-180</v>
      </c>
      <c r="I45" s="23">
        <f>'2013KOKOMAA'!I45-'2012KOKOMAA'!I45</f>
        <v>32</v>
      </c>
      <c r="J45" s="23">
        <f>'2013KOKOMAA'!J45-'2012KOKOMAA'!J45</f>
        <v>-44</v>
      </c>
      <c r="K45" s="23">
        <f>'2013KOKOMAA'!K45-'2012KOKOMAA'!K45</f>
        <v>-64</v>
      </c>
      <c r="L45" s="23">
        <f>'2013KOKOMAA'!L45-'2012KOKOMAA'!L45</f>
        <v>23</v>
      </c>
      <c r="M45" s="23">
        <f>'2013KOKOMAA'!M45-'2012KOKOMAA'!M45</f>
        <v>-65</v>
      </c>
      <c r="N45" s="23">
        <f>'2013KOKOMAA'!N45-'2012KOKOMAA'!N45</f>
        <v>-57</v>
      </c>
      <c r="O45" s="23">
        <f>'2013KOKOMAA'!O45-'2012KOKOMAA'!O45</f>
        <v>15</v>
      </c>
    </row>
    <row r="46" spans="2:18" x14ac:dyDescent="0.2">
      <c r="B46" s="42" t="s">
        <v>5</v>
      </c>
      <c r="C46" s="43">
        <f t="shared" si="0"/>
        <v>892</v>
      </c>
      <c r="D46" s="12">
        <f>'2013KOKOMAA'!D46-'2012KOKOMAA'!D46</f>
        <v>18</v>
      </c>
      <c r="E46" s="12">
        <f>'2013KOKOMAA'!E46-'2012KOKOMAA'!E46</f>
        <v>292</v>
      </c>
      <c r="F46" s="12">
        <f>'2013KOKOMAA'!F46-'2012KOKOMAA'!F46</f>
        <v>4</v>
      </c>
      <c r="G46" s="12">
        <f>'2013KOKOMAA'!G46-'2012KOKOMAA'!G46</f>
        <v>-101</v>
      </c>
      <c r="H46" s="12">
        <f>'2013KOKOMAA'!H46-'2012KOKOMAA'!H46</f>
        <v>311</v>
      </c>
      <c r="I46" s="12">
        <f>'2013KOKOMAA'!I46-'2012KOKOMAA'!I46</f>
        <v>-43</v>
      </c>
      <c r="J46" s="12">
        <f>'2013KOKOMAA'!J46-'2012KOKOMAA'!J46</f>
        <v>191</v>
      </c>
      <c r="K46" s="12">
        <f>'2013KOKOMAA'!K46-'2012KOKOMAA'!K46</f>
        <v>-282</v>
      </c>
      <c r="L46" s="12">
        <f>'2013KOKOMAA'!L46-'2012KOKOMAA'!L46</f>
        <v>-47</v>
      </c>
      <c r="M46" s="12">
        <f>'2013KOKOMAA'!M46-'2012KOKOMAA'!M46</f>
        <v>129</v>
      </c>
      <c r="N46" s="12">
        <f>'2013KOKOMAA'!N46-'2012KOKOMAA'!N46</f>
        <v>143</v>
      </c>
      <c r="O46" s="12">
        <f>'2013KOKOMAA'!O46-'2012KOKOMAA'!O46</f>
        <v>277</v>
      </c>
    </row>
    <row r="47" spans="2:18" s="21" customFormat="1" x14ac:dyDescent="0.2">
      <c r="B47" s="25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2:18" x14ac:dyDescent="0.2">
      <c r="B48" s="1" t="s">
        <v>54</v>
      </c>
      <c r="C48" s="43">
        <f t="shared" si="0"/>
        <v>-6330</v>
      </c>
      <c r="D48" s="12">
        <f>'2013KOKOMAA'!D48-'2012KOKOMAA'!D48</f>
        <v>-3777</v>
      </c>
      <c r="E48" s="12">
        <f>'2013KOKOMAA'!E48-'2012KOKOMAA'!E48</f>
        <v>-2886</v>
      </c>
      <c r="F48" s="12">
        <f>'2013KOKOMAA'!F48-'2012KOKOMAA'!F48</f>
        <v>-4747</v>
      </c>
      <c r="G48" s="12">
        <f>'2013KOKOMAA'!G48-'2012KOKOMAA'!G48</f>
        <v>242</v>
      </c>
      <c r="H48" s="12">
        <f>'2013KOKOMAA'!H48-'2012KOKOMAA'!H48</f>
        <v>-7314</v>
      </c>
      <c r="I48" s="12">
        <f>'2013KOKOMAA'!I48-'2012KOKOMAA'!I48</f>
        <v>-3985</v>
      </c>
      <c r="J48" s="12">
        <f>'2013KOKOMAA'!J48-'2012KOKOMAA'!J48</f>
        <v>3264</v>
      </c>
      <c r="K48" s="12">
        <f>'2013KOKOMAA'!K48-'2012KOKOMAA'!K48</f>
        <v>-7496</v>
      </c>
      <c r="L48" s="12">
        <f>'2013KOKOMAA'!L48-'2012KOKOMAA'!L48</f>
        <v>8695</v>
      </c>
      <c r="M48" s="12">
        <f>'2013KOKOMAA'!M48-'2012KOKOMAA'!M48</f>
        <v>-1040</v>
      </c>
      <c r="N48" s="12">
        <f>'2013KOKOMAA'!N48-'2012KOKOMAA'!N48</f>
        <v>5397</v>
      </c>
      <c r="O48" s="12">
        <f>'2013KOKOMAA'!O48-'2012KOKOMAA'!O48</f>
        <v>7317</v>
      </c>
    </row>
    <row r="57" spans="2:2" x14ac:dyDescent="0.2">
      <c r="B57" s="47"/>
    </row>
  </sheetData>
  <phoneticPr fontId="10" type="noConversion"/>
  <conditionalFormatting sqref="P1:IV1048576 A1:A1048576 C1:O6 B3:B65536 B1 C8:O65536">
    <cfRule type="cellIs" dxfId="16" priority="1" stopIfTrue="1" operator="lessThan">
      <formula>0</formula>
    </cfRule>
  </conditionalFormatting>
  <pageMargins left="0.28999999999999998" right="0.33" top="0.45" bottom="1" header="0.3" footer="0.4921259845"/>
  <pageSetup paperSize="9" scale="80" orientation="landscape" horizontalDpi="1200" verticalDpi="1200" r:id="rId1"/>
  <headerFooter alignWithMargins="0">
    <oddFooter>&amp;LStatistics Finland / Art-Travel Oy&amp;C&amp;D&amp;RHelsinki City Tourist Office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7"/>
  <sheetViews>
    <sheetView workbookViewId="0">
      <selection activeCell="B5" sqref="B5"/>
    </sheetView>
  </sheetViews>
  <sheetFormatPr defaultRowHeight="12.75" x14ac:dyDescent="0.2"/>
  <cols>
    <col min="1" max="1" width="2" customWidth="1"/>
    <col min="2" max="2" width="38.140625" style="42" customWidth="1"/>
    <col min="3" max="6" width="10.140625" customWidth="1"/>
    <col min="7" max="7" width="9.28515625" customWidth="1"/>
    <col min="8" max="11" width="10.140625" customWidth="1"/>
    <col min="12" max="12" width="11" customWidth="1"/>
    <col min="13" max="15" width="10.140625" customWidth="1"/>
  </cols>
  <sheetData>
    <row r="1" spans="2:15" x14ac:dyDescent="0.2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5" x14ac:dyDescent="0.2">
      <c r="B2" s="52" t="s">
        <v>72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x14ac:dyDescent="0.2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15" ht="15.75" x14ac:dyDescent="0.25">
      <c r="B4" s="53" t="s">
        <v>55</v>
      </c>
      <c r="C4" s="4"/>
      <c r="D4" s="4"/>
      <c r="E4" s="4"/>
      <c r="F4" s="2"/>
      <c r="G4" s="4"/>
      <c r="H4" s="2"/>
      <c r="I4" s="4"/>
      <c r="J4" s="2"/>
      <c r="K4" s="4"/>
      <c r="L4" s="4"/>
      <c r="M4" s="2"/>
      <c r="N4" s="2"/>
      <c r="O4" s="2"/>
    </row>
    <row r="5" spans="2:15" ht="15.75" thickBot="1" x14ac:dyDescent="0.3">
      <c r="B5" s="54" t="s">
        <v>74</v>
      </c>
    </row>
    <row r="6" spans="2:15" ht="13.5" thickBot="1" x14ac:dyDescent="0.25">
      <c r="B6" s="6" t="s">
        <v>217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  <c r="K6" s="7" t="s">
        <v>14</v>
      </c>
      <c r="L6" s="7" t="s">
        <v>15</v>
      </c>
      <c r="M6" s="7" t="s">
        <v>16</v>
      </c>
      <c r="N6" s="7" t="s">
        <v>17</v>
      </c>
      <c r="O6" s="7" t="s">
        <v>18</v>
      </c>
    </row>
    <row r="7" spans="2:15" ht="13.5" thickBot="1" x14ac:dyDescent="0.25">
      <c r="B7" s="78" t="s">
        <v>218</v>
      </c>
      <c r="C7" s="16" t="s">
        <v>56</v>
      </c>
      <c r="D7" s="16" t="s">
        <v>57</v>
      </c>
      <c r="E7" s="16" t="s">
        <v>58</v>
      </c>
      <c r="F7" s="16" t="s">
        <v>59</v>
      </c>
      <c r="G7" s="16" t="s">
        <v>60</v>
      </c>
      <c r="H7" s="16" t="s">
        <v>61</v>
      </c>
      <c r="I7" s="16" t="s">
        <v>62</v>
      </c>
      <c r="J7" s="16" t="s">
        <v>63</v>
      </c>
      <c r="K7" s="16" t="s">
        <v>64</v>
      </c>
      <c r="L7" s="16" t="s">
        <v>65</v>
      </c>
      <c r="M7" s="16" t="s">
        <v>66</v>
      </c>
      <c r="N7" s="16" t="s">
        <v>67</v>
      </c>
      <c r="O7" s="16" t="s">
        <v>68</v>
      </c>
    </row>
    <row r="8" spans="2:15" x14ac:dyDescent="0.2">
      <c r="B8" s="48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2:15" x14ac:dyDescent="0.2">
      <c r="B9" s="18" t="s">
        <v>23</v>
      </c>
      <c r="C9" s="26">
        <f>'2013KOKOMAA'!C9/SUM('2012KOKOMAA'!D9:O9)-1</f>
        <v>-3.766442286291749E-3</v>
      </c>
      <c r="D9" s="26">
        <f>'2013KOKOMAA'!D9/'2012KOKOMAA'!D9-1</f>
        <v>-2.4961991428202879E-2</v>
      </c>
      <c r="E9" s="26">
        <f>'2013KOKOMAA'!E9/'2012KOKOMAA'!E9-1</f>
        <v>-7.6468048063280669E-3</v>
      </c>
      <c r="F9" s="26">
        <f>'2013KOKOMAA'!F9/'2012KOKOMAA'!F9-1</f>
        <v>-1.8000951774461704E-3</v>
      </c>
      <c r="G9" s="26">
        <f>'2013KOKOMAA'!G9/'2012KOKOMAA'!G9-1</f>
        <v>-3.705402675929037E-2</v>
      </c>
      <c r="H9" s="26">
        <f>'2013KOKOMAA'!H9/'2012KOKOMAA'!H9-1</f>
        <v>1.1546947891041048E-2</v>
      </c>
      <c r="I9" s="26">
        <f>'2013KOKOMAA'!I9/'2012KOKOMAA'!I9-1</f>
        <v>1.1037043746887631E-2</v>
      </c>
      <c r="J9" s="26">
        <f>'2013KOKOMAA'!J9/'2012KOKOMAA'!J9-1</f>
        <v>7.1442805602401904E-3</v>
      </c>
      <c r="K9" s="26">
        <f>'2013KOKOMAA'!K9/'2012KOKOMAA'!K9-1</f>
        <v>-1.8008858279703888E-2</v>
      </c>
      <c r="L9" s="26">
        <f>'2013KOKOMAA'!L9/'2012KOKOMAA'!L9-1</f>
        <v>-6.6616173565962056E-3</v>
      </c>
      <c r="M9" s="26">
        <f>'2013KOKOMAA'!M9/'2012KOKOMAA'!M9-1</f>
        <v>-1.8428373736129267E-2</v>
      </c>
      <c r="N9" s="26">
        <f>'2013KOKOMAA'!N9/'2012KOKOMAA'!N9-1</f>
        <v>2.8067021764005773E-2</v>
      </c>
      <c r="O9" s="26">
        <f>'2013KOKOMAA'!O9/'2012KOKOMAA'!O9-1</f>
        <v>2.280137567555407E-3</v>
      </c>
    </row>
    <row r="10" spans="2:15" x14ac:dyDescent="0.2">
      <c r="B10" s="11" t="s">
        <v>24</v>
      </c>
      <c r="C10" s="56">
        <f>'2013KOKOMAA'!C10/SUM('2012KOKOMAA'!D10:O10)-1</f>
        <v>9.9066700281700282E-3</v>
      </c>
      <c r="D10" s="28">
        <f>'2013KOKOMAA'!D10/'2012KOKOMAA'!D10-1</f>
        <v>-9.7730384173679852E-3</v>
      </c>
      <c r="E10" s="28">
        <f>'2013KOKOMAA'!E10/'2012KOKOMAA'!E10-1</f>
        <v>-1.884076841875193E-2</v>
      </c>
      <c r="F10" s="28">
        <f>'2013KOKOMAA'!F10/'2012KOKOMAA'!F10-1</f>
        <v>3.7982861202379814E-2</v>
      </c>
      <c r="G10" s="28">
        <f>'2013KOKOMAA'!G10/'2012KOKOMAA'!G10-1</f>
        <v>-7.3134670379171429E-2</v>
      </c>
      <c r="H10" s="28">
        <f>'2013KOKOMAA'!H10/'2012KOKOMAA'!H10-1</f>
        <v>7.2229766466278988E-2</v>
      </c>
      <c r="I10" s="28">
        <f>'2013KOKOMAA'!I10/'2012KOKOMAA'!I10-1</f>
        <v>-2.1485547413676587E-2</v>
      </c>
      <c r="J10" s="28">
        <f>'2013KOKOMAA'!J10/'2012KOKOMAA'!J10-1</f>
        <v>1.7429461606306651E-2</v>
      </c>
      <c r="K10" s="28">
        <f>'2013KOKOMAA'!K10/'2012KOKOMAA'!K10-1</f>
        <v>-1.0772653922983433E-2</v>
      </c>
      <c r="L10" s="28">
        <f>'2013KOKOMAA'!L10/'2012KOKOMAA'!L10-1</f>
        <v>3.2544503658430646E-2</v>
      </c>
      <c r="M10" s="28">
        <f>'2013KOKOMAA'!M10/'2012KOKOMAA'!M10-1</f>
        <v>-3.1908277556449094E-2</v>
      </c>
      <c r="N10" s="28">
        <f>'2013KOKOMAA'!N10/'2012KOKOMAA'!N10-1</f>
        <v>7.3602556865256297E-2</v>
      </c>
      <c r="O10" s="28">
        <f>'2013KOKOMAA'!O10/'2012KOKOMAA'!O10-1</f>
        <v>5.2458579571949215E-2</v>
      </c>
    </row>
    <row r="11" spans="2:15" x14ac:dyDescent="0.2">
      <c r="B11" s="22" t="s">
        <v>25</v>
      </c>
      <c r="C11" s="26">
        <f>'2013KOKOMAA'!C11/SUM('2012KOKOMAA'!D11:O11)-1</f>
        <v>-9.2329645764825941E-3</v>
      </c>
      <c r="D11" s="26">
        <f>'2013KOKOMAA'!D11/'2012KOKOMAA'!D11-1</f>
        <v>-3.6868023512328985E-2</v>
      </c>
      <c r="E11" s="26">
        <f>'2013KOKOMAA'!E11/'2012KOKOMAA'!E11-1</f>
        <v>-2.9674426922957631E-3</v>
      </c>
      <c r="F11" s="26">
        <f>'2013KOKOMAA'!F11/'2012KOKOMAA'!F11-1</f>
        <v>-1.5697171236509933E-2</v>
      </c>
      <c r="G11" s="26">
        <f>'2013KOKOMAA'!G11/'2012KOKOMAA'!G11-1</f>
        <v>-2.6378021504417593E-2</v>
      </c>
      <c r="H11" s="26">
        <f>'2013KOKOMAA'!H11/'2012KOKOMAA'!H11-1</f>
        <v>-1.3176446380335327E-2</v>
      </c>
      <c r="I11" s="26">
        <f>'2013KOKOMAA'!I11/'2012KOKOMAA'!I11-1</f>
        <v>2.2485592341636274E-2</v>
      </c>
      <c r="J11" s="26">
        <f>'2013KOKOMAA'!J11/'2012KOKOMAA'!J11-1</f>
        <v>3.8596385665619071E-3</v>
      </c>
      <c r="K11" s="26">
        <f>'2013KOKOMAA'!K11/'2012KOKOMAA'!K11-1</f>
        <v>-2.1371553310948976E-2</v>
      </c>
      <c r="L11" s="26">
        <f>'2013KOKOMAA'!L11/'2012KOKOMAA'!L11-1</f>
        <v>-2.0349868541237104E-2</v>
      </c>
      <c r="M11" s="26">
        <f>'2013KOKOMAA'!M11/'2012KOKOMAA'!M11-1</f>
        <v>-1.4341427533972717E-2</v>
      </c>
      <c r="N11" s="26">
        <f>'2013KOKOMAA'!N11/'2012KOKOMAA'!N11-1</f>
        <v>1.1101903123600598E-2</v>
      </c>
      <c r="O11" s="26">
        <f>'2013KOKOMAA'!O11/'2012KOKOMAA'!O11-1</f>
        <v>-2.9952257819997885E-2</v>
      </c>
    </row>
    <row r="12" spans="2:15" x14ac:dyDescent="0.2">
      <c r="B12" s="1" t="s">
        <v>26</v>
      </c>
      <c r="C12" s="55">
        <f>'2013KOKOMAA'!C12/SUM('2012KOKOMAA'!D12:O12)-1</f>
        <v>0.12098160235339961</v>
      </c>
      <c r="D12" s="30">
        <f>'2013KOKOMAA'!D12/'2012KOKOMAA'!D12-1</f>
        <v>0.15489556303470953</v>
      </c>
      <c r="E12" s="30">
        <f>'2013KOKOMAA'!E12/'2012KOKOMAA'!E12-1</f>
        <v>0.12106199473056045</v>
      </c>
      <c r="F12" s="30">
        <f>'2013KOKOMAA'!F12/'2012KOKOMAA'!F12-1</f>
        <v>0.10629896386151128</v>
      </c>
      <c r="G12" s="30">
        <f>'2013KOKOMAA'!G12/'2012KOKOMAA'!G12-1</f>
        <v>2.8107074569789781E-2</v>
      </c>
      <c r="H12" s="30">
        <f>'2013KOKOMAA'!H12/'2012KOKOMAA'!H12-1</f>
        <v>0.12058957145020432</v>
      </c>
      <c r="I12" s="30">
        <f>'2013KOKOMAA'!I12/'2012KOKOMAA'!I12-1</f>
        <v>0.11731956267398225</v>
      </c>
      <c r="J12" s="30">
        <f>'2013KOKOMAA'!J12/'2012KOKOMAA'!J12-1</f>
        <v>0.14179261566959966</v>
      </c>
      <c r="K12" s="30">
        <f>'2013KOKOMAA'!K12/'2012KOKOMAA'!K12-1</f>
        <v>0.11266945486010971</v>
      </c>
      <c r="L12" s="30">
        <f>'2013KOKOMAA'!L12/'2012KOKOMAA'!L12-1</f>
        <v>0.17340512475361769</v>
      </c>
      <c r="M12" s="30">
        <f>'2013KOKOMAA'!M12/'2012KOKOMAA'!M12-1</f>
        <v>7.3625506985128375E-2</v>
      </c>
      <c r="N12" s="30">
        <f>'2013KOKOMAA'!N12/'2012KOKOMAA'!N12-1</f>
        <v>0.13777712379831275</v>
      </c>
      <c r="O12" s="30">
        <f>'2013KOKOMAA'!O12/'2012KOKOMAA'!O12-1</f>
        <v>0.1238318776340015</v>
      </c>
    </row>
    <row r="13" spans="2:15" x14ac:dyDescent="0.2">
      <c r="B13" s="24" t="s">
        <v>29</v>
      </c>
      <c r="C13" s="32">
        <f>'2013KOKOMAA'!C13/SUM('2012KOKOMAA'!D13:O13)-1</f>
        <v>-6.1000788036814968E-2</v>
      </c>
      <c r="D13" s="32">
        <f>'2013KOKOMAA'!D13/'2012KOKOMAA'!D13-1</f>
        <v>1.6863838927895891E-2</v>
      </c>
      <c r="E13" s="32">
        <f>'2013KOKOMAA'!E13/'2012KOKOMAA'!E13-1</f>
        <v>-7.4608904933814668E-2</v>
      </c>
      <c r="F13" s="32">
        <f>'2013KOKOMAA'!F13/'2012KOKOMAA'!F13-1</f>
        <v>-1.2972350230414764E-2</v>
      </c>
      <c r="G13" s="32">
        <f>'2013KOKOMAA'!G13/'2012KOKOMAA'!G13-1</f>
        <v>-0.16237394145964368</v>
      </c>
      <c r="H13" s="32">
        <f>'2013KOKOMAA'!H13/'2012KOKOMAA'!H13-1</f>
        <v>0.14892801226954666</v>
      </c>
      <c r="I13" s="32">
        <f>'2013KOKOMAA'!I13/'2012KOKOMAA'!I13-1</f>
        <v>-0.13850480737785331</v>
      </c>
      <c r="J13" s="32">
        <f>'2013KOKOMAA'!J13/'2012KOKOMAA'!J13-1</f>
        <v>-0.10689946614457957</v>
      </c>
      <c r="K13" s="32">
        <f>'2013KOKOMAA'!K13/'2012KOKOMAA'!K13-1</f>
        <v>-4.5879762460799389E-2</v>
      </c>
      <c r="L13" s="32">
        <f>'2013KOKOMAA'!L13/'2012KOKOMAA'!L13-1</f>
        <v>-0.12249957739336226</v>
      </c>
      <c r="M13" s="32">
        <f>'2013KOKOMAA'!M13/'2012KOKOMAA'!M13-1</f>
        <v>-9.1227931904161452E-2</v>
      </c>
      <c r="N13" s="32">
        <f>'2013KOKOMAA'!N13/'2012KOKOMAA'!N13-1</f>
        <v>4.5179507866075497E-3</v>
      </c>
      <c r="O13" s="32">
        <f>'2013KOKOMAA'!O13/'2012KOKOMAA'!O13-1</f>
        <v>4.5893996713668894E-2</v>
      </c>
    </row>
    <row r="14" spans="2:15" x14ac:dyDescent="0.2">
      <c r="B14" s="1" t="s">
        <v>28</v>
      </c>
      <c r="C14" s="55">
        <f>'2013KOKOMAA'!C14/SUM('2012KOKOMAA'!D14:O14)-1</f>
        <v>-1.0478545703740405E-2</v>
      </c>
      <c r="D14" s="30">
        <f>'2013KOKOMAA'!D14/'2012KOKOMAA'!D14-1</f>
        <v>-2.1292060370259547E-2</v>
      </c>
      <c r="E14" s="30">
        <f>'2013KOKOMAA'!E14/'2012KOKOMAA'!E14-1</f>
        <v>-7.5629281810484228E-2</v>
      </c>
      <c r="F14" s="30">
        <f>'2013KOKOMAA'!F14/'2012KOKOMAA'!F14-1</f>
        <v>-9.86337784371909E-2</v>
      </c>
      <c r="G14" s="30">
        <f>'2013KOKOMAA'!G14/'2012KOKOMAA'!G14-1</f>
        <v>-6.620146716765074E-2</v>
      </c>
      <c r="H14" s="30">
        <f>'2013KOKOMAA'!H14/'2012KOKOMAA'!H14-1</f>
        <v>-3.801025333018726E-2</v>
      </c>
      <c r="I14" s="30">
        <f>'2013KOKOMAA'!I14/'2012KOKOMAA'!I14-1</f>
        <v>1.5542593692152717E-3</v>
      </c>
      <c r="J14" s="30">
        <f>'2013KOKOMAA'!J14/'2012KOKOMAA'!J14-1</f>
        <v>5.4145781119465219E-2</v>
      </c>
      <c r="K14" s="30">
        <f>'2013KOKOMAA'!K14/'2012KOKOMAA'!K14-1</f>
        <v>-5.2773677000625074E-2</v>
      </c>
      <c r="L14" s="30">
        <f>'2013KOKOMAA'!L14/'2012KOKOMAA'!L14-1</f>
        <v>2.9777365491651109E-2</v>
      </c>
      <c r="M14" s="30">
        <f>'2013KOKOMAA'!M14/'2012KOKOMAA'!M14-1</f>
        <v>-6.6080603486679879E-2</v>
      </c>
      <c r="N14" s="30">
        <f>'2013KOKOMAA'!N14/'2012KOKOMAA'!N14-1</f>
        <v>3.5316963991837369E-2</v>
      </c>
      <c r="O14" s="30">
        <f>'2013KOKOMAA'!O14/'2012KOKOMAA'!O14-1</f>
        <v>7.4987858183584333E-2</v>
      </c>
    </row>
    <row r="15" spans="2:15" x14ac:dyDescent="0.2">
      <c r="B15" s="24" t="s">
        <v>27</v>
      </c>
      <c r="C15" s="32">
        <f>'2013KOKOMAA'!C15/SUM('2012KOKOMAA'!D15:O15)-1</f>
        <v>7.5332802442099611E-2</v>
      </c>
      <c r="D15" s="32">
        <f>'2013KOKOMAA'!D15/'2012KOKOMAA'!D15-1</f>
        <v>-2.2652835881246003E-2</v>
      </c>
      <c r="E15" s="32">
        <f>'2013KOKOMAA'!E15/'2012KOKOMAA'!E15-1</f>
        <v>1.6463868885026045E-2</v>
      </c>
      <c r="F15" s="32">
        <f>'2013KOKOMAA'!F15/'2012KOKOMAA'!F15-1</f>
        <v>0.10705542927085165</v>
      </c>
      <c r="G15" s="32">
        <f>'2013KOKOMAA'!G15/'2012KOKOMAA'!G15-1</f>
        <v>-4.4221883860128153E-2</v>
      </c>
      <c r="H15" s="32">
        <f>'2013KOKOMAA'!H15/'2012KOKOMAA'!H15-1</f>
        <v>0.52054151535364013</v>
      </c>
      <c r="I15" s="32">
        <f>'2013KOKOMAA'!I15/'2012KOKOMAA'!I15-1</f>
        <v>6.1083098423790005E-2</v>
      </c>
      <c r="J15" s="32">
        <f>'2013KOKOMAA'!J15/'2012KOKOMAA'!J15-1</f>
        <v>8.9030695600361254E-2</v>
      </c>
      <c r="K15" s="32">
        <f>'2013KOKOMAA'!K15/'2012KOKOMAA'!K15-1</f>
        <v>0.13275409300513896</v>
      </c>
      <c r="L15" s="32">
        <f>'2013KOKOMAA'!L15/'2012KOKOMAA'!L15-1</f>
        <v>0.14091144343657214</v>
      </c>
      <c r="M15" s="32">
        <f>'2013KOKOMAA'!M15/'2012KOKOMAA'!M15-1</f>
        <v>3.9267234184610311E-2</v>
      </c>
      <c r="N15" s="32">
        <f>'2013KOKOMAA'!N15/'2012KOKOMAA'!N15-1</f>
        <v>0.15000268389128446</v>
      </c>
      <c r="O15" s="32">
        <f>'2013KOKOMAA'!O15/'2012KOKOMAA'!O15-1</f>
        <v>-1.6594066326339529E-2</v>
      </c>
    </row>
    <row r="16" spans="2:15" x14ac:dyDescent="0.2">
      <c r="B16" s="42" t="s">
        <v>1</v>
      </c>
      <c r="C16" s="55">
        <f>'2013KOKOMAA'!C16/SUM('2012KOKOMAA'!D16:O16)-1</f>
        <v>-5.7768272738709325E-2</v>
      </c>
      <c r="D16" s="30">
        <f>'2013KOKOMAA'!D16/'2012KOKOMAA'!D16-1</f>
        <v>-0.1201342986045536</v>
      </c>
      <c r="E16" s="30">
        <f>'2013KOKOMAA'!E16/'2012KOKOMAA'!E16-1</f>
        <v>-0.14786756453423122</v>
      </c>
      <c r="F16" s="30">
        <f>'2013KOKOMAA'!F16/'2012KOKOMAA'!F16-1</f>
        <v>-1.5808888108203023E-3</v>
      </c>
      <c r="G16" s="30">
        <f>'2013KOKOMAA'!G16/'2012KOKOMAA'!G16-1</f>
        <v>-7.5036571723603784E-2</v>
      </c>
      <c r="H16" s="30">
        <f>'2013KOKOMAA'!H16/'2012KOKOMAA'!H16-1</f>
        <v>-5.3790368863150251E-2</v>
      </c>
      <c r="I16" s="30">
        <f>'2013KOKOMAA'!I16/'2012KOKOMAA'!I16-1</f>
        <v>4.1240228105291044E-2</v>
      </c>
      <c r="J16" s="30">
        <f>'2013KOKOMAA'!J16/'2012KOKOMAA'!J16-1</f>
        <v>-3.3247041420118362E-2</v>
      </c>
      <c r="K16" s="30">
        <f>'2013KOKOMAA'!K16/'2012KOKOMAA'!K16-1</f>
        <v>-0.12968749999999996</v>
      </c>
      <c r="L16" s="30">
        <f>'2013KOKOMAA'!L16/'2012KOKOMAA'!L16-1</f>
        <v>-0.14701608215462125</v>
      </c>
      <c r="M16" s="30">
        <f>'2013KOKOMAA'!M16/'2012KOKOMAA'!M16-1</f>
        <v>-0.14972750036824278</v>
      </c>
      <c r="N16" s="30">
        <f>'2013KOKOMAA'!N16/'2012KOKOMAA'!N16-1</f>
        <v>0.1343849840255591</v>
      </c>
      <c r="O16" s="30">
        <f>'2013KOKOMAA'!O16/'2012KOKOMAA'!O16-1</f>
        <v>7.0309739724414122E-2</v>
      </c>
    </row>
    <row r="17" spans="2:15" x14ac:dyDescent="0.2">
      <c r="B17" s="24" t="s">
        <v>30</v>
      </c>
      <c r="C17" s="32">
        <f>'2013KOKOMAA'!C17/SUM('2012KOKOMAA'!D17:O17)-1</f>
        <v>0.16430682967911858</v>
      </c>
      <c r="D17" s="32">
        <f>'2013KOKOMAA'!D17/'2012KOKOMAA'!D17-1</f>
        <v>8.2523346674290066E-2</v>
      </c>
      <c r="E17" s="32">
        <f>'2013KOKOMAA'!E17/'2012KOKOMAA'!E17-1</f>
        <v>0.20351771348623404</v>
      </c>
      <c r="F17" s="32">
        <f>'2013KOKOMAA'!F17/'2012KOKOMAA'!F17-1</f>
        <v>0.33823719189572854</v>
      </c>
      <c r="G17" s="32">
        <f>'2013KOKOMAA'!G17/'2012KOKOMAA'!G17-1</f>
        <v>3.4715525554485094E-3</v>
      </c>
      <c r="H17" s="32">
        <f>'2013KOKOMAA'!H17/'2012KOKOMAA'!H17-1</f>
        <v>2.8524085690614376E-2</v>
      </c>
      <c r="I17" s="32">
        <f>'2013KOKOMAA'!I17/'2012KOKOMAA'!I17-1</f>
        <v>6.9533762057877757E-2</v>
      </c>
      <c r="J17" s="32">
        <f>'2013KOKOMAA'!J17/'2012KOKOMAA'!J17-1</f>
        <v>0.46562694946974426</v>
      </c>
      <c r="K17" s="32">
        <f>'2013KOKOMAA'!K17/'2012KOKOMAA'!K17-1</f>
        <v>0.25568412048084288</v>
      </c>
      <c r="L17" s="32">
        <f>'2013KOKOMAA'!L17/'2012KOKOMAA'!L17-1</f>
        <v>0.10695556964213671</v>
      </c>
      <c r="M17" s="32">
        <f>'2013KOKOMAA'!M17/'2012KOKOMAA'!M17-1</f>
        <v>4.064616988014591E-2</v>
      </c>
      <c r="N17" s="32">
        <f>'2013KOKOMAA'!N17/'2012KOKOMAA'!N17-1</f>
        <v>5.1280056026768328E-2</v>
      </c>
      <c r="O17" s="32">
        <f>'2013KOKOMAA'!O17/'2012KOKOMAA'!O17-1</f>
        <v>6.3618402483770708E-2</v>
      </c>
    </row>
    <row r="18" spans="2:15" x14ac:dyDescent="0.2">
      <c r="B18" s="1" t="s">
        <v>31</v>
      </c>
      <c r="C18" s="55">
        <f>'2013KOKOMAA'!C18/SUM('2012KOKOMAA'!D18:O18)-1</f>
        <v>-0.115906363921221</v>
      </c>
      <c r="D18" s="30">
        <f>'2013KOKOMAA'!D18/'2012KOKOMAA'!D18-1</f>
        <v>-0.1692940370116518</v>
      </c>
      <c r="E18" s="30">
        <f>'2013KOKOMAA'!E18/'2012KOKOMAA'!E18-1</f>
        <v>-3.91218688432311E-2</v>
      </c>
      <c r="F18" s="30">
        <f>'2013KOKOMAA'!F18/'2012KOKOMAA'!F18-1</f>
        <v>7.1295491243323905E-2</v>
      </c>
      <c r="G18" s="30">
        <f>'2013KOKOMAA'!G18/'2012KOKOMAA'!G18-1</f>
        <v>-0.15589069732716143</v>
      </c>
      <c r="H18" s="30">
        <f>'2013KOKOMAA'!H18/'2012KOKOMAA'!H18-1</f>
        <v>-5.6200774262448294E-2</v>
      </c>
      <c r="I18" s="30">
        <f>'2013KOKOMAA'!I18/'2012KOKOMAA'!I18-1</f>
        <v>-0.14595677936563267</v>
      </c>
      <c r="J18" s="30">
        <f>'2013KOKOMAA'!J18/'2012KOKOMAA'!J18-1</f>
        <v>-3.0182146620502781E-2</v>
      </c>
      <c r="K18" s="30">
        <f>'2013KOKOMAA'!K18/'2012KOKOMAA'!K18-1</f>
        <v>-0.16939497118910429</v>
      </c>
      <c r="L18" s="30">
        <f>'2013KOKOMAA'!L18/'2012KOKOMAA'!L18-1</f>
        <v>-0.20613119437424454</v>
      </c>
      <c r="M18" s="30">
        <f>'2013KOKOMAA'!M18/'2012KOKOMAA'!M18-1</f>
        <v>-5.6659744882824103E-2</v>
      </c>
      <c r="N18" s="30">
        <f>'2013KOKOMAA'!N18/'2012KOKOMAA'!N18-1</f>
        <v>-3.1685678073510859E-3</v>
      </c>
      <c r="O18" s="30">
        <f>'2013KOKOMAA'!O18/'2012KOKOMAA'!O18-1</f>
        <v>-0.21752133634838422</v>
      </c>
    </row>
    <row r="19" spans="2:15" x14ac:dyDescent="0.2">
      <c r="B19" s="24" t="s">
        <v>34</v>
      </c>
      <c r="C19" s="32">
        <f>'2013KOKOMAA'!C19/SUM('2012KOKOMAA'!D19:O19)-1</f>
        <v>-4.6496093386407034E-2</v>
      </c>
      <c r="D19" s="32">
        <f>'2013KOKOMAA'!D19/'2012KOKOMAA'!D19-1</f>
        <v>-2.3629893238434119E-2</v>
      </c>
      <c r="E19" s="32">
        <f>'2013KOKOMAA'!E19/'2012KOKOMAA'!E19-1</f>
        <v>0.17520215633423186</v>
      </c>
      <c r="F19" s="32">
        <f>'2013KOKOMAA'!F19/'2012KOKOMAA'!F19-1</f>
        <v>-4.0979745642958032E-2</v>
      </c>
      <c r="G19" s="32">
        <f>'2013KOKOMAA'!G19/'2012KOKOMAA'!G19-1</f>
        <v>-8.4021496919648664E-2</v>
      </c>
      <c r="H19" s="32">
        <f>'2013KOKOMAA'!H19/'2012KOKOMAA'!H19-1</f>
        <v>4.1393740902474496E-2</v>
      </c>
      <c r="I19" s="32">
        <f>'2013KOKOMAA'!I19/'2012KOKOMAA'!I19-1</f>
        <v>-2.2174353775975653E-2</v>
      </c>
      <c r="J19" s="32">
        <f>'2013KOKOMAA'!J19/'2012KOKOMAA'!J19-1</f>
        <v>-7.6564025624538568E-2</v>
      </c>
      <c r="K19" s="32">
        <f>'2013KOKOMAA'!K19/'2012KOKOMAA'!K19-1</f>
        <v>-8.6114505969728361E-2</v>
      </c>
      <c r="L19" s="32">
        <f>'2013KOKOMAA'!L19/'2012KOKOMAA'!L19-1</f>
        <v>-0.13114994859744455</v>
      </c>
      <c r="M19" s="32">
        <f>'2013KOKOMAA'!M19/'2012KOKOMAA'!M19-1</f>
        <v>-8.7601326455416406E-2</v>
      </c>
      <c r="N19" s="32">
        <f>'2013KOKOMAA'!N19/'2012KOKOMAA'!N19-1</f>
        <v>-4.9927849927849932E-2</v>
      </c>
      <c r="O19" s="32">
        <f>'2013KOKOMAA'!O19/'2012KOKOMAA'!O19-1</f>
        <v>1.7231134878193721E-2</v>
      </c>
    </row>
    <row r="20" spans="2:15" x14ac:dyDescent="0.2">
      <c r="B20" s="1" t="s">
        <v>33</v>
      </c>
      <c r="C20" s="55">
        <f>'2013KOKOMAA'!C20/SUM('2012KOKOMAA'!D20:O20)-1</f>
        <v>-3.7897621848433816E-2</v>
      </c>
      <c r="D20" s="30">
        <f>'2013KOKOMAA'!D20/'2012KOKOMAA'!D20-1</f>
        <v>4.8515075946497399E-2</v>
      </c>
      <c r="E20" s="30">
        <f>'2013KOKOMAA'!E20/'2012KOKOMAA'!E20-1</f>
        <v>1.5390328437035805E-2</v>
      </c>
      <c r="F20" s="30">
        <f>'2013KOKOMAA'!F20/'2012KOKOMAA'!F20-1</f>
        <v>3.8061730369422619E-2</v>
      </c>
      <c r="G20" s="30">
        <f>'2013KOKOMAA'!G20/'2012KOKOMAA'!G20-1</f>
        <v>7.7483917083631226E-2</v>
      </c>
      <c r="H20" s="30">
        <f>'2013KOKOMAA'!H20/'2012KOKOMAA'!H20-1</f>
        <v>-0.16441228897976301</v>
      </c>
      <c r="I20" s="30">
        <f>'2013KOKOMAA'!I20/'2012KOKOMAA'!I20-1</f>
        <v>-0.10649572649572647</v>
      </c>
      <c r="J20" s="30">
        <f>'2013KOKOMAA'!J20/'2012KOKOMAA'!J20-1</f>
        <v>-0.2021620166861039</v>
      </c>
      <c r="K20" s="30">
        <f>'2013KOKOMAA'!K20/'2012KOKOMAA'!K20-1</f>
        <v>-0.17280850318285346</v>
      </c>
      <c r="L20" s="30">
        <f>'2013KOKOMAA'!L20/'2012KOKOMAA'!L20-1</f>
        <v>1.2327231976092534E-2</v>
      </c>
      <c r="M20" s="30">
        <f>'2013KOKOMAA'!M20/'2012KOKOMAA'!M20-1</f>
        <v>-2.0361990950226283E-2</v>
      </c>
      <c r="N20" s="30">
        <f>'2013KOKOMAA'!N20/'2012KOKOMAA'!N20-1</f>
        <v>-8.087159988300674E-2</v>
      </c>
      <c r="O20" s="30">
        <f>'2013KOKOMAA'!O20/'2012KOKOMAA'!O20-1</f>
        <v>0.33047516970346558</v>
      </c>
    </row>
    <row r="21" spans="2:15" x14ac:dyDescent="0.2">
      <c r="B21" s="24" t="s">
        <v>40</v>
      </c>
      <c r="C21" s="32">
        <f>'2013KOKOMAA'!C21/SUM('2012KOKOMAA'!D21:O21)-1</f>
        <v>0.26832517696796376</v>
      </c>
      <c r="D21" s="32">
        <f>'2013KOKOMAA'!D21/'2012KOKOMAA'!D21-1</f>
        <v>-0.25663716814159288</v>
      </c>
      <c r="E21" s="32">
        <f>'2013KOKOMAA'!E21/'2012KOKOMAA'!E21-1</f>
        <v>0.50153307052124396</v>
      </c>
      <c r="F21" s="32">
        <f>'2013KOKOMAA'!F21/'2012KOKOMAA'!F21-1</f>
        <v>0.29827112619163021</v>
      </c>
      <c r="G21" s="32">
        <f>'2013KOKOMAA'!G21/'2012KOKOMAA'!G21-1</f>
        <v>8.9895720963673043E-4</v>
      </c>
      <c r="H21" s="32">
        <f>'2013KOKOMAA'!H21/'2012KOKOMAA'!H21-1</f>
        <v>0.1453786523553966</v>
      </c>
      <c r="I21" s="32">
        <f>'2013KOKOMAA'!I21/'2012KOKOMAA'!I21-1</f>
        <v>0.39408452527344506</v>
      </c>
      <c r="J21" s="32">
        <f>'2013KOKOMAA'!J21/'2012KOKOMAA'!J21-1</f>
        <v>0.43653156247614677</v>
      </c>
      <c r="K21" s="32">
        <f>'2013KOKOMAA'!K21/'2012KOKOMAA'!K21-1</f>
        <v>0.36158012105766169</v>
      </c>
      <c r="L21" s="32">
        <f>'2013KOKOMAA'!L21/'2012KOKOMAA'!L21-1</f>
        <v>0.21118457739185859</v>
      </c>
      <c r="M21" s="32">
        <f>'2013KOKOMAA'!M21/'2012KOKOMAA'!M21-1</f>
        <v>0.28978052126200282</v>
      </c>
      <c r="N21" s="32">
        <f>'2013KOKOMAA'!N21/'2012KOKOMAA'!N21-1</f>
        <v>0.22197381028425434</v>
      </c>
      <c r="O21" s="32">
        <f>'2013KOKOMAA'!O21/'2012KOKOMAA'!O21-1</f>
        <v>0.23634359025759255</v>
      </c>
    </row>
    <row r="22" spans="2:15" x14ac:dyDescent="0.2">
      <c r="B22" s="42" t="s">
        <v>36</v>
      </c>
      <c r="C22" s="55">
        <f>'2013KOKOMAA'!C22/SUM('2012KOKOMAA'!D22:O22)-1</f>
        <v>5.7839289403016636E-4</v>
      </c>
      <c r="D22" s="30">
        <f>'2013KOKOMAA'!D22/'2012KOKOMAA'!D22-1</f>
        <v>0.10141046241742546</v>
      </c>
      <c r="E22" s="30">
        <f>'2013KOKOMAA'!E22/'2012KOKOMAA'!E22-1</f>
        <v>0.29741791520561045</v>
      </c>
      <c r="F22" s="30">
        <f>'2013KOKOMAA'!F22/'2012KOKOMAA'!F22-1</f>
        <v>0.23221400113830404</v>
      </c>
      <c r="G22" s="30">
        <f>'2013KOKOMAA'!G22/'2012KOKOMAA'!G22-1</f>
        <v>-0.35023569881513572</v>
      </c>
      <c r="H22" s="30">
        <f>'2013KOKOMAA'!H22/'2012KOKOMAA'!H22-1</f>
        <v>0.16474850809889174</v>
      </c>
      <c r="I22" s="30">
        <f>'2013KOKOMAA'!I22/'2012KOKOMAA'!I22-1</f>
        <v>-6.1236082708475359E-2</v>
      </c>
      <c r="J22" s="30">
        <f>'2013KOKOMAA'!J22/'2012KOKOMAA'!J22-1</f>
        <v>-0.10032825519737398</v>
      </c>
      <c r="K22" s="30">
        <f>'2013KOKOMAA'!K22/'2012KOKOMAA'!K22-1</f>
        <v>-3.4679362840181027E-2</v>
      </c>
      <c r="L22" s="30">
        <f>'2013KOKOMAA'!L22/'2012KOKOMAA'!L22-1</f>
        <v>0.12081753749793966</v>
      </c>
      <c r="M22" s="30">
        <f>'2013KOKOMAA'!M22/'2012KOKOMAA'!M22-1</f>
        <v>6.6135810661358096E-2</v>
      </c>
      <c r="N22" s="30">
        <f>'2013KOKOMAA'!N22/'2012KOKOMAA'!N22-1</f>
        <v>2.4677634504224111E-2</v>
      </c>
      <c r="O22" s="30">
        <f>'2013KOKOMAA'!O22/'2012KOKOMAA'!O22-1</f>
        <v>-6.7968874067016016E-2</v>
      </c>
    </row>
    <row r="23" spans="2:15" x14ac:dyDescent="0.2">
      <c r="B23" s="24" t="s">
        <v>32</v>
      </c>
      <c r="C23" s="32">
        <f>'2013KOKOMAA'!C23/SUM('2012KOKOMAA'!D23:O23)-1</f>
        <v>-1.6696804751108352E-2</v>
      </c>
      <c r="D23" s="32">
        <f>'2013KOKOMAA'!D23/'2012KOKOMAA'!D23-1</f>
        <v>0.16574563981971391</v>
      </c>
      <c r="E23" s="32">
        <f>'2013KOKOMAA'!E23/'2012KOKOMAA'!E23-1</f>
        <v>-8.0368132482936061E-2</v>
      </c>
      <c r="F23" s="32">
        <f>'2013KOKOMAA'!F23/'2012KOKOMAA'!F23-1</f>
        <v>0.18924643281807363</v>
      </c>
      <c r="G23" s="32">
        <f>'2013KOKOMAA'!G23/'2012KOKOMAA'!G23-1</f>
        <v>-0.17257363592467412</v>
      </c>
      <c r="H23" s="32">
        <f>'2013KOKOMAA'!H23/'2012KOKOMAA'!H23-1</f>
        <v>-0.13232846310338453</v>
      </c>
      <c r="I23" s="32">
        <f>'2013KOKOMAA'!I23/'2012KOKOMAA'!I23-1</f>
        <v>-0.10566104078762306</v>
      </c>
      <c r="J23" s="32">
        <f>'2013KOKOMAA'!J23/'2012KOKOMAA'!J23-1</f>
        <v>2.8404435461846234E-3</v>
      </c>
      <c r="K23" s="32">
        <f>'2013KOKOMAA'!K23/'2012KOKOMAA'!K23-1</f>
        <v>-0.11284097886150335</v>
      </c>
      <c r="L23" s="32">
        <f>'2013KOKOMAA'!L23/'2012KOKOMAA'!L23-1</f>
        <v>-6.680738786279683E-2</v>
      </c>
      <c r="M23" s="32">
        <f>'2013KOKOMAA'!M23/'2012KOKOMAA'!M23-1</f>
        <v>-0.18020628114497628</v>
      </c>
      <c r="N23" s="32">
        <f>'2013KOKOMAA'!N23/'2012KOKOMAA'!N23-1</f>
        <v>-6.360424028268552E-2</v>
      </c>
      <c r="O23" s="32">
        <f>'2013KOKOMAA'!O23/'2012KOKOMAA'!O23-1</f>
        <v>9.4359946572450948E-3</v>
      </c>
    </row>
    <row r="24" spans="2:15" x14ac:dyDescent="0.2">
      <c r="B24" s="1" t="s">
        <v>35</v>
      </c>
      <c r="C24" s="55">
        <f>'2013KOKOMAA'!C24/SUM('2012KOKOMAA'!D24:O24)-1</f>
        <v>-4.0784069407909906E-2</v>
      </c>
      <c r="D24" s="30">
        <f>'2013KOKOMAA'!D24/'2012KOKOMAA'!D24-1</f>
        <v>-8.7815200141068583E-2</v>
      </c>
      <c r="E24" s="30">
        <f>'2013KOKOMAA'!E24/'2012KOKOMAA'!E24-1</f>
        <v>-0.19034090909090906</v>
      </c>
      <c r="F24" s="30">
        <f>'2013KOKOMAA'!F24/'2012KOKOMAA'!F24-1</f>
        <v>-0.19073243647234683</v>
      </c>
      <c r="G24" s="30">
        <f>'2013KOKOMAA'!G24/'2012KOKOMAA'!G24-1</f>
        <v>-2.1272823967381616E-2</v>
      </c>
      <c r="H24" s="30">
        <f>'2013KOKOMAA'!H24/'2012KOKOMAA'!H24-1</f>
        <v>-3.2862610531872782E-2</v>
      </c>
      <c r="I24" s="30">
        <f>'2013KOKOMAA'!I24/'2012KOKOMAA'!I24-1</f>
        <v>2.0992366412213803E-2</v>
      </c>
      <c r="J24" s="30">
        <f>'2013KOKOMAA'!J24/'2012KOKOMAA'!J24-1</f>
        <v>8.3502186200277384E-2</v>
      </c>
      <c r="K24" s="30">
        <f>'2013KOKOMAA'!K24/'2012KOKOMAA'!K24-1</f>
        <v>8.1308303581711483E-2</v>
      </c>
      <c r="L24" s="30">
        <f>'2013KOKOMAA'!L24/'2012KOKOMAA'!L24-1</f>
        <v>-9.9612684580004829E-2</v>
      </c>
      <c r="M24" s="30">
        <f>'2013KOKOMAA'!M24/'2012KOKOMAA'!M24-1</f>
        <v>-0.12579174056245246</v>
      </c>
      <c r="N24" s="30">
        <f>'2013KOKOMAA'!N24/'2012KOKOMAA'!N24-1</f>
        <v>-7.1395240317312147E-2</v>
      </c>
      <c r="O24" s="30">
        <f>'2013KOKOMAA'!O24/'2012KOKOMAA'!O24-1</f>
        <v>0.10451045104510448</v>
      </c>
    </row>
    <row r="25" spans="2:15" x14ac:dyDescent="0.2">
      <c r="B25" s="24" t="s">
        <v>38</v>
      </c>
      <c r="C25" s="32">
        <f>'2013KOKOMAA'!C25/SUM('2012KOKOMAA'!D25:O25)-1</f>
        <v>-3.1068472535741187E-2</v>
      </c>
      <c r="D25" s="32">
        <f>'2013KOKOMAA'!D25/'2012KOKOMAA'!D25-1</f>
        <v>3.1659388646288145E-2</v>
      </c>
      <c r="E25" s="32">
        <f>'2013KOKOMAA'!E25/'2012KOKOMAA'!E25-1</f>
        <v>-2.6631158455392434E-3</v>
      </c>
      <c r="F25" s="32">
        <f>'2013KOKOMAA'!F25/'2012KOKOMAA'!F25-1</f>
        <v>0.18289179699968083</v>
      </c>
      <c r="G25" s="32">
        <f>'2013KOKOMAA'!G25/'2012KOKOMAA'!G25-1</f>
        <v>-0.17462311557788945</v>
      </c>
      <c r="H25" s="32">
        <f>'2013KOKOMAA'!H25/'2012KOKOMAA'!H25-1</f>
        <v>-0.47128953771289539</v>
      </c>
      <c r="I25" s="32">
        <f>'2013KOKOMAA'!I25/'2012KOKOMAA'!I25-1</f>
        <v>1.9740221618844922E-2</v>
      </c>
      <c r="J25" s="32">
        <f>'2013KOKOMAA'!J25/'2012KOKOMAA'!J25-1</f>
        <v>1.3045025101790619E-2</v>
      </c>
      <c r="K25" s="32">
        <f>'2013KOKOMAA'!K25/'2012KOKOMAA'!K25-1</f>
        <v>1.4046498754497705E-2</v>
      </c>
      <c r="L25" s="32">
        <f>'2013KOKOMAA'!L25/'2012KOKOMAA'!L25-1</f>
        <v>-7.509423021165551E-2</v>
      </c>
      <c r="M25" s="32">
        <f>'2013KOKOMAA'!M25/'2012KOKOMAA'!M25-1</f>
        <v>8.2660332541567794E-2</v>
      </c>
      <c r="N25" s="32">
        <f>'2013KOKOMAA'!N25/'2012KOKOMAA'!N25-1</f>
        <v>1.6434167781387288E-2</v>
      </c>
      <c r="O25" s="32">
        <f>'2013KOKOMAA'!O25/'2012KOKOMAA'!O25-1</f>
        <v>-1.3290149653786054E-2</v>
      </c>
    </row>
    <row r="26" spans="2:15" x14ac:dyDescent="0.2">
      <c r="B26" s="1" t="s">
        <v>37</v>
      </c>
      <c r="C26" s="55">
        <f>'2013KOKOMAA'!C26/SUM('2012KOKOMAA'!D26:O26)-1</f>
        <v>-0.20463135186553538</v>
      </c>
      <c r="D26" s="30">
        <f>'2013KOKOMAA'!D26/'2012KOKOMAA'!D26-1</f>
        <v>-0.21917950853810908</v>
      </c>
      <c r="E26" s="30">
        <f>'2013KOKOMAA'!E26/'2012KOKOMAA'!E26-1</f>
        <v>-0.30718893147611481</v>
      </c>
      <c r="F26" s="30">
        <f>'2013KOKOMAA'!F26/'2012KOKOMAA'!F26-1</f>
        <v>-0.28794661361187102</v>
      </c>
      <c r="G26" s="30">
        <f>'2013KOKOMAA'!G26/'2012KOKOMAA'!G26-1</f>
        <v>-0.24667870501741263</v>
      </c>
      <c r="H26" s="30">
        <f>'2013KOKOMAA'!H26/'2012KOKOMAA'!H26-1</f>
        <v>-0.22036280020439447</v>
      </c>
      <c r="I26" s="30">
        <f>'2013KOKOMAA'!I26/'2012KOKOMAA'!I26-1</f>
        <v>-0.29539433935957615</v>
      </c>
      <c r="J26" s="30">
        <f>'2013KOKOMAA'!J26/'2012KOKOMAA'!J26-1</f>
        <v>-0.14371995562677187</v>
      </c>
      <c r="K26" s="30">
        <f>'2013KOKOMAA'!K26/'2012KOKOMAA'!K26-1</f>
        <v>-0.15005108121913846</v>
      </c>
      <c r="L26" s="30">
        <f>'2013KOKOMAA'!L26/'2012KOKOMAA'!L26-1</f>
        <v>-0.16709732988802761</v>
      </c>
      <c r="M26" s="30">
        <f>'2013KOKOMAA'!M26/'2012KOKOMAA'!M26-1</f>
        <v>-0.18139704985980742</v>
      </c>
      <c r="N26" s="30">
        <f>'2013KOKOMAA'!N26/'2012KOKOMAA'!N26-1</f>
        <v>-0.11047945940148018</v>
      </c>
      <c r="O26" s="30">
        <f>'2013KOKOMAA'!O26/'2012KOKOMAA'!O26-1</f>
        <v>-0.10451707262192722</v>
      </c>
    </row>
    <row r="27" spans="2:15" x14ac:dyDescent="0.2">
      <c r="B27" s="24" t="s">
        <v>39</v>
      </c>
      <c r="C27" s="32">
        <f>'2013KOKOMAA'!C27/SUM('2012KOKOMAA'!D27:O27)-1</f>
        <v>-7.6989279500084162E-2</v>
      </c>
      <c r="D27" s="32">
        <f>'2013KOKOMAA'!D27/'2012KOKOMAA'!D27-1</f>
        <v>0.17734724292101345</v>
      </c>
      <c r="E27" s="32">
        <f>'2013KOKOMAA'!E27/'2012KOKOMAA'!E27-1</f>
        <v>-7.6475849731663659E-2</v>
      </c>
      <c r="F27" s="32">
        <f>'2013KOKOMAA'!F27/'2012KOKOMAA'!F27-1</f>
        <v>-0.22515923566878981</v>
      </c>
      <c r="G27" s="32">
        <f>'2013KOKOMAA'!G27/'2012KOKOMAA'!G27-1</f>
        <v>-1.2165450121654486E-2</v>
      </c>
      <c r="H27" s="32">
        <f>'2013KOKOMAA'!H27/'2012KOKOMAA'!H27-1</f>
        <v>0.13236205827650349</v>
      </c>
      <c r="I27" s="32">
        <f>'2013KOKOMAA'!I27/'2012KOKOMAA'!I27-1</f>
        <v>-0.10788138899726885</v>
      </c>
      <c r="J27" s="32">
        <f>'2013KOKOMAA'!J27/'2012KOKOMAA'!J27-1</f>
        <v>-0.16014598540145986</v>
      </c>
      <c r="K27" s="32">
        <f>'2013KOKOMAA'!K27/'2012KOKOMAA'!K27-1</f>
        <v>-0.17769304099142036</v>
      </c>
      <c r="L27" s="32">
        <f>'2013KOKOMAA'!L27/'2012KOKOMAA'!L27-1</f>
        <v>-8.1357916300848654E-2</v>
      </c>
      <c r="M27" s="32">
        <f>'2013KOKOMAA'!M27/'2012KOKOMAA'!M27-1</f>
        <v>-0.13281483697277896</v>
      </c>
      <c r="N27" s="32">
        <f>'2013KOKOMAA'!N27/'2012KOKOMAA'!N27-1</f>
        <v>-0.12092064582617656</v>
      </c>
      <c r="O27" s="32">
        <f>'2013KOKOMAA'!O27/'2012KOKOMAA'!O27-1</f>
        <v>0.14928549711158401</v>
      </c>
    </row>
    <row r="28" spans="2:15" x14ac:dyDescent="0.2">
      <c r="B28" s="42" t="s">
        <v>42</v>
      </c>
      <c r="C28" s="55">
        <f>'2013KOKOMAA'!C28/SUM('2012KOKOMAA'!D28:O28)-1</f>
        <v>-8.6649271580778398E-2</v>
      </c>
      <c r="D28" s="30">
        <f>'2013KOKOMAA'!D28/'2012KOKOMAA'!D28-1</f>
        <v>-7.9531442663378527E-2</v>
      </c>
      <c r="E28" s="30">
        <f>'2013KOKOMAA'!E28/'2012KOKOMAA'!E28-1</f>
        <v>-0.17160087719298245</v>
      </c>
      <c r="F28" s="30">
        <f>'2013KOKOMAA'!F28/'2012KOKOMAA'!F28-1</f>
        <v>-2.8967768257853965E-2</v>
      </c>
      <c r="G28" s="30">
        <f>'2013KOKOMAA'!G28/'2012KOKOMAA'!G28-1</f>
        <v>0.21400992829564247</v>
      </c>
      <c r="H28" s="30">
        <f>'2013KOKOMAA'!H28/'2012KOKOMAA'!H28-1</f>
        <v>-0.42753206969174806</v>
      </c>
      <c r="I28" s="30">
        <f>'2013KOKOMAA'!I28/'2012KOKOMAA'!I28-1</f>
        <v>0.32641411520498176</v>
      </c>
      <c r="J28" s="30">
        <f>'2013KOKOMAA'!J28/'2012KOKOMAA'!J28-1</f>
        <v>-0.13540061633281975</v>
      </c>
      <c r="K28" s="30">
        <f>'2013KOKOMAA'!K28/'2012KOKOMAA'!K28-1</f>
        <v>-0.26232558139534878</v>
      </c>
      <c r="L28" s="30">
        <f>'2013KOKOMAA'!L28/'2012KOKOMAA'!L28-1</f>
        <v>0.10904947916666674</v>
      </c>
      <c r="M28" s="30">
        <f>'2013KOKOMAA'!M28/'2012KOKOMAA'!M28-1</f>
        <v>-8.4116331096196872E-2</v>
      </c>
      <c r="N28" s="30">
        <f>'2013KOKOMAA'!N28/'2012KOKOMAA'!N28-1</f>
        <v>6.1887570912841916E-3</v>
      </c>
      <c r="O28" s="30">
        <f>'2013KOKOMAA'!O28/'2012KOKOMAA'!O28-1</f>
        <v>-6.1131386861313919E-2</v>
      </c>
    </row>
    <row r="29" spans="2:15" x14ac:dyDescent="0.2">
      <c r="B29" s="24" t="s">
        <v>43</v>
      </c>
      <c r="C29" s="32">
        <f>'2013KOKOMAA'!C29/SUM('2012KOKOMAA'!D29:O29)-1</f>
        <v>-8.2947785855915446E-2</v>
      </c>
      <c r="D29" s="32">
        <f>'2013KOKOMAA'!D29/'2012KOKOMAA'!D29-1</f>
        <v>-1.413094677343385E-2</v>
      </c>
      <c r="E29" s="32">
        <f>'2013KOKOMAA'!E29/'2012KOKOMAA'!E29-1</f>
        <v>-0.12952223142778241</v>
      </c>
      <c r="F29" s="32">
        <f>'2013KOKOMAA'!F29/'2012KOKOMAA'!F29-1</f>
        <v>-4.5498547918683463E-2</v>
      </c>
      <c r="G29" s="32">
        <f>'2013KOKOMAA'!G29/'2012KOKOMAA'!G29-1</f>
        <v>-2.5000000000000022E-2</v>
      </c>
      <c r="H29" s="32">
        <f>'2013KOKOMAA'!H29/'2012KOKOMAA'!H29-1</f>
        <v>0.24038461538461542</v>
      </c>
      <c r="I29" s="32">
        <f>'2013KOKOMAA'!I29/'2012KOKOMAA'!I29-1</f>
        <v>-0.128631161971831</v>
      </c>
      <c r="J29" s="32">
        <f>'2013KOKOMAA'!J29/'2012KOKOMAA'!J29-1</f>
        <v>-0.24897598586458924</v>
      </c>
      <c r="K29" s="32">
        <f>'2013KOKOMAA'!K29/'2012KOKOMAA'!K29-1</f>
        <v>-9.125475285171103E-2</v>
      </c>
      <c r="L29" s="32">
        <f>'2013KOKOMAA'!L29/'2012KOKOMAA'!L29-1</f>
        <v>-0.2045850984301022</v>
      </c>
      <c r="M29" s="32">
        <f>'2013KOKOMAA'!M29/'2012KOKOMAA'!M29-1</f>
        <v>-1.4242878560719596E-2</v>
      </c>
      <c r="N29" s="32">
        <f>'2013KOKOMAA'!N29/'2012KOKOMAA'!N29-1</f>
        <v>0.11326291079812201</v>
      </c>
      <c r="O29" s="32">
        <f>'2013KOKOMAA'!O29/'2012KOKOMAA'!O29-1</f>
        <v>0.14945511157239233</v>
      </c>
    </row>
    <row r="30" spans="2:15" x14ac:dyDescent="0.2">
      <c r="B30" s="1" t="s">
        <v>44</v>
      </c>
      <c r="C30" s="55">
        <f>'2013KOKOMAA'!C30/SUM('2012KOKOMAA'!D30:O30)-1</f>
        <v>-0.13388754336584408</v>
      </c>
      <c r="D30" s="30">
        <f>'2013KOKOMAA'!D30/'2012KOKOMAA'!D30-1</f>
        <v>-0.24653933765551073</v>
      </c>
      <c r="E30" s="30">
        <f>'2013KOKOMAA'!E30/'2012KOKOMAA'!E30-1</f>
        <v>-0.41883500887049085</v>
      </c>
      <c r="F30" s="30">
        <f>'2013KOKOMAA'!F30/'2012KOKOMAA'!F30-1</f>
        <v>-0.35406125166444735</v>
      </c>
      <c r="G30" s="30">
        <f>'2013KOKOMAA'!G30/'2012KOKOMAA'!G30-1</f>
        <v>-0.28769133990354367</v>
      </c>
      <c r="H30" s="30">
        <f>'2013KOKOMAA'!H30/'2012KOKOMAA'!H30-1</f>
        <v>-5.2796568223065776E-3</v>
      </c>
      <c r="I30" s="30">
        <f>'2013KOKOMAA'!I30/'2012KOKOMAA'!I30-1</f>
        <v>8.757175276999063E-2</v>
      </c>
      <c r="J30" s="30">
        <f>'2013KOKOMAA'!J30/'2012KOKOMAA'!J30-1</f>
        <v>-0.12244089288072912</v>
      </c>
      <c r="K30" s="30">
        <f>'2013KOKOMAA'!K30/'2012KOKOMAA'!K30-1</f>
        <v>-7.9748038982647929E-2</v>
      </c>
      <c r="L30" s="30">
        <f>'2013KOKOMAA'!L30/'2012KOKOMAA'!L30-1</f>
        <v>-0.21612134887802437</v>
      </c>
      <c r="M30" s="30">
        <f>'2013KOKOMAA'!M30/'2012KOKOMAA'!M30-1</f>
        <v>-3.4634414513468936E-2</v>
      </c>
      <c r="N30" s="30">
        <f>'2013KOKOMAA'!N30/'2012KOKOMAA'!N30-1</f>
        <v>0.21125577488450231</v>
      </c>
      <c r="O30" s="30">
        <f>'2013KOKOMAA'!O30/'2012KOKOMAA'!O30-1</f>
        <v>-1.9220912352639674E-2</v>
      </c>
    </row>
    <row r="31" spans="2:15" x14ac:dyDescent="0.2">
      <c r="B31" s="24" t="s">
        <v>2</v>
      </c>
      <c r="C31" s="32">
        <f>'2013KOKOMAA'!C31/SUM('2012KOKOMAA'!D31:O31)-1</f>
        <v>7.5299260955553171E-2</v>
      </c>
      <c r="D31" s="32">
        <f>'2013KOKOMAA'!D31/'2012KOKOMAA'!D31-1</f>
        <v>7.9171291157972723E-2</v>
      </c>
      <c r="E31" s="32">
        <f>'2013KOKOMAA'!E31/'2012KOKOMAA'!E31-1</f>
        <v>0.33986175115207384</v>
      </c>
      <c r="F31" s="32">
        <f>'2013KOKOMAA'!F31/'2012KOKOMAA'!F31-1</f>
        <v>0.33486005089058524</v>
      </c>
      <c r="G31" s="32">
        <f>'2013KOKOMAA'!G31/'2012KOKOMAA'!G31-1</f>
        <v>-5.3181818181818219E-2</v>
      </c>
      <c r="H31" s="32">
        <f>'2013KOKOMAA'!H31/'2012KOKOMAA'!H31-1</f>
        <v>5.1514367072223566E-2</v>
      </c>
      <c r="I31" s="32">
        <f>'2013KOKOMAA'!I31/'2012KOKOMAA'!I31-1</f>
        <v>7.057256990679095E-2</v>
      </c>
      <c r="J31" s="32">
        <f>'2013KOKOMAA'!J31/'2012KOKOMAA'!J31-1</f>
        <v>-2.6489242631513532E-2</v>
      </c>
      <c r="K31" s="32">
        <f>'2013KOKOMAA'!K31/'2012KOKOMAA'!K31-1</f>
        <v>5.6347256347256458E-2</v>
      </c>
      <c r="L31" s="32">
        <f>'2013KOKOMAA'!L31/'2012KOKOMAA'!L31-1</f>
        <v>7.2083078802687828E-2</v>
      </c>
      <c r="M31" s="32">
        <f>'2013KOKOMAA'!M31/'2012KOKOMAA'!M31-1</f>
        <v>-3.9033457249070591E-2</v>
      </c>
      <c r="N31" s="32">
        <f>'2013KOKOMAA'!N31/'2012KOKOMAA'!N31-1</f>
        <v>-2.0118343195266286E-2</v>
      </c>
      <c r="O31" s="32">
        <f>'2013KOKOMAA'!O31/'2012KOKOMAA'!O31-1</f>
        <v>0.27987629776894196</v>
      </c>
    </row>
    <row r="32" spans="2:15" x14ac:dyDescent="0.2">
      <c r="B32" s="1" t="s">
        <v>48</v>
      </c>
      <c r="C32" s="55">
        <f>'2013KOKOMAA'!C32/SUM('2012KOKOMAA'!D32:O32)-1</f>
        <v>0.12620612770537809</v>
      </c>
      <c r="D32" s="30">
        <f>'2013KOKOMAA'!D32/'2012KOKOMAA'!D32-1</f>
        <v>-1.1711125569290881E-2</v>
      </c>
      <c r="E32" s="30">
        <f>'2013KOKOMAA'!E32/'2012KOKOMAA'!E32-1</f>
        <v>-5.4514480408858645E-2</v>
      </c>
      <c r="F32" s="30">
        <f>'2013KOKOMAA'!F32/'2012KOKOMAA'!F32-1</f>
        <v>0.12162162162162171</v>
      </c>
      <c r="G32" s="30">
        <f>'2013KOKOMAA'!G32/'2012KOKOMAA'!G32-1</f>
        <v>8.4291187739463647E-2</v>
      </c>
      <c r="H32" s="30">
        <f>'2013KOKOMAA'!H32/'2012KOKOMAA'!H32-1</f>
        <v>0.62954279015240333</v>
      </c>
      <c r="I32" s="30">
        <f>'2013KOKOMAA'!I32/'2012KOKOMAA'!I32-1</f>
        <v>0.34572901325478655</v>
      </c>
      <c r="J32" s="30">
        <f>'2013KOKOMAA'!J32/'2012KOKOMAA'!J32-1</f>
        <v>3.3664636101314427E-2</v>
      </c>
      <c r="K32" s="30">
        <f>'2013KOKOMAA'!K32/'2012KOKOMAA'!K32-1</f>
        <v>-0.28983143012506796</v>
      </c>
      <c r="L32" s="30">
        <f>'2013KOKOMAA'!L32/'2012KOKOMAA'!L32-1</f>
        <v>0.70133218736570702</v>
      </c>
      <c r="M32" s="30">
        <f>'2013KOKOMAA'!M32/'2012KOKOMAA'!M32-1</f>
        <v>0.19216710182767627</v>
      </c>
      <c r="N32" s="30">
        <f>'2013KOKOMAA'!N32/'2012KOKOMAA'!N32-1</f>
        <v>0.18611670020120719</v>
      </c>
      <c r="O32" s="30">
        <f>'2013KOKOMAA'!O32/'2012KOKOMAA'!O32-1</f>
        <v>0.1455737704918032</v>
      </c>
    </row>
    <row r="33" spans="2:15" x14ac:dyDescent="0.2">
      <c r="B33" s="24" t="s">
        <v>41</v>
      </c>
      <c r="C33" s="32">
        <f>'2013KOKOMAA'!C33/SUM('2012KOKOMAA'!D33:O33)-1</f>
        <v>-0.1350961884862022</v>
      </c>
      <c r="D33" s="32">
        <f>'2013KOKOMAA'!D33/'2012KOKOMAA'!D33-1</f>
        <v>-0.48596938775510201</v>
      </c>
      <c r="E33" s="32">
        <f>'2013KOKOMAA'!E33/'2012KOKOMAA'!E33-1</f>
        <v>-0.14451612903225808</v>
      </c>
      <c r="F33" s="32">
        <f>'2013KOKOMAA'!F33/'2012KOKOMAA'!F33-1</f>
        <v>-0.14417531718569776</v>
      </c>
      <c r="G33" s="32">
        <f>'2013KOKOMAA'!G33/'2012KOKOMAA'!G33-1</f>
        <v>-2.083333333333337E-2</v>
      </c>
      <c r="H33" s="32">
        <f>'2013KOKOMAA'!H33/'2012KOKOMAA'!H33-1</f>
        <v>-0.24703087885985753</v>
      </c>
      <c r="I33" s="32">
        <f>'2013KOKOMAA'!I33/'2012KOKOMAA'!I33-1</f>
        <v>-0.36726874657909137</v>
      </c>
      <c r="J33" s="32">
        <f>'2013KOKOMAA'!J33/'2012KOKOMAA'!J33-1</f>
        <v>-0.17113402061855665</v>
      </c>
      <c r="K33" s="32">
        <f>'2013KOKOMAA'!K33/'2012KOKOMAA'!K33-1</f>
        <v>0.1382175226586102</v>
      </c>
      <c r="L33" s="32">
        <f>'2013KOKOMAA'!L33/'2012KOKOMAA'!L33-1</f>
        <v>-0.11177170035671824</v>
      </c>
      <c r="M33" s="32">
        <f>'2013KOKOMAA'!M33/'2012KOKOMAA'!M33-1</f>
        <v>-0.13141426783479349</v>
      </c>
      <c r="N33" s="32">
        <f>'2013KOKOMAA'!N33/'2012KOKOMAA'!N33-1</f>
        <v>0.10471204188481686</v>
      </c>
      <c r="O33" s="32">
        <f>'2013KOKOMAA'!O33/'2012KOKOMAA'!O33-1</f>
        <v>9.7465034965035002E-2</v>
      </c>
    </row>
    <row r="34" spans="2:15" x14ac:dyDescent="0.2">
      <c r="B34" s="1" t="s">
        <v>47</v>
      </c>
      <c r="C34" s="55">
        <f>'2013KOKOMAA'!C34/SUM('2012KOKOMAA'!D34:O34)-1</f>
        <v>0.10254442411004194</v>
      </c>
      <c r="D34" s="30">
        <f>'2013KOKOMAA'!D34/'2012KOKOMAA'!D34-1</f>
        <v>0.6467065868263473</v>
      </c>
      <c r="E34" s="30">
        <f>'2013KOKOMAA'!E34/'2012KOKOMAA'!E34-1</f>
        <v>0.345514950166113</v>
      </c>
      <c r="F34" s="30">
        <f>'2013KOKOMAA'!F34/'2012KOKOMAA'!F34-1</f>
        <v>0.20791311093871223</v>
      </c>
      <c r="G34" s="30">
        <f>'2013KOKOMAA'!G34/'2012KOKOMAA'!G34-1</f>
        <v>-0.1196636481241915</v>
      </c>
      <c r="H34" s="30">
        <f>'2013KOKOMAA'!H34/'2012KOKOMAA'!H34-1</f>
        <v>-0.2311452513966481</v>
      </c>
      <c r="I34" s="30">
        <f>'2013KOKOMAA'!I34/'2012KOKOMAA'!I34-1</f>
        <v>-9.6178076438471205E-2</v>
      </c>
      <c r="J34" s="30">
        <f>'2013KOKOMAA'!J34/'2012KOKOMAA'!J34-1</f>
        <v>0.30954994511525791</v>
      </c>
      <c r="K34" s="30">
        <f>'2013KOKOMAA'!K34/'2012KOKOMAA'!K34-1</f>
        <v>-0.10712183637433781</v>
      </c>
      <c r="L34" s="30">
        <f>'2013KOKOMAA'!L34/'2012KOKOMAA'!L34-1</f>
        <v>0.25154798761609909</v>
      </c>
      <c r="M34" s="30">
        <f>'2013KOKOMAA'!M34/'2012KOKOMAA'!M34-1</f>
        <v>0.13429256594724226</v>
      </c>
      <c r="N34" s="30">
        <f>'2013KOKOMAA'!N34/'2012KOKOMAA'!N34-1</f>
        <v>0.30794701986754958</v>
      </c>
      <c r="O34" s="30">
        <f>'2013KOKOMAA'!O34/'2012KOKOMAA'!O34-1</f>
        <v>0.1805714285714286</v>
      </c>
    </row>
    <row r="35" spans="2:15" x14ac:dyDescent="0.2">
      <c r="B35" s="24" t="s">
        <v>49</v>
      </c>
      <c r="C35" s="32">
        <f>'2013KOKOMAA'!C35/SUM('2012KOKOMAA'!D35:O35)-1</f>
        <v>-0.11504550222549825</v>
      </c>
      <c r="D35" s="32">
        <f>'2013KOKOMAA'!D35/'2012KOKOMAA'!D35-1</f>
        <v>-7.4999999999999956E-2</v>
      </c>
      <c r="E35" s="32">
        <f>'2013KOKOMAA'!E35/'2012KOKOMAA'!E35-1</f>
        <v>-0.20980533525594813</v>
      </c>
      <c r="F35" s="32">
        <f>'2013KOKOMAA'!F35/'2012KOKOMAA'!F35-1</f>
        <v>-0.18214285714285716</v>
      </c>
      <c r="G35" s="32">
        <f>'2013KOKOMAA'!G35/'2012KOKOMAA'!G35-1</f>
        <v>-0.1014897579143389</v>
      </c>
      <c r="H35" s="32">
        <f>'2013KOKOMAA'!H35/'2012KOKOMAA'!H35-1</f>
        <v>-0.36184597295708409</v>
      </c>
      <c r="I35" s="32">
        <f>'2013KOKOMAA'!I35/'2012KOKOMAA'!I35-1</f>
        <v>-0.32101677148846963</v>
      </c>
      <c r="J35" s="32">
        <f>'2013KOKOMAA'!J35/'2012KOKOMAA'!J35-1</f>
        <v>-8.4306095979247764E-2</v>
      </c>
      <c r="K35" s="32">
        <f>'2013KOKOMAA'!K35/'2012KOKOMAA'!K35-1</f>
        <v>-0.14381720430107525</v>
      </c>
      <c r="L35" s="32">
        <f>'2013KOKOMAA'!L35/'2012KOKOMAA'!L35-1</f>
        <v>-5.24861878453039E-2</v>
      </c>
      <c r="M35" s="32">
        <f>'2013KOKOMAA'!M35/'2012KOKOMAA'!M35-1</f>
        <v>0.1112716763005781</v>
      </c>
      <c r="N35" s="32">
        <f>'2013KOKOMAA'!N35/'2012KOKOMAA'!N35-1</f>
        <v>0.15205664194200952</v>
      </c>
      <c r="O35" s="32">
        <f>'2013KOKOMAA'!O35/'2012KOKOMAA'!O35-1</f>
        <v>0.22135922330097091</v>
      </c>
    </row>
    <row r="36" spans="2:15" x14ac:dyDescent="0.2">
      <c r="B36" s="42" t="s">
        <v>45</v>
      </c>
      <c r="C36" s="55">
        <f>'2013KOKOMAA'!C36/SUM('2012KOKOMAA'!D36:O36)-1</f>
        <v>-4.2168973557573097E-2</v>
      </c>
      <c r="D36" s="30">
        <f>'2013KOKOMAA'!D36/'2012KOKOMAA'!D36-1</f>
        <v>-0.15521855486173064</v>
      </c>
      <c r="E36" s="30">
        <f>'2013KOKOMAA'!E36/'2012KOKOMAA'!E36-1</f>
        <v>0.18521739130434778</v>
      </c>
      <c r="F36" s="30">
        <f>'2013KOKOMAA'!F36/'2012KOKOMAA'!F36-1</f>
        <v>-5.9803179409538276E-2</v>
      </c>
      <c r="G36" s="30">
        <f>'2013KOKOMAA'!G36/'2012KOKOMAA'!G36-1</f>
        <v>-9.0839107005388775E-2</v>
      </c>
      <c r="H36" s="30">
        <f>'2013KOKOMAA'!H36/'2012KOKOMAA'!H36-1</f>
        <v>-0.14457070707070707</v>
      </c>
      <c r="I36" s="30">
        <f>'2013KOKOMAA'!I36/'2012KOKOMAA'!I36-1</f>
        <v>-0.23857302118171686</v>
      </c>
      <c r="J36" s="30">
        <f>'2013KOKOMAA'!J36/'2012KOKOMAA'!J36-1</f>
        <v>0.19458702753149781</v>
      </c>
      <c r="K36" s="30">
        <f>'2013KOKOMAA'!K36/'2012KOKOMAA'!K36-1</f>
        <v>0.13046785850133125</v>
      </c>
      <c r="L36" s="30">
        <f>'2013KOKOMAA'!L36/'2012KOKOMAA'!L36-1</f>
        <v>-0.12196438208310845</v>
      </c>
      <c r="M36" s="30">
        <f>'2013KOKOMAA'!M36/'2012KOKOMAA'!M36-1</f>
        <v>-0.31595092024539873</v>
      </c>
      <c r="N36" s="30">
        <f>'2013KOKOMAA'!N36/'2012KOKOMAA'!N36-1</f>
        <v>9.0103397341211311E-2</v>
      </c>
      <c r="O36" s="30">
        <f>'2013KOKOMAA'!O36/'2012KOKOMAA'!O36-1</f>
        <v>0.13352272727272729</v>
      </c>
    </row>
    <row r="37" spans="2:15" x14ac:dyDescent="0.2">
      <c r="B37" s="24" t="s">
        <v>51</v>
      </c>
      <c r="C37" s="32">
        <f>'2013KOKOMAA'!C37/SUM('2012KOKOMAA'!D37:O37)-1</f>
        <v>3.6813546636729422E-2</v>
      </c>
      <c r="D37" s="32">
        <f>'2013KOKOMAA'!D37/'2012KOKOMAA'!D37-1</f>
        <v>3.8834951456310662E-2</v>
      </c>
      <c r="E37" s="32">
        <f>'2013KOKOMAA'!E37/'2012KOKOMAA'!E37-1</f>
        <v>-0.2317334148578416</v>
      </c>
      <c r="F37" s="32">
        <f>'2013KOKOMAA'!F37/'2012KOKOMAA'!F37-1</f>
        <v>3.8192234245704171E-3</v>
      </c>
      <c r="G37" s="32">
        <f>'2013KOKOMAA'!G37/'2012KOKOMAA'!G37-1</f>
        <v>-4.1178152702316284E-2</v>
      </c>
      <c r="H37" s="32">
        <f>'2013KOKOMAA'!H37/'2012KOKOMAA'!H37-1</f>
        <v>-4.2735042735042583E-3</v>
      </c>
      <c r="I37" s="32">
        <f>'2013KOKOMAA'!I37/'2012KOKOMAA'!I37-1</f>
        <v>5.6315221302626783E-2</v>
      </c>
      <c r="J37" s="32">
        <f>'2013KOKOMAA'!J37/'2012KOKOMAA'!J37-1</f>
        <v>0.32341269841269837</v>
      </c>
      <c r="K37" s="32">
        <f>'2013KOKOMAA'!K37/'2012KOKOMAA'!K37-1</f>
        <v>8.5441527446300736E-2</v>
      </c>
      <c r="L37" s="32">
        <f>'2013KOKOMAA'!L37/'2012KOKOMAA'!L37-1</f>
        <v>0.24919494674263065</v>
      </c>
      <c r="M37" s="32">
        <f>'2013KOKOMAA'!M37/'2012KOKOMAA'!M37-1</f>
        <v>-8.7031205267678269E-2</v>
      </c>
      <c r="N37" s="32">
        <f>'2013KOKOMAA'!N37/'2012KOKOMAA'!N37-1</f>
        <v>0.11562500000000009</v>
      </c>
      <c r="O37" s="32">
        <f>'2013KOKOMAA'!O37/'2012KOKOMAA'!O37-1</f>
        <v>-6.5712187958884005E-2</v>
      </c>
    </row>
    <row r="38" spans="2:15" x14ac:dyDescent="0.2">
      <c r="B38" s="1" t="s">
        <v>3</v>
      </c>
      <c r="C38" s="55">
        <f>'2013KOKOMAA'!C38/SUM('2012KOKOMAA'!D38:O38)-1</f>
        <v>1.1565332326284095E-2</v>
      </c>
      <c r="D38" s="30">
        <f>'2013KOKOMAA'!D38/'2012KOKOMAA'!D38-1</f>
        <v>-0.20612178443503748</v>
      </c>
      <c r="E38" s="30">
        <f>'2013KOKOMAA'!E38/'2012KOKOMAA'!E38-1</f>
        <v>-5.3814964983413205E-2</v>
      </c>
      <c r="F38" s="30">
        <f>'2013KOKOMAA'!F38/'2012KOKOMAA'!F38-1</f>
        <v>0.31445523193096014</v>
      </c>
      <c r="G38" s="30">
        <f>'2013KOKOMAA'!G38/'2012KOKOMAA'!G38-1</f>
        <v>2.9001883239171411E-2</v>
      </c>
      <c r="H38" s="30">
        <f>'2013KOKOMAA'!H38/'2012KOKOMAA'!H38-1</f>
        <v>0.23614001892147596</v>
      </c>
      <c r="I38" s="30">
        <f>'2013KOKOMAA'!I38/'2012KOKOMAA'!I38-1</f>
        <v>7.9862198559348618E-2</v>
      </c>
      <c r="J38" s="30">
        <f>'2013KOKOMAA'!J38/'2012KOKOMAA'!J38-1</f>
        <v>-5.0067294751009461E-2</v>
      </c>
      <c r="K38" s="30">
        <f>'2013KOKOMAA'!K38/'2012KOKOMAA'!K38-1</f>
        <v>-0.21144708423326131</v>
      </c>
      <c r="L38" s="30">
        <f>'2013KOKOMAA'!L38/'2012KOKOMAA'!L38-1</f>
        <v>8.9498806682577481E-2</v>
      </c>
      <c r="M38" s="30">
        <f>'2013KOKOMAA'!M38/'2012KOKOMAA'!M38-1</f>
        <v>-0.25822409102151866</v>
      </c>
      <c r="N38" s="30">
        <f>'2013KOKOMAA'!N38/'2012KOKOMAA'!N38-1</f>
        <v>-9.252405625462623E-2</v>
      </c>
      <c r="O38" s="30">
        <f>'2013KOKOMAA'!O38/'2012KOKOMAA'!O38-1</f>
        <v>0.20660405937594661</v>
      </c>
    </row>
    <row r="39" spans="2:15" x14ac:dyDescent="0.2">
      <c r="B39" s="24" t="s">
        <v>46</v>
      </c>
      <c r="C39" s="32">
        <f>'2013KOKOMAA'!C39/SUM('2012KOKOMAA'!D39:O39)-1</f>
        <v>-0.15719947159841474</v>
      </c>
      <c r="D39" s="32">
        <f>'2013KOKOMAA'!D39/'2012KOKOMAA'!D39-1</f>
        <v>-0.34837889383343934</v>
      </c>
      <c r="E39" s="32">
        <f>'2013KOKOMAA'!E39/'2012KOKOMAA'!E39-1</f>
        <v>-0.40251949610077986</v>
      </c>
      <c r="F39" s="32">
        <f>'2013KOKOMAA'!F39/'2012KOKOMAA'!F39-1</f>
        <v>0.13457408732999276</v>
      </c>
      <c r="G39" s="32">
        <f>'2013KOKOMAA'!G39/'2012KOKOMAA'!G39-1</f>
        <v>8.8762983947120011E-2</v>
      </c>
      <c r="H39" s="32">
        <f>'2013KOKOMAA'!H39/'2012KOKOMAA'!H39-1</f>
        <v>-0.11689814814814814</v>
      </c>
      <c r="I39" s="32">
        <f>'2013KOKOMAA'!I39/'2012KOKOMAA'!I39-1</f>
        <v>-0.38199917046868515</v>
      </c>
      <c r="J39" s="32">
        <f>'2013KOKOMAA'!J39/'2012KOKOMAA'!J39-1</f>
        <v>-0.34212305611899929</v>
      </c>
      <c r="K39" s="32">
        <f>'2013KOKOMAA'!K39/'2012KOKOMAA'!K39-1</f>
        <v>-0.35376044568245124</v>
      </c>
      <c r="L39" s="32">
        <f>'2013KOKOMAA'!L39/'2012KOKOMAA'!L39-1</f>
        <v>0.10932475884244375</v>
      </c>
      <c r="M39" s="32">
        <f>'2013KOKOMAA'!M39/'2012KOKOMAA'!M39-1</f>
        <v>6.788511749347248E-2</v>
      </c>
      <c r="N39" s="32">
        <f>'2013KOKOMAA'!N39/'2012KOKOMAA'!N39-1</f>
        <v>0.69143780290791601</v>
      </c>
      <c r="O39" s="32">
        <f>'2013KOKOMAA'!O39/'2012KOKOMAA'!O39-1</f>
        <v>0.10680628272251314</v>
      </c>
    </row>
    <row r="40" spans="2:15" x14ac:dyDescent="0.2">
      <c r="B40" s="1" t="s">
        <v>50</v>
      </c>
      <c r="C40" s="55">
        <f>'2013KOKOMAA'!C40/SUM('2012KOKOMAA'!D40:O40)-1</f>
        <v>-0.1870741921370086</v>
      </c>
      <c r="D40" s="30">
        <f>'2013KOKOMAA'!D40/'2012KOKOMAA'!D40-1</f>
        <v>-0.15133037694013307</v>
      </c>
      <c r="E40" s="30">
        <f>'2013KOKOMAA'!E40/'2012KOKOMAA'!E40-1</f>
        <v>-0.10123574144486691</v>
      </c>
      <c r="F40" s="30">
        <f>'2013KOKOMAA'!F40/'2012KOKOMAA'!F40-1</f>
        <v>0.1627460393662985</v>
      </c>
      <c r="G40" s="30">
        <f>'2013KOKOMAA'!G40/'2012KOKOMAA'!G40-1</f>
        <v>-6.2417871222076204E-2</v>
      </c>
      <c r="H40" s="30">
        <f>'2013KOKOMAA'!H40/'2012KOKOMAA'!H40-1</f>
        <v>-7.533703409992043E-3</v>
      </c>
      <c r="I40" s="30">
        <f>'2013KOKOMAA'!I40/'2012KOKOMAA'!I40-1</f>
        <v>0.1524507912003088</v>
      </c>
      <c r="J40" s="30">
        <f>'2013KOKOMAA'!J40/'2012KOKOMAA'!J40-1</f>
        <v>-0.44234746639089972</v>
      </c>
      <c r="K40" s="30">
        <f>'2013KOKOMAA'!K40/'2012KOKOMAA'!K40-1</f>
        <v>-0.35802165354330706</v>
      </c>
      <c r="L40" s="30">
        <f>'2013KOKOMAA'!L40/'2012KOKOMAA'!L40-1</f>
        <v>-0.18849332485696124</v>
      </c>
      <c r="M40" s="30">
        <f>'2013KOKOMAA'!M40/'2012KOKOMAA'!M40-1</f>
        <v>-0.31930960086299887</v>
      </c>
      <c r="N40" s="30">
        <f>'2013KOKOMAA'!N40/'2012KOKOMAA'!N40-1</f>
        <v>-0.39056603773584908</v>
      </c>
      <c r="O40" s="30">
        <f>'2013KOKOMAA'!O40/'2012KOKOMAA'!O40-1</f>
        <v>-9.901414487783966E-2</v>
      </c>
    </row>
    <row r="41" spans="2:15" x14ac:dyDescent="0.2">
      <c r="B41" s="24" t="s">
        <v>52</v>
      </c>
      <c r="C41" s="32">
        <f>'2013KOKOMAA'!C41/SUM('2012KOKOMAA'!D41:O41)-1</f>
        <v>-0.17933579335793359</v>
      </c>
      <c r="D41" s="32">
        <f>'2013KOKOMAA'!D41/'2012KOKOMAA'!D41-1</f>
        <v>0.31854838709677424</v>
      </c>
      <c r="E41" s="32">
        <f>'2013KOKOMAA'!E41/'2012KOKOMAA'!E41-1</f>
        <v>-0.55301455301455293</v>
      </c>
      <c r="F41" s="32">
        <f>'2013KOKOMAA'!F41/'2012KOKOMAA'!F41-1</f>
        <v>-0.27037516170763265</v>
      </c>
      <c r="G41" s="32">
        <f>'2013KOKOMAA'!G41/'2012KOKOMAA'!G41-1</f>
        <v>-0.16150740242261108</v>
      </c>
      <c r="H41" s="32">
        <f>'2013KOKOMAA'!H41/'2012KOKOMAA'!H41-1</f>
        <v>0.65264586160108551</v>
      </c>
      <c r="I41" s="32">
        <f>'2013KOKOMAA'!I41/'2012KOKOMAA'!I41-1</f>
        <v>-0.42350157728706628</v>
      </c>
      <c r="J41" s="32">
        <f>'2013KOKOMAA'!J41/'2012KOKOMAA'!J41-1</f>
        <v>0.5768595041322313</v>
      </c>
      <c r="K41" s="32">
        <f>'2013KOKOMAA'!K41/'2012KOKOMAA'!K41-1</f>
        <v>-0.51655172413793105</v>
      </c>
      <c r="L41" s="32">
        <f>'2013KOKOMAA'!L41/'2012KOKOMAA'!L41-1</f>
        <v>-0.3719211822660099</v>
      </c>
      <c r="M41" s="32">
        <f>'2013KOKOMAA'!M41/'2012KOKOMAA'!M41-1</f>
        <v>-0.21751684311838304</v>
      </c>
      <c r="N41" s="32">
        <f>'2013KOKOMAA'!N41/'2012KOKOMAA'!N41-1</f>
        <v>-4.448105436573313E-2</v>
      </c>
      <c r="O41" s="32">
        <f>'2013KOKOMAA'!O41/'2012KOKOMAA'!O41-1</f>
        <v>-7.2784810126582333E-2</v>
      </c>
    </row>
    <row r="42" spans="2:15" x14ac:dyDescent="0.2">
      <c r="B42" s="42" t="s">
        <v>71</v>
      </c>
      <c r="C42" s="55">
        <f>'2013KOKOMAA'!C42/SUM('2012KOKOMAA'!D42:O42)-1</f>
        <v>1.9064028457091986E-2</v>
      </c>
      <c r="D42" s="30">
        <f>'2013KOKOMAA'!D42/'2012KOKOMAA'!D42-1</f>
        <v>0.24114544084400902</v>
      </c>
      <c r="E42" s="30">
        <f>'2013KOKOMAA'!E42/'2012KOKOMAA'!E42-1</f>
        <v>-0.2445820433436533</v>
      </c>
      <c r="F42" s="30">
        <f>'2013KOKOMAA'!F42/'2012KOKOMAA'!F42-1</f>
        <v>0.19217081850533813</v>
      </c>
      <c r="G42" s="30">
        <f>'2013KOKOMAA'!G42/'2012KOKOMAA'!G42-1</f>
        <v>0.29519071310116085</v>
      </c>
      <c r="H42" s="30">
        <f>'2013KOKOMAA'!H42/'2012KOKOMAA'!H42-1</f>
        <v>-0.21148036253776437</v>
      </c>
      <c r="I42" s="30">
        <f>'2013KOKOMAA'!I42/'2012KOKOMAA'!I42-1</f>
        <v>-0.25312374042724706</v>
      </c>
      <c r="J42" s="30">
        <f>'2013KOKOMAA'!J42/'2012KOKOMAA'!J42-1</f>
        <v>-8.3658672615727347E-3</v>
      </c>
      <c r="K42" s="30">
        <f>'2013KOKOMAA'!K42/'2012KOKOMAA'!K42-1</f>
        <v>0.19039548022598862</v>
      </c>
      <c r="L42" s="30">
        <f>'2013KOKOMAA'!L42/'2012KOKOMAA'!L42-1</f>
        <v>0.11167512690355319</v>
      </c>
      <c r="M42" s="30">
        <f>'2013KOKOMAA'!M42/'2012KOKOMAA'!M42-1</f>
        <v>5.4749340369393051E-2</v>
      </c>
      <c r="N42" s="30">
        <f>'2013KOKOMAA'!N42/'2012KOKOMAA'!N42-1</f>
        <v>0.24978392394122739</v>
      </c>
      <c r="O42" s="30">
        <f>'2013KOKOMAA'!O42/'2012KOKOMAA'!O42-1</f>
        <v>-5.9585492227979264E-2</v>
      </c>
    </row>
    <row r="43" spans="2:15" x14ac:dyDescent="0.2">
      <c r="B43" s="24" t="s">
        <v>4</v>
      </c>
      <c r="C43" s="32">
        <f>'2013KOKOMAA'!C43/SUM('2012KOKOMAA'!D43:O43)-1</f>
        <v>0.40372331713708576</v>
      </c>
      <c r="D43" s="32">
        <f>'2013KOKOMAA'!D43/'2012KOKOMAA'!D43-1</f>
        <v>-0.23350253807106602</v>
      </c>
      <c r="E43" s="32">
        <f>'2013KOKOMAA'!E43/'2012KOKOMAA'!E43-1</f>
        <v>0.16773706082357376</v>
      </c>
      <c r="F43" s="32">
        <f>'2013KOKOMAA'!F43/'2012KOKOMAA'!F43-1</f>
        <v>1.6743432889528607</v>
      </c>
      <c r="G43" s="32">
        <f>'2013KOKOMAA'!G43/'2012KOKOMAA'!G43-1</f>
        <v>-0.32608695652173914</v>
      </c>
      <c r="H43" s="32">
        <f>'2013KOKOMAA'!H43/'2012KOKOMAA'!H43-1</f>
        <v>-0.29855072463768118</v>
      </c>
      <c r="I43" s="32">
        <f>'2013KOKOMAA'!I43/'2012KOKOMAA'!I43-1</f>
        <v>-0.2214876033057851</v>
      </c>
      <c r="J43" s="32">
        <f>'2013KOKOMAA'!J43/'2012KOKOMAA'!J43-1</f>
        <v>0.90020229265003371</v>
      </c>
      <c r="K43" s="32">
        <f>'2013KOKOMAA'!K43/'2012KOKOMAA'!K43-1</f>
        <v>0.38948460740228286</v>
      </c>
      <c r="L43" s="32">
        <f>'2013KOKOMAA'!L43/'2012KOKOMAA'!L43-1</f>
        <v>3.4354688950789303E-2</v>
      </c>
      <c r="M43" s="32">
        <f>'2013KOKOMAA'!M43/'2012KOKOMAA'!M43-1</f>
        <v>-3.0257186081694365E-2</v>
      </c>
      <c r="N43" s="32">
        <f>'2013KOKOMAA'!N43/'2012KOKOMAA'!N43-1</f>
        <v>0.34773662551440321</v>
      </c>
      <c r="O43" s="32">
        <f>'2013KOKOMAA'!O43/'2012KOKOMAA'!O43-1</f>
        <v>9.4623655913978588E-2</v>
      </c>
    </row>
    <row r="44" spans="2:15" x14ac:dyDescent="0.2">
      <c r="B44" s="1" t="s">
        <v>103</v>
      </c>
      <c r="C44" s="55">
        <f>'2013KOKOMAA'!C44/SUM('2012KOKOMAA'!D44:O44)-1</f>
        <v>5.7291666666666741E-2</v>
      </c>
      <c r="D44" s="30">
        <f>'2013KOKOMAA'!D44/'2012KOKOMAA'!D44-1</f>
        <v>0.60484335960023072</v>
      </c>
      <c r="E44" s="30">
        <f>'2013KOKOMAA'!E44/'2012KOKOMAA'!E44-1</f>
        <v>0.30785123966942152</v>
      </c>
      <c r="F44" s="30">
        <f>'2013KOKOMAA'!F44/'2012KOKOMAA'!F44-1</f>
        <v>-0.24195710455764075</v>
      </c>
      <c r="G44" s="30">
        <f>'2013KOKOMAA'!G44/'2012KOKOMAA'!G44-1</f>
        <v>0.17919799498746869</v>
      </c>
      <c r="H44" s="30">
        <f>'2013KOKOMAA'!H44/'2012KOKOMAA'!H44-1</f>
        <v>-0.32713754646840154</v>
      </c>
      <c r="I44" s="30">
        <f>'2013KOKOMAA'!I44/'2012KOKOMAA'!I44-1</f>
        <v>7.7514413837283858E-2</v>
      </c>
      <c r="J44" s="30">
        <f>'2013KOKOMAA'!J44/'2012KOKOMAA'!J44-1</f>
        <v>0.38465553235908145</v>
      </c>
      <c r="K44" s="30">
        <f>'2013KOKOMAA'!K44/'2012KOKOMAA'!K44-1</f>
        <v>-0.36450540315876978</v>
      </c>
      <c r="L44" s="30">
        <f>'2013KOKOMAA'!L44/'2012KOKOMAA'!L44-1</f>
        <v>-0.10796139927623638</v>
      </c>
      <c r="M44" s="30">
        <f>'2013KOKOMAA'!M44/'2012KOKOMAA'!M44-1</f>
        <v>-0.2209821428571429</v>
      </c>
      <c r="N44" s="30">
        <f>'2013KOKOMAA'!N44/'2012KOKOMAA'!N44-1</f>
        <v>-0.40736040609137059</v>
      </c>
      <c r="O44" s="30">
        <f>'2013KOKOMAA'!O44/'2012KOKOMAA'!O44-1</f>
        <v>0.12519240636223694</v>
      </c>
    </row>
    <row r="45" spans="2:15" x14ac:dyDescent="0.2">
      <c r="B45" s="24" t="s">
        <v>53</v>
      </c>
      <c r="C45" s="32">
        <f>'2013KOKOMAA'!C45/SUM('2012KOKOMAA'!D45:O45)-1</f>
        <v>-7.4030826716487641E-2</v>
      </c>
      <c r="D45" s="32">
        <f>'2013KOKOMAA'!D45/'2012KOKOMAA'!D45-1</f>
        <v>0.40799999999999992</v>
      </c>
      <c r="E45" s="32">
        <f>'2013KOKOMAA'!E45/'2012KOKOMAA'!E45-1</f>
        <v>1.5053763440860215</v>
      </c>
      <c r="F45" s="32">
        <f>'2013KOKOMAA'!F45/'2012KOKOMAA'!F45-1</f>
        <v>-1.4598540145985384E-2</v>
      </c>
      <c r="G45" s="32">
        <f>'2013KOKOMAA'!G45/'2012KOKOMAA'!G45-1</f>
        <v>-0.51393188854489158</v>
      </c>
      <c r="H45" s="32">
        <f>'2013KOKOMAA'!H45/'2012KOKOMAA'!H45-1</f>
        <v>-0.47493403693931402</v>
      </c>
      <c r="I45" s="32">
        <f>'2013KOKOMAA'!I45/'2012KOKOMAA'!I45-1</f>
        <v>4.6309696092619479E-2</v>
      </c>
      <c r="J45" s="32">
        <f>'2013KOKOMAA'!J45/'2012KOKOMAA'!J45-1</f>
        <v>-6.7796610169491567E-2</v>
      </c>
      <c r="K45" s="32">
        <f>'2013KOKOMAA'!K45/'2012KOKOMAA'!K45-1</f>
        <v>-9.6969696969696928E-2</v>
      </c>
      <c r="L45" s="32">
        <f>'2013KOKOMAA'!L45/'2012KOKOMAA'!L45-1</f>
        <v>5.7071960297766733E-2</v>
      </c>
      <c r="M45" s="32">
        <f>'2013KOKOMAA'!M45/'2012KOKOMAA'!M45-1</f>
        <v>-0.21885521885521886</v>
      </c>
      <c r="N45" s="32">
        <f>'2013KOKOMAA'!N45/'2012KOKOMAA'!N45-1</f>
        <v>-0.27536231884057971</v>
      </c>
      <c r="O45" s="32">
        <f>'2013KOKOMAA'!O45/'2012KOKOMAA'!O45-1</f>
        <v>4.7169811320754818E-2</v>
      </c>
    </row>
    <row r="46" spans="2:15" x14ac:dyDescent="0.2">
      <c r="B46" s="42" t="s">
        <v>5</v>
      </c>
      <c r="C46" s="55">
        <f>'2013KOKOMAA'!C46/SUM('2012KOKOMAA'!D46:O46)-1</f>
        <v>7.9071004343586493E-2</v>
      </c>
      <c r="D46" s="30">
        <f>'2013KOKOMAA'!D46/'2012KOKOMAA'!D46-1</f>
        <v>3.9045553145336198E-2</v>
      </c>
      <c r="E46" s="30">
        <f>'2013KOKOMAA'!E46/'2012KOKOMAA'!E46-1</f>
        <v>0.55303030303030298</v>
      </c>
      <c r="F46" s="30">
        <f>'2013KOKOMAA'!F46/'2012KOKOMAA'!F46-1</f>
        <v>7.3529411764705621E-3</v>
      </c>
      <c r="G46" s="30">
        <f>'2013KOKOMAA'!G46/'2012KOKOMAA'!G46-1</f>
        <v>-0.2686170212765957</v>
      </c>
      <c r="H46" s="30">
        <f>'2013KOKOMAA'!H46/'2012KOKOMAA'!H46-1</f>
        <v>0.61584158415841594</v>
      </c>
      <c r="I46" s="30">
        <f>'2013KOKOMAA'!I46/'2012KOKOMAA'!I46-1</f>
        <v>-1.7172523961661357E-2</v>
      </c>
      <c r="J46" s="30">
        <f>'2013KOKOMAA'!J46/'2012KOKOMAA'!J46-1</f>
        <v>6.8581687612208286E-2</v>
      </c>
      <c r="K46" s="30">
        <f>'2013KOKOMAA'!K46/'2012KOKOMAA'!K46-1</f>
        <v>-0.17428924598269468</v>
      </c>
      <c r="L46" s="30">
        <f>'2013KOKOMAA'!L46/'2012KOKOMAA'!L46-1</f>
        <v>-6.7431850789096082E-2</v>
      </c>
      <c r="M46" s="30">
        <f>'2013KOKOMAA'!M46/'2012KOKOMAA'!M46-1</f>
        <v>0.26597938144329891</v>
      </c>
      <c r="N46" s="30">
        <f>'2013KOKOMAA'!N46/'2012KOKOMAA'!N46-1</f>
        <v>0.45110410094637232</v>
      </c>
      <c r="O46" s="30">
        <f>'2013KOKOMAA'!O46/'2012KOKOMAA'!O46-1</f>
        <v>0.60086767895878523</v>
      </c>
    </row>
    <row r="47" spans="2:15" x14ac:dyDescent="0.2">
      <c r="B47" s="25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</row>
    <row r="48" spans="2:15" s="46" customFormat="1" x14ac:dyDescent="0.2">
      <c r="B48" s="1" t="s">
        <v>54</v>
      </c>
      <c r="C48" s="55">
        <f>'2013KOKOMAA'!C48/SUM('2012KOKOMAA'!D48:O48)-1</f>
        <v>-1.3280240345076466E-2</v>
      </c>
      <c r="D48" s="55">
        <f>'2013KOKOMAA'!D48/'2012KOKOMAA'!D48-1</f>
        <v>-0.12786485663021763</v>
      </c>
      <c r="E48" s="55">
        <f>'2013KOKOMAA'!E48/'2012KOKOMAA'!E48-1</f>
        <v>-0.10306774758044357</v>
      </c>
      <c r="F48" s="55">
        <f>'2013KOKOMAA'!F48/'2012KOKOMAA'!F48-1</f>
        <v>-0.144836003051106</v>
      </c>
      <c r="G48" s="55">
        <f>'2013KOKOMAA'!G48/'2012KOKOMAA'!G48-1</f>
        <v>8.724808018170771E-3</v>
      </c>
      <c r="H48" s="55">
        <f>'2013KOKOMAA'!H48/'2012KOKOMAA'!H48-1</f>
        <v>-0.16784468514778772</v>
      </c>
      <c r="I48" s="55">
        <f>'2013KOKOMAA'!I48/'2012KOKOMAA'!I48-1</f>
        <v>-7.1652042577675434E-2</v>
      </c>
      <c r="J48" s="55">
        <f>'2013KOKOMAA'!J48/'2012KOKOMAA'!J48-1</f>
        <v>6.9159868630151555E-2</v>
      </c>
      <c r="K48" s="55">
        <f>'2013KOKOMAA'!K48/'2012KOKOMAA'!K48-1</f>
        <v>-0.10799129845994271</v>
      </c>
      <c r="L48" s="55">
        <f>'2013KOKOMAA'!L48/'2012KOKOMAA'!L48-1</f>
        <v>0.17660559775764706</v>
      </c>
      <c r="M48" s="55">
        <f>'2013KOKOMAA'!M48/'2012KOKOMAA'!M48-1</f>
        <v>-3.2177222239410885E-2</v>
      </c>
      <c r="N48" s="55">
        <f>'2013KOKOMAA'!N48/'2012KOKOMAA'!N48-1</f>
        <v>0.19155279503105582</v>
      </c>
      <c r="O48" s="55">
        <f>'2013KOKOMAA'!O48/'2012KOKOMAA'!O48-1</f>
        <v>0.22128470332063155</v>
      </c>
    </row>
    <row r="49" spans="2:8" s="46" customFormat="1" x14ac:dyDescent="0.2">
      <c r="B49" s="42"/>
      <c r="C49" s="55"/>
      <c r="D49" s="55"/>
      <c r="E49" s="55"/>
      <c r="F49" s="55"/>
      <c r="G49" s="55"/>
      <c r="H49" s="55"/>
    </row>
    <row r="57" spans="2:8" x14ac:dyDescent="0.2">
      <c r="B57" s="47"/>
    </row>
  </sheetData>
  <phoneticPr fontId="10" type="noConversion"/>
  <conditionalFormatting sqref="B1 B3:B5 C1:O6 B8:O65536">
    <cfRule type="cellIs" dxfId="15" priority="2" stopIfTrue="1" operator="lessThan">
      <formula>0</formula>
    </cfRule>
  </conditionalFormatting>
  <conditionalFormatting sqref="B6:B7">
    <cfRule type="cellIs" dxfId="14" priority="1" stopIfTrue="1" operator="lessThan">
      <formula>0</formula>
    </cfRule>
  </conditionalFormatting>
  <pageMargins left="0.61" right="0.28000000000000003" top="0.63" bottom="0.46" header="0.42" footer="0.28000000000000003"/>
  <pageSetup paperSize="9" scale="80" orientation="landscape" horizontalDpi="1200" verticalDpi="1200" r:id="rId1"/>
  <headerFooter alignWithMargins="0">
    <oddFooter>&amp;LStatistics Finland / Art-Travel Oy&amp;C&amp;D&amp;RHelsinki City Tourist Office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Z57"/>
  <sheetViews>
    <sheetView workbookViewId="0"/>
  </sheetViews>
  <sheetFormatPr defaultRowHeight="12.75" x14ac:dyDescent="0.2"/>
  <cols>
    <col min="1" max="1" width="4.140625" customWidth="1"/>
    <col min="2" max="2" width="38.7109375" style="42" customWidth="1"/>
    <col min="3" max="11" width="10.140625" customWidth="1"/>
    <col min="12" max="12" width="10.85546875" customWidth="1"/>
    <col min="13" max="15" width="10.140625" customWidth="1"/>
  </cols>
  <sheetData>
    <row r="1" spans="2:78" x14ac:dyDescent="0.2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78" x14ac:dyDescent="0.2">
      <c r="B2" s="52" t="s">
        <v>72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78" x14ac:dyDescent="0.2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78" ht="15.75" x14ac:dyDescent="0.25">
      <c r="B4" s="53" t="s">
        <v>55</v>
      </c>
      <c r="C4" s="4"/>
      <c r="D4" s="4"/>
      <c r="E4" s="4"/>
      <c r="F4" s="2"/>
      <c r="G4" s="4"/>
      <c r="H4" s="2"/>
      <c r="I4" s="4"/>
      <c r="J4" s="2"/>
      <c r="K4" s="4"/>
      <c r="L4" s="4"/>
      <c r="M4" s="2"/>
      <c r="N4" s="2"/>
      <c r="O4" s="2"/>
    </row>
    <row r="5" spans="2:78" ht="15.75" thickBot="1" x14ac:dyDescent="0.3">
      <c r="B5" s="54" t="s">
        <v>74</v>
      </c>
    </row>
    <row r="6" spans="2:78" ht="13.5" thickBot="1" x14ac:dyDescent="0.25">
      <c r="B6" s="6" t="s">
        <v>200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  <c r="K6" s="7" t="s">
        <v>14</v>
      </c>
      <c r="L6" s="7" t="s">
        <v>15</v>
      </c>
      <c r="M6" s="7" t="s">
        <v>16</v>
      </c>
      <c r="N6" s="7" t="s">
        <v>17</v>
      </c>
      <c r="O6" s="7" t="s">
        <v>18</v>
      </c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</row>
    <row r="7" spans="2:78" ht="13.5" thickBot="1" x14ac:dyDescent="0.25">
      <c r="B7" s="39" t="s">
        <v>201</v>
      </c>
      <c r="C7" s="16" t="s">
        <v>56</v>
      </c>
      <c r="D7" s="16" t="s">
        <v>57</v>
      </c>
      <c r="E7" s="16" t="s">
        <v>58</v>
      </c>
      <c r="F7" s="16" t="s">
        <v>59</v>
      </c>
      <c r="G7" s="16" t="s">
        <v>60</v>
      </c>
      <c r="H7" s="16" t="s">
        <v>61</v>
      </c>
      <c r="I7" s="16" t="s">
        <v>62</v>
      </c>
      <c r="J7" s="16" t="s">
        <v>63</v>
      </c>
      <c r="K7" s="16" t="s">
        <v>64</v>
      </c>
      <c r="L7" s="16" t="s">
        <v>65</v>
      </c>
      <c r="M7" s="16" t="s">
        <v>66</v>
      </c>
      <c r="N7" s="16" t="s">
        <v>67</v>
      </c>
      <c r="O7" s="16" t="s">
        <v>68</v>
      </c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</row>
    <row r="8" spans="2:78" x14ac:dyDescent="0.2">
      <c r="B8" s="48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</row>
    <row r="9" spans="2:78" s="21" customFormat="1" x14ac:dyDescent="0.2">
      <c r="B9" s="18" t="s">
        <v>23</v>
      </c>
      <c r="C9" s="19">
        <f>SUM(D9:O9)</f>
        <v>329711</v>
      </c>
      <c r="D9" s="19">
        <f>'2012KOKOMAA'!D9-'2011KOKOMAA'!D9</f>
        <v>87444</v>
      </c>
      <c r="E9" s="19">
        <f>'2012KOKOMAA'!E9-'2011KOKOMAA'!E9</f>
        <v>116446</v>
      </c>
      <c r="F9" s="19">
        <f>'2012KOKOMAA'!F9-'2011KOKOMAA'!F9</f>
        <v>65903</v>
      </c>
      <c r="G9" s="19">
        <f>'2012KOKOMAA'!G9-'2011KOKOMAA'!G9</f>
        <v>-2517</v>
      </c>
      <c r="H9" s="19">
        <f>'2012KOKOMAA'!H9-'2011KOKOMAA'!H9</f>
        <v>11167</v>
      </c>
      <c r="I9" s="19">
        <f>'2012KOKOMAA'!I9-'2011KOKOMAA'!I9</f>
        <v>100422</v>
      </c>
      <c r="J9" s="19">
        <f>'2012KOKOMAA'!J9-'2011KOKOMAA'!J9</f>
        <v>-110827</v>
      </c>
      <c r="K9" s="19">
        <f>'2012KOKOMAA'!K9-'2011KOKOMAA'!K9</f>
        <v>15299</v>
      </c>
      <c r="L9" s="19">
        <f>'2012KOKOMAA'!L9-'2011KOKOMAA'!L9</f>
        <v>-14825</v>
      </c>
      <c r="M9" s="19">
        <f>'2012KOKOMAA'!M9-'2011KOKOMAA'!M9</f>
        <v>-2274</v>
      </c>
      <c r="N9" s="19">
        <f>'2012KOKOMAA'!N9-'2011KOKOMAA'!N9</f>
        <v>26817</v>
      </c>
      <c r="O9" s="19">
        <f>'2012KOKOMAA'!O9-'2011KOKOMAA'!O9</f>
        <v>36656</v>
      </c>
      <c r="P9" s="19"/>
      <c r="Q9" s="19"/>
      <c r="R9" s="19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</row>
    <row r="10" spans="2:78" x14ac:dyDescent="0.2">
      <c r="B10" s="11" t="s">
        <v>24</v>
      </c>
      <c r="C10" s="49">
        <f>SUM(D10:O10)</f>
        <v>295491</v>
      </c>
      <c r="D10" s="7">
        <f>'2012KOKOMAA'!D10-'2011KOKOMAA'!D10</f>
        <v>78778</v>
      </c>
      <c r="E10" s="7">
        <f>'2012KOKOMAA'!E10-'2011KOKOMAA'!E10</f>
        <v>79492</v>
      </c>
      <c r="F10" s="7">
        <f>'2012KOKOMAA'!F10-'2011KOKOMAA'!F10</f>
        <v>31189</v>
      </c>
      <c r="G10" s="7">
        <f>'2012KOKOMAA'!G10-'2011KOKOMAA'!G10</f>
        <v>15608</v>
      </c>
      <c r="H10" s="7">
        <f>'2012KOKOMAA'!H10-'2011KOKOMAA'!H10</f>
        <v>24909</v>
      </c>
      <c r="I10" s="7">
        <f>'2012KOKOMAA'!I10-'2011KOKOMAA'!I10</f>
        <v>29757</v>
      </c>
      <c r="J10" s="7">
        <f>'2012KOKOMAA'!J10-'2011KOKOMAA'!J10</f>
        <v>-9948</v>
      </c>
      <c r="K10" s="7">
        <f>'2012KOKOMAA'!K10-'2011KOKOMAA'!K10</f>
        <v>-8575</v>
      </c>
      <c r="L10" s="7">
        <f>'2012KOKOMAA'!L10-'2011KOKOMAA'!L10</f>
        <v>2707</v>
      </c>
      <c r="M10" s="7">
        <f>'2012KOKOMAA'!M10-'2011KOKOMAA'!M10</f>
        <v>11096</v>
      </c>
      <c r="N10" s="7">
        <f>'2012KOKOMAA'!N10-'2011KOKOMAA'!N10</f>
        <v>17835</v>
      </c>
      <c r="O10" s="7">
        <f>'2012KOKOMAA'!O10-'2011KOKOMAA'!O10</f>
        <v>22643</v>
      </c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</row>
    <row r="11" spans="2:78" s="21" customFormat="1" x14ac:dyDescent="0.2">
      <c r="B11" s="22" t="s">
        <v>25</v>
      </c>
      <c r="C11" s="19">
        <f t="shared" ref="C11:C48" si="0">SUM(D11:O11)</f>
        <v>34220</v>
      </c>
      <c r="D11" s="19">
        <f>'2012KOKOMAA'!D11-'2011KOKOMAA'!D11</f>
        <v>8666</v>
      </c>
      <c r="E11" s="19">
        <f>'2012KOKOMAA'!E11-'2011KOKOMAA'!E11</f>
        <v>36954</v>
      </c>
      <c r="F11" s="19">
        <f>'2012KOKOMAA'!F11-'2011KOKOMAA'!F11</f>
        <v>34714</v>
      </c>
      <c r="G11" s="19">
        <f>'2012KOKOMAA'!G11-'2011KOKOMAA'!G11</f>
        <v>-18125</v>
      </c>
      <c r="H11" s="19">
        <f>'2012KOKOMAA'!H11-'2011KOKOMAA'!H11</f>
        <v>-13742</v>
      </c>
      <c r="I11" s="19">
        <f>'2012KOKOMAA'!I11-'2011KOKOMAA'!I11</f>
        <v>70665</v>
      </c>
      <c r="J11" s="19">
        <f>'2012KOKOMAA'!J11-'2011KOKOMAA'!J11</f>
        <v>-100879</v>
      </c>
      <c r="K11" s="19">
        <f>'2012KOKOMAA'!K11-'2011KOKOMAA'!K11</f>
        <v>23874</v>
      </c>
      <c r="L11" s="19">
        <f>'2012KOKOMAA'!L11-'2011KOKOMAA'!L11</f>
        <v>-17532</v>
      </c>
      <c r="M11" s="19">
        <f>'2012KOKOMAA'!M11-'2011KOKOMAA'!M11</f>
        <v>-13370</v>
      </c>
      <c r="N11" s="19">
        <f>'2012KOKOMAA'!N11-'2011KOKOMAA'!N11</f>
        <v>8982</v>
      </c>
      <c r="O11" s="19">
        <f>'2012KOKOMAA'!O11-'2011KOKOMAA'!O11</f>
        <v>14013</v>
      </c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</row>
    <row r="12" spans="2:78" x14ac:dyDescent="0.2">
      <c r="B12" s="1" t="s">
        <v>26</v>
      </c>
      <c r="C12" s="43">
        <f t="shared" si="0"/>
        <v>16504</v>
      </c>
      <c r="D12" s="12">
        <f>'2012KOKOMAA'!D12-'2011KOKOMAA'!D12</f>
        <v>4766</v>
      </c>
      <c r="E12" s="12">
        <f>'2012KOKOMAA'!E12-'2011KOKOMAA'!E12</f>
        <v>8964</v>
      </c>
      <c r="F12" s="12">
        <f>'2012KOKOMAA'!F12-'2011KOKOMAA'!F12</f>
        <v>-482</v>
      </c>
      <c r="G12" s="12">
        <f>'2012KOKOMAA'!G12-'2011KOKOMAA'!G12</f>
        <v>-985</v>
      </c>
      <c r="H12" s="12">
        <f>'2012KOKOMAA'!H12-'2011KOKOMAA'!H12</f>
        <v>-2672</v>
      </c>
      <c r="I12" s="12">
        <f>'2012KOKOMAA'!I12-'2011KOKOMAA'!I12</f>
        <v>-2816</v>
      </c>
      <c r="J12" s="12">
        <f>'2012KOKOMAA'!J12-'2011KOKOMAA'!J12</f>
        <v>-2716</v>
      </c>
      <c r="K12" s="12">
        <f>'2012KOKOMAA'!K12-'2011KOKOMAA'!K12</f>
        <v>-1810</v>
      </c>
      <c r="L12" s="12">
        <f>'2012KOKOMAA'!L12-'2011KOKOMAA'!L12</f>
        <v>-414</v>
      </c>
      <c r="M12" s="12">
        <f>'2012KOKOMAA'!M12-'2011KOKOMAA'!M12</f>
        <v>986</v>
      </c>
      <c r="N12" s="12">
        <f>'2012KOKOMAA'!N12-'2011KOKOMAA'!N12</f>
        <v>2482</v>
      </c>
      <c r="O12" s="12">
        <f>'2012KOKOMAA'!O12-'2011KOKOMAA'!O12</f>
        <v>11201</v>
      </c>
    </row>
    <row r="13" spans="2:78" s="21" customFormat="1" x14ac:dyDescent="0.2">
      <c r="B13" s="24" t="s">
        <v>29</v>
      </c>
      <c r="C13" s="23">
        <f t="shared" si="0"/>
        <v>-6792</v>
      </c>
      <c r="D13" s="23">
        <f>'2012KOKOMAA'!D13-'2011KOKOMAA'!D13</f>
        <v>2657</v>
      </c>
      <c r="E13" s="23">
        <f>'2012KOKOMAA'!E13-'2011KOKOMAA'!E13</f>
        <v>7639</v>
      </c>
      <c r="F13" s="23">
        <f>'2012KOKOMAA'!F13-'2011KOKOMAA'!F13</f>
        <v>-1527</v>
      </c>
      <c r="G13" s="23">
        <f>'2012KOKOMAA'!G13-'2011KOKOMAA'!G13</f>
        <v>2766</v>
      </c>
      <c r="H13" s="23">
        <f>'2012KOKOMAA'!H13-'2011KOKOMAA'!H13</f>
        <v>-2584</v>
      </c>
      <c r="I13" s="23">
        <f>'2012KOKOMAA'!I13-'2011KOKOMAA'!I13</f>
        <v>2450</v>
      </c>
      <c r="J13" s="23">
        <f>'2012KOKOMAA'!J13-'2011KOKOMAA'!J13</f>
        <v>1374</v>
      </c>
      <c r="K13" s="23">
        <f>'2012KOKOMAA'!K13-'2011KOKOMAA'!K13</f>
        <v>-17666</v>
      </c>
      <c r="L13" s="23">
        <f>'2012KOKOMAA'!L13-'2011KOKOMAA'!L13</f>
        <v>-1408</v>
      </c>
      <c r="M13" s="23">
        <f>'2012KOKOMAA'!M13-'2011KOKOMAA'!M13</f>
        <v>-153</v>
      </c>
      <c r="N13" s="23">
        <f>'2012KOKOMAA'!N13-'2011KOKOMAA'!N13</f>
        <v>-1805</v>
      </c>
      <c r="O13" s="23">
        <f>'2012KOKOMAA'!O13-'2011KOKOMAA'!O13</f>
        <v>1465</v>
      </c>
    </row>
    <row r="14" spans="2:78" x14ac:dyDescent="0.2">
      <c r="B14" s="1" t="s">
        <v>28</v>
      </c>
      <c r="C14" s="43">
        <f t="shared" si="0"/>
        <v>-15127</v>
      </c>
      <c r="D14" s="12">
        <f>'2012KOKOMAA'!D14-'2011KOKOMAA'!D14</f>
        <v>962</v>
      </c>
      <c r="E14" s="12">
        <f>'2012KOKOMAA'!E14-'2011KOKOMAA'!E14</f>
        <v>1505</v>
      </c>
      <c r="F14" s="12">
        <f>'2012KOKOMAA'!F14-'2011KOKOMAA'!F14</f>
        <v>-429</v>
      </c>
      <c r="G14" s="12">
        <f>'2012KOKOMAA'!G14-'2011KOKOMAA'!G14</f>
        <v>-607</v>
      </c>
      <c r="H14" s="12">
        <f>'2012KOKOMAA'!H14-'2011KOKOMAA'!H14</f>
        <v>1265</v>
      </c>
      <c r="I14" s="12">
        <f>'2012KOKOMAA'!I14-'2011KOKOMAA'!I14</f>
        <v>-5989</v>
      </c>
      <c r="J14" s="12">
        <f>'2012KOKOMAA'!J14-'2011KOKOMAA'!J14</f>
        <v>-4137</v>
      </c>
      <c r="K14" s="12">
        <f>'2012KOKOMAA'!K14-'2011KOKOMAA'!K14</f>
        <v>-784</v>
      </c>
      <c r="L14" s="12">
        <f>'2012KOKOMAA'!L14-'2011KOKOMAA'!L14</f>
        <v>-2513</v>
      </c>
      <c r="M14" s="12">
        <f>'2012KOKOMAA'!M14-'2011KOKOMAA'!M14</f>
        <v>-2217</v>
      </c>
      <c r="N14" s="12">
        <f>'2012KOKOMAA'!N14-'2011KOKOMAA'!N14</f>
        <v>-2605</v>
      </c>
      <c r="O14" s="12">
        <f>'2012KOKOMAA'!O14-'2011KOKOMAA'!O14</f>
        <v>422</v>
      </c>
    </row>
    <row r="15" spans="2:78" s="21" customFormat="1" x14ac:dyDescent="0.2">
      <c r="B15" s="24" t="s">
        <v>27</v>
      </c>
      <c r="C15" s="23">
        <f t="shared" si="0"/>
        <v>220302</v>
      </c>
      <c r="D15" s="23">
        <f>'2012KOKOMAA'!D15-'2011KOKOMAA'!D15</f>
        <v>49967</v>
      </c>
      <c r="E15" s="23">
        <f>'2012KOKOMAA'!E15-'2011KOKOMAA'!E15</f>
        <v>20668</v>
      </c>
      <c r="F15" s="23">
        <f>'2012KOKOMAA'!F15-'2011KOKOMAA'!F15</f>
        <v>19138</v>
      </c>
      <c r="G15" s="23">
        <f>'2012KOKOMAA'!G15-'2011KOKOMAA'!G15</f>
        <v>9376</v>
      </c>
      <c r="H15" s="23">
        <f>'2012KOKOMAA'!H15-'2011KOKOMAA'!H15</f>
        <v>13561</v>
      </c>
      <c r="I15" s="23">
        <f>'2012KOKOMAA'!I15-'2011KOKOMAA'!I15</f>
        <v>22561</v>
      </c>
      <c r="J15" s="23">
        <f>'2012KOKOMAA'!J15-'2011KOKOMAA'!J15</f>
        <v>13310</v>
      </c>
      <c r="K15" s="23">
        <f>'2012KOKOMAA'!K15-'2011KOKOMAA'!K15</f>
        <v>21459</v>
      </c>
      <c r="L15" s="23">
        <f>'2012KOKOMAA'!L15-'2011KOKOMAA'!L15</f>
        <v>9112</v>
      </c>
      <c r="M15" s="23">
        <f>'2012KOKOMAA'!M15-'2011KOKOMAA'!M15</f>
        <v>6579</v>
      </c>
      <c r="N15" s="23">
        <f>'2012KOKOMAA'!N15-'2011KOKOMAA'!N15</f>
        <v>15132</v>
      </c>
      <c r="O15" s="23">
        <f>'2012KOKOMAA'!O15-'2011KOKOMAA'!O15</f>
        <v>19439</v>
      </c>
    </row>
    <row r="16" spans="2:78" x14ac:dyDescent="0.2">
      <c r="B16" s="42" t="s">
        <v>1</v>
      </c>
      <c r="C16" s="43">
        <f t="shared" si="0"/>
        <v>-3129</v>
      </c>
      <c r="D16" s="12">
        <f>'2012KOKOMAA'!D16-'2011KOKOMAA'!D16</f>
        <v>41</v>
      </c>
      <c r="E16" s="12">
        <f>'2012KOKOMAA'!E16-'2011KOKOMAA'!E16</f>
        <v>1628</v>
      </c>
      <c r="F16" s="12">
        <f>'2012KOKOMAA'!F16-'2011KOKOMAA'!F16</f>
        <v>-1502</v>
      </c>
      <c r="G16" s="12">
        <f>'2012KOKOMAA'!G16-'2011KOKOMAA'!G16</f>
        <v>-1236</v>
      </c>
      <c r="H16" s="12">
        <f>'2012KOKOMAA'!H16-'2011KOKOMAA'!H16</f>
        <v>-204</v>
      </c>
      <c r="I16" s="12">
        <f>'2012KOKOMAA'!I16-'2011KOKOMAA'!I16</f>
        <v>-1905</v>
      </c>
      <c r="J16" s="12">
        <f>'2012KOKOMAA'!J16-'2011KOKOMAA'!J16</f>
        <v>1037</v>
      </c>
      <c r="K16" s="12">
        <f>'2012KOKOMAA'!K16-'2011KOKOMAA'!K16</f>
        <v>1893</v>
      </c>
      <c r="L16" s="12">
        <f>'2012KOKOMAA'!L16-'2011KOKOMAA'!L16</f>
        <v>-230</v>
      </c>
      <c r="M16" s="12">
        <f>'2012KOKOMAA'!M16-'2011KOKOMAA'!M16</f>
        <v>-1365</v>
      </c>
      <c r="N16" s="12">
        <f>'2012KOKOMAA'!N16-'2011KOKOMAA'!N16</f>
        <v>-982</v>
      </c>
      <c r="O16" s="12">
        <f>'2012KOKOMAA'!O16-'2011KOKOMAA'!O16</f>
        <v>-304</v>
      </c>
    </row>
    <row r="17" spans="2:15" s="21" customFormat="1" x14ac:dyDescent="0.2">
      <c r="B17" s="24" t="s">
        <v>30</v>
      </c>
      <c r="C17" s="23">
        <f t="shared" si="0"/>
        <v>30486</v>
      </c>
      <c r="D17" s="23">
        <f>'2012KOKOMAA'!D17-'2011KOKOMAA'!D17</f>
        <v>6270</v>
      </c>
      <c r="E17" s="23">
        <f>'2012KOKOMAA'!E17-'2011KOKOMAA'!E17</f>
        <v>6723</v>
      </c>
      <c r="F17" s="23">
        <f>'2012KOKOMAA'!F17-'2011KOKOMAA'!F17</f>
        <v>2846</v>
      </c>
      <c r="G17" s="23">
        <f>'2012KOKOMAA'!G17-'2011KOKOMAA'!G17</f>
        <v>167</v>
      </c>
      <c r="H17" s="23">
        <f>'2012KOKOMAA'!H17-'2011KOKOMAA'!H17</f>
        <v>254</v>
      </c>
      <c r="I17" s="23">
        <f>'2012KOKOMAA'!I17-'2011KOKOMAA'!I17</f>
        <v>-258</v>
      </c>
      <c r="J17" s="23">
        <f>'2012KOKOMAA'!J17-'2011KOKOMAA'!J17</f>
        <v>2214</v>
      </c>
      <c r="K17" s="23">
        <f>'2012KOKOMAA'!K17-'2011KOKOMAA'!K17</f>
        <v>2100</v>
      </c>
      <c r="L17" s="23">
        <f>'2012KOKOMAA'!L17-'2011KOKOMAA'!L17</f>
        <v>2999</v>
      </c>
      <c r="M17" s="23">
        <f>'2012KOKOMAA'!M17-'2011KOKOMAA'!M17</f>
        <v>4532</v>
      </c>
      <c r="N17" s="23">
        <f>'2012KOKOMAA'!N17-'2011KOKOMAA'!N17</f>
        <v>2057</v>
      </c>
      <c r="O17" s="23">
        <f>'2012KOKOMAA'!O17-'2011KOKOMAA'!O17</f>
        <v>582</v>
      </c>
    </row>
    <row r="18" spans="2:15" x14ac:dyDescent="0.2">
      <c r="B18" s="1" t="s">
        <v>31</v>
      </c>
      <c r="C18" s="43">
        <f t="shared" si="0"/>
        <v>-25662</v>
      </c>
      <c r="D18" s="12">
        <f>'2012KOKOMAA'!D18-'2011KOKOMAA'!D18</f>
        <v>-668</v>
      </c>
      <c r="E18" s="12">
        <f>'2012KOKOMAA'!E18-'2011KOKOMAA'!E18</f>
        <v>-77</v>
      </c>
      <c r="F18" s="12">
        <f>'2012KOKOMAA'!F18-'2011KOKOMAA'!F18</f>
        <v>69</v>
      </c>
      <c r="G18" s="12">
        <f>'2012KOKOMAA'!G18-'2011KOKOMAA'!G18</f>
        <v>-733</v>
      </c>
      <c r="H18" s="12">
        <f>'2012KOKOMAA'!H18-'2011KOKOMAA'!H18</f>
        <v>-2290</v>
      </c>
      <c r="I18" s="12">
        <f>'2012KOKOMAA'!I18-'2011KOKOMAA'!I18</f>
        <v>-2322</v>
      </c>
      <c r="J18" s="12">
        <f>'2012KOKOMAA'!J18-'2011KOKOMAA'!J18</f>
        <v>-5926</v>
      </c>
      <c r="K18" s="12">
        <f>'2012KOKOMAA'!K18-'2011KOKOMAA'!K18</f>
        <v>-10391</v>
      </c>
      <c r="L18" s="12">
        <f>'2012KOKOMAA'!L18-'2011KOKOMAA'!L18</f>
        <v>119</v>
      </c>
      <c r="M18" s="12">
        <f>'2012KOKOMAA'!M18-'2011KOKOMAA'!M18</f>
        <v>-484</v>
      </c>
      <c r="N18" s="12">
        <f>'2012KOKOMAA'!N18-'2011KOKOMAA'!N18</f>
        <v>-425</v>
      </c>
      <c r="O18" s="12">
        <f>'2012KOKOMAA'!O18-'2011KOKOMAA'!O18</f>
        <v>-2534</v>
      </c>
    </row>
    <row r="19" spans="2:15" s="21" customFormat="1" x14ac:dyDescent="0.2">
      <c r="B19" s="24" t="s">
        <v>34</v>
      </c>
      <c r="C19" s="23">
        <f t="shared" si="0"/>
        <v>9385</v>
      </c>
      <c r="D19" s="23">
        <f>'2012KOKOMAA'!D19-'2011KOKOMAA'!D19</f>
        <v>458</v>
      </c>
      <c r="E19" s="23">
        <f>'2012KOKOMAA'!E19-'2011KOKOMAA'!E19</f>
        <v>2071</v>
      </c>
      <c r="F19" s="23">
        <f>'2012KOKOMAA'!F19-'2011KOKOMAA'!F19</f>
        <v>234</v>
      </c>
      <c r="G19" s="23">
        <f>'2012KOKOMAA'!G19-'2011KOKOMAA'!G19</f>
        <v>2944</v>
      </c>
      <c r="H19" s="23">
        <f>'2012KOKOMAA'!H19-'2011KOKOMAA'!H19</f>
        <v>1256</v>
      </c>
      <c r="I19" s="23">
        <f>'2012KOKOMAA'!I19-'2011KOKOMAA'!I19</f>
        <v>558</v>
      </c>
      <c r="J19" s="23">
        <f>'2012KOKOMAA'!J19-'2011KOKOMAA'!J19</f>
        <v>-3900</v>
      </c>
      <c r="K19" s="23">
        <f>'2012KOKOMAA'!K19-'2011KOKOMAA'!K19</f>
        <v>1500</v>
      </c>
      <c r="L19" s="23">
        <f>'2012KOKOMAA'!L19-'2011KOKOMAA'!L19</f>
        <v>1921</v>
      </c>
      <c r="M19" s="23">
        <f>'2012KOKOMAA'!M19-'2011KOKOMAA'!M19</f>
        <v>1322</v>
      </c>
      <c r="N19" s="23">
        <f>'2012KOKOMAA'!N19-'2011KOKOMAA'!N19</f>
        <v>2297</v>
      </c>
      <c r="O19" s="23">
        <f>'2012KOKOMAA'!O19-'2011KOKOMAA'!O19</f>
        <v>-1276</v>
      </c>
    </row>
    <row r="20" spans="2:15" x14ac:dyDescent="0.2">
      <c r="B20" s="1" t="s">
        <v>33</v>
      </c>
      <c r="C20" s="43">
        <f t="shared" si="0"/>
        <v>325</v>
      </c>
      <c r="D20" s="12">
        <f>'2012KOKOMAA'!D20-'2011KOKOMAA'!D20</f>
        <v>-488</v>
      </c>
      <c r="E20" s="12">
        <f>'2012KOKOMAA'!E20-'2011KOKOMAA'!E20</f>
        <v>1521</v>
      </c>
      <c r="F20" s="12">
        <f>'2012KOKOMAA'!F20-'2011KOKOMAA'!F20</f>
        <v>-1388</v>
      </c>
      <c r="G20" s="12">
        <f>'2012KOKOMAA'!G20-'2011KOKOMAA'!G20</f>
        <v>-136</v>
      </c>
      <c r="H20" s="12">
        <f>'2012KOKOMAA'!H20-'2011KOKOMAA'!H20</f>
        <v>-614</v>
      </c>
      <c r="I20" s="12">
        <f>'2012KOKOMAA'!I20-'2011KOKOMAA'!I20</f>
        <v>167</v>
      </c>
      <c r="J20" s="12">
        <f>'2012KOKOMAA'!J20-'2011KOKOMAA'!J20</f>
        <v>401</v>
      </c>
      <c r="K20" s="12">
        <f>'2012KOKOMAA'!K20-'2011KOKOMAA'!K20</f>
        <v>-63</v>
      </c>
      <c r="L20" s="12">
        <f>'2012KOKOMAA'!L20-'2011KOKOMAA'!L20</f>
        <v>-429</v>
      </c>
      <c r="M20" s="12">
        <f>'2012KOKOMAA'!M20-'2011KOKOMAA'!M20</f>
        <v>961</v>
      </c>
      <c r="N20" s="12">
        <f>'2012KOKOMAA'!N20-'2011KOKOMAA'!N20</f>
        <v>685</v>
      </c>
      <c r="O20" s="12">
        <f>'2012KOKOMAA'!O20-'2011KOKOMAA'!O20</f>
        <v>-292</v>
      </c>
    </row>
    <row r="21" spans="2:15" s="21" customFormat="1" x14ac:dyDescent="0.2">
      <c r="B21" s="24" t="s">
        <v>40</v>
      </c>
      <c r="C21" s="23">
        <f t="shared" si="0"/>
        <v>10700</v>
      </c>
      <c r="D21" s="23">
        <f>'2012KOKOMAA'!D21-'2011KOKOMAA'!D21</f>
        <v>2392</v>
      </c>
      <c r="E21" s="23">
        <f>'2012KOKOMAA'!E21-'2011KOKOMAA'!E21</f>
        <v>717</v>
      </c>
      <c r="F21" s="23">
        <f>'2012KOKOMAA'!F21-'2011KOKOMAA'!F21</f>
        <v>1119</v>
      </c>
      <c r="G21" s="23">
        <f>'2012KOKOMAA'!G21-'2011KOKOMAA'!G21</f>
        <v>682</v>
      </c>
      <c r="H21" s="23">
        <f>'2012KOKOMAA'!H21-'2011KOKOMAA'!H21</f>
        <v>-576</v>
      </c>
      <c r="I21" s="23">
        <f>'2012KOKOMAA'!I21-'2011KOKOMAA'!I21</f>
        <v>2007</v>
      </c>
      <c r="J21" s="23">
        <f>'2012KOKOMAA'!J21-'2011KOKOMAA'!J21</f>
        <v>1194</v>
      </c>
      <c r="K21" s="23">
        <f>'2012KOKOMAA'!K21-'2011KOKOMAA'!K21</f>
        <v>1242</v>
      </c>
      <c r="L21" s="23">
        <f>'2012KOKOMAA'!L21-'2011KOKOMAA'!L21</f>
        <v>416</v>
      </c>
      <c r="M21" s="23">
        <f>'2012KOKOMAA'!M21-'2011KOKOMAA'!M21</f>
        <v>788</v>
      </c>
      <c r="N21" s="23">
        <f>'2012KOKOMAA'!N21-'2011KOKOMAA'!N21</f>
        <v>-462</v>
      </c>
      <c r="O21" s="23">
        <f>'2012KOKOMAA'!O21-'2011KOKOMAA'!O21</f>
        <v>1181</v>
      </c>
    </row>
    <row r="22" spans="2:15" x14ac:dyDescent="0.2">
      <c r="B22" s="42" t="s">
        <v>36</v>
      </c>
      <c r="C22" s="43">
        <f t="shared" si="0"/>
        <v>-33226</v>
      </c>
      <c r="D22" s="12">
        <f>'2012KOKOMAA'!D22-'2011KOKOMAA'!D22</f>
        <v>-1097</v>
      </c>
      <c r="E22" s="12">
        <f>'2012KOKOMAA'!E22-'2011KOKOMAA'!E22</f>
        <v>-976</v>
      </c>
      <c r="F22" s="12">
        <f>'2012KOKOMAA'!F22-'2011KOKOMAA'!F22</f>
        <v>-2304</v>
      </c>
      <c r="G22" s="12">
        <f>'2012KOKOMAA'!G22-'2011KOKOMAA'!G22</f>
        <v>-749</v>
      </c>
      <c r="H22" s="12">
        <f>'2012KOKOMAA'!H22-'2011KOKOMAA'!H22</f>
        <v>-2940</v>
      </c>
      <c r="I22" s="12">
        <f>'2012KOKOMAA'!I22-'2011KOKOMAA'!I22</f>
        <v>-2783</v>
      </c>
      <c r="J22" s="12">
        <f>'2012KOKOMAA'!J22-'2011KOKOMAA'!J22</f>
        <v>-6417</v>
      </c>
      <c r="K22" s="12">
        <f>'2012KOKOMAA'!K22-'2011KOKOMAA'!K22</f>
        <v>-9159</v>
      </c>
      <c r="L22" s="12">
        <f>'2012KOKOMAA'!L22-'2011KOKOMAA'!L22</f>
        <v>-2640</v>
      </c>
      <c r="M22" s="12">
        <f>'2012KOKOMAA'!M22-'2011KOKOMAA'!M22</f>
        <v>-1876</v>
      </c>
      <c r="N22" s="12">
        <f>'2012KOKOMAA'!N22-'2011KOKOMAA'!N22</f>
        <v>-322</v>
      </c>
      <c r="O22" s="12">
        <f>'2012KOKOMAA'!O22-'2011KOKOMAA'!O22</f>
        <v>-1963</v>
      </c>
    </row>
    <row r="23" spans="2:15" s="21" customFormat="1" x14ac:dyDescent="0.2">
      <c r="B23" s="24" t="s">
        <v>32</v>
      </c>
      <c r="C23" s="23">
        <f t="shared" si="0"/>
        <v>4298</v>
      </c>
      <c r="D23" s="23">
        <f>'2012KOKOMAA'!D23-'2011KOKOMAA'!D23</f>
        <v>-611</v>
      </c>
      <c r="E23" s="23">
        <f>'2012KOKOMAA'!E23-'2011KOKOMAA'!E23</f>
        <v>5032</v>
      </c>
      <c r="F23" s="23">
        <f>'2012KOKOMAA'!F23-'2011KOKOMAA'!F23</f>
        <v>1192</v>
      </c>
      <c r="G23" s="23">
        <f>'2012KOKOMAA'!G23-'2011KOKOMAA'!G23</f>
        <v>51</v>
      </c>
      <c r="H23" s="23">
        <f>'2012KOKOMAA'!H23-'2011KOKOMAA'!H23</f>
        <v>-444</v>
      </c>
      <c r="I23" s="23">
        <f>'2012KOKOMAA'!I23-'2011KOKOMAA'!I23</f>
        <v>2212</v>
      </c>
      <c r="J23" s="23">
        <f>'2012KOKOMAA'!J23-'2011KOKOMAA'!J23</f>
        <v>-2119</v>
      </c>
      <c r="K23" s="23">
        <f>'2012KOKOMAA'!K23-'2011KOKOMAA'!K23</f>
        <v>477</v>
      </c>
      <c r="L23" s="23">
        <f>'2012KOKOMAA'!L23-'2011KOKOMAA'!L23</f>
        <v>1064</v>
      </c>
      <c r="M23" s="23">
        <f>'2012KOKOMAA'!M23-'2011KOKOMAA'!M23</f>
        <v>7</v>
      </c>
      <c r="N23" s="23">
        <f>'2012KOKOMAA'!N23-'2011KOKOMAA'!N23</f>
        <v>873</v>
      </c>
      <c r="O23" s="23">
        <f>'2012KOKOMAA'!O23-'2011KOKOMAA'!O23</f>
        <v>-3436</v>
      </c>
    </row>
    <row r="24" spans="2:15" x14ac:dyDescent="0.2">
      <c r="B24" s="1" t="s">
        <v>35</v>
      </c>
      <c r="C24" s="43">
        <f t="shared" si="0"/>
        <v>-8147</v>
      </c>
      <c r="D24" s="12">
        <f>'2012KOKOMAA'!D24-'2011KOKOMAA'!D24</f>
        <v>367</v>
      </c>
      <c r="E24" s="12">
        <f>'2012KOKOMAA'!E24-'2011KOKOMAA'!E24</f>
        <v>716</v>
      </c>
      <c r="F24" s="12">
        <f>'2012KOKOMAA'!F24-'2011KOKOMAA'!F24</f>
        <v>-366</v>
      </c>
      <c r="G24" s="12">
        <f>'2012KOKOMAA'!G24-'2011KOKOMAA'!G24</f>
        <v>-259</v>
      </c>
      <c r="H24" s="12">
        <f>'2012KOKOMAA'!H24-'2011KOKOMAA'!H24</f>
        <v>-973</v>
      </c>
      <c r="I24" s="12">
        <f>'2012KOKOMAA'!I24-'2011KOKOMAA'!I24</f>
        <v>-2098</v>
      </c>
      <c r="J24" s="12">
        <f>'2012KOKOMAA'!J24-'2011KOKOMAA'!J24</f>
        <v>-3031</v>
      </c>
      <c r="K24" s="12">
        <f>'2012KOKOMAA'!K24-'2011KOKOMAA'!K24</f>
        <v>-2296</v>
      </c>
      <c r="L24" s="12">
        <f>'2012KOKOMAA'!L24-'2011KOKOMAA'!L24</f>
        <v>-652</v>
      </c>
      <c r="M24" s="12">
        <f>'2012KOKOMAA'!M24-'2011KOKOMAA'!M24</f>
        <v>627</v>
      </c>
      <c r="N24" s="12">
        <f>'2012KOKOMAA'!N24-'2011KOKOMAA'!N24</f>
        <v>267</v>
      </c>
      <c r="O24" s="12">
        <f>'2012KOKOMAA'!O24-'2011KOKOMAA'!O24</f>
        <v>-449</v>
      </c>
    </row>
    <row r="25" spans="2:15" s="21" customFormat="1" x14ac:dyDescent="0.2">
      <c r="B25" s="24" t="s">
        <v>38</v>
      </c>
      <c r="C25" s="23">
        <f t="shared" si="0"/>
        <v>14891</v>
      </c>
      <c r="D25" s="23">
        <f>'2012KOKOMAA'!D25-'2011KOKOMAA'!D25</f>
        <v>1588</v>
      </c>
      <c r="E25" s="23">
        <f>'2012KOKOMAA'!E25-'2011KOKOMAA'!E25</f>
        <v>3877</v>
      </c>
      <c r="F25" s="23">
        <f>'2012KOKOMAA'!F25-'2011KOKOMAA'!F25</f>
        <v>1690</v>
      </c>
      <c r="G25" s="23">
        <f>'2012KOKOMAA'!G25-'2011KOKOMAA'!G25</f>
        <v>344</v>
      </c>
      <c r="H25" s="23">
        <f>'2012KOKOMAA'!H25-'2011KOKOMAA'!H25</f>
        <v>6990</v>
      </c>
      <c r="I25" s="23">
        <f>'2012KOKOMAA'!I25-'2011KOKOMAA'!I25</f>
        <v>-235</v>
      </c>
      <c r="J25" s="23">
        <f>'2012KOKOMAA'!J25-'2011KOKOMAA'!J25</f>
        <v>244</v>
      </c>
      <c r="K25" s="23">
        <f>'2012KOKOMAA'!K25-'2011KOKOMAA'!K25</f>
        <v>-2634</v>
      </c>
      <c r="L25" s="23">
        <f>'2012KOKOMAA'!L25-'2011KOKOMAA'!L25</f>
        <v>800</v>
      </c>
      <c r="M25" s="23">
        <f>'2012KOKOMAA'!M25-'2011KOKOMAA'!M25</f>
        <v>-24</v>
      </c>
      <c r="N25" s="23">
        <f>'2012KOKOMAA'!N25-'2011KOKOMAA'!N25</f>
        <v>810</v>
      </c>
      <c r="O25" s="23">
        <f>'2012KOKOMAA'!O25-'2011KOKOMAA'!O25</f>
        <v>1441</v>
      </c>
    </row>
    <row r="26" spans="2:15" x14ac:dyDescent="0.2">
      <c r="B26" s="1" t="s">
        <v>37</v>
      </c>
      <c r="C26" s="43">
        <f t="shared" si="0"/>
        <v>7295</v>
      </c>
      <c r="D26" s="12">
        <f>'2012KOKOMAA'!D26-'2011KOKOMAA'!D26</f>
        <v>1161</v>
      </c>
      <c r="E26" s="12">
        <f>'2012KOKOMAA'!E26-'2011KOKOMAA'!E26</f>
        <v>4765</v>
      </c>
      <c r="F26" s="12">
        <f>'2012KOKOMAA'!F26-'2011KOKOMAA'!F26</f>
        <v>4286</v>
      </c>
      <c r="G26" s="12">
        <f>'2012KOKOMAA'!G26-'2011KOKOMAA'!G26</f>
        <v>2797</v>
      </c>
      <c r="H26" s="12">
        <f>'2012KOKOMAA'!H26-'2011KOKOMAA'!H26</f>
        <v>-431</v>
      </c>
      <c r="I26" s="12">
        <f>'2012KOKOMAA'!I26-'2011KOKOMAA'!I26</f>
        <v>2932</v>
      </c>
      <c r="J26" s="12">
        <f>'2012KOKOMAA'!J26-'2011KOKOMAA'!J26</f>
        <v>-2359</v>
      </c>
      <c r="K26" s="12">
        <f>'2012KOKOMAA'!K26-'2011KOKOMAA'!K26</f>
        <v>-482</v>
      </c>
      <c r="L26" s="12">
        <f>'2012KOKOMAA'!L26-'2011KOKOMAA'!L26</f>
        <v>-971</v>
      </c>
      <c r="M26" s="12">
        <f>'2012KOKOMAA'!M26-'2011KOKOMAA'!M26</f>
        <v>-1212</v>
      </c>
      <c r="N26" s="12">
        <f>'2012KOKOMAA'!N26-'2011KOKOMAA'!N26</f>
        <v>-1188</v>
      </c>
      <c r="O26" s="12">
        <f>'2012KOKOMAA'!O26-'2011KOKOMAA'!O26</f>
        <v>-2003</v>
      </c>
    </row>
    <row r="27" spans="2:15" s="21" customFormat="1" x14ac:dyDescent="0.2">
      <c r="B27" s="24" t="s">
        <v>39</v>
      </c>
      <c r="C27" s="23">
        <f t="shared" si="0"/>
        <v>4428</v>
      </c>
      <c r="D27" s="23">
        <f>'2012KOKOMAA'!D27-'2011KOKOMAA'!D27</f>
        <v>-173</v>
      </c>
      <c r="E27" s="23">
        <f>'2012KOKOMAA'!E27-'2011KOKOMAA'!E27</f>
        <v>1990</v>
      </c>
      <c r="F27" s="23">
        <f>'2012KOKOMAA'!F27-'2011KOKOMAA'!F27</f>
        <v>1099</v>
      </c>
      <c r="G27" s="23">
        <f>'2012KOKOMAA'!G27-'2011KOKOMAA'!G27</f>
        <v>-104</v>
      </c>
      <c r="H27" s="23">
        <f>'2012KOKOMAA'!H27-'2011KOKOMAA'!H27</f>
        <v>-289</v>
      </c>
      <c r="I27" s="23">
        <f>'2012KOKOMAA'!I27-'2011KOKOMAA'!I27</f>
        <v>388</v>
      </c>
      <c r="J27" s="23">
        <f>'2012KOKOMAA'!J27-'2011KOKOMAA'!J27</f>
        <v>644</v>
      </c>
      <c r="K27" s="23">
        <f>'2012KOKOMAA'!K27-'2011KOKOMAA'!K27</f>
        <v>-474</v>
      </c>
      <c r="L27" s="23">
        <f>'2012KOKOMAA'!L27-'2011KOKOMAA'!L27</f>
        <v>-56</v>
      </c>
      <c r="M27" s="23">
        <f>'2012KOKOMAA'!M27-'2011KOKOMAA'!M27</f>
        <v>625</v>
      </c>
      <c r="N27" s="23">
        <f>'2012KOKOMAA'!N27-'2011KOKOMAA'!N27</f>
        <v>311</v>
      </c>
      <c r="O27" s="23">
        <f>'2012KOKOMAA'!O27-'2011KOKOMAA'!O27</f>
        <v>467</v>
      </c>
    </row>
    <row r="28" spans="2:15" x14ac:dyDescent="0.2">
      <c r="B28" s="42" t="s">
        <v>42</v>
      </c>
      <c r="C28" s="43">
        <f t="shared" si="0"/>
        <v>2038</v>
      </c>
      <c r="D28" s="12">
        <f>'2012KOKOMAA'!D28-'2011KOKOMAA'!D28</f>
        <v>-45</v>
      </c>
      <c r="E28" s="12">
        <f>'2012KOKOMAA'!E28-'2011KOKOMAA'!E28</f>
        <v>86</v>
      </c>
      <c r="F28" s="12">
        <f>'2012KOKOMAA'!F28-'2011KOKOMAA'!F28</f>
        <v>811</v>
      </c>
      <c r="G28" s="12">
        <f>'2012KOKOMAA'!G28-'2011KOKOMAA'!G28</f>
        <v>-2053</v>
      </c>
      <c r="H28" s="12">
        <f>'2012KOKOMAA'!H28-'2011KOKOMAA'!H28</f>
        <v>1943</v>
      </c>
      <c r="I28" s="12">
        <f>'2012KOKOMAA'!I28-'2011KOKOMAA'!I28</f>
        <v>-405</v>
      </c>
      <c r="J28" s="12">
        <f>'2012KOKOMAA'!J28-'2011KOKOMAA'!J28</f>
        <v>1630</v>
      </c>
      <c r="K28" s="12">
        <f>'2012KOKOMAA'!K28-'2011KOKOMAA'!K28</f>
        <v>-52</v>
      </c>
      <c r="L28" s="12">
        <f>'2012KOKOMAA'!L28-'2011KOKOMAA'!L28</f>
        <v>174</v>
      </c>
      <c r="M28" s="12">
        <f>'2012KOKOMAA'!M28-'2011KOKOMAA'!M28</f>
        <v>168</v>
      </c>
      <c r="N28" s="12">
        <f>'2012KOKOMAA'!N28-'2011KOKOMAA'!N28</f>
        <v>-301</v>
      </c>
      <c r="O28" s="12">
        <f>'2012KOKOMAA'!O28-'2011KOKOMAA'!O28</f>
        <v>82</v>
      </c>
    </row>
    <row r="29" spans="2:15" s="21" customFormat="1" x14ac:dyDescent="0.2">
      <c r="B29" s="24" t="s">
        <v>43</v>
      </c>
      <c r="C29" s="23">
        <f t="shared" si="0"/>
        <v>169</v>
      </c>
      <c r="D29" s="23">
        <f>'2012KOKOMAA'!D29-'2011KOKOMAA'!D29</f>
        <v>200</v>
      </c>
      <c r="E29" s="23">
        <f>'2012KOKOMAA'!E29-'2011KOKOMAA'!E29</f>
        <v>417</v>
      </c>
      <c r="F29" s="23">
        <f>'2012KOKOMAA'!F29-'2011KOKOMAA'!F29</f>
        <v>-37</v>
      </c>
      <c r="G29" s="23">
        <f>'2012KOKOMAA'!G29-'2011KOKOMAA'!G29</f>
        <v>98</v>
      </c>
      <c r="H29" s="23">
        <f>'2012KOKOMAA'!H29-'2011KOKOMAA'!H29</f>
        <v>745</v>
      </c>
      <c r="I29" s="23">
        <f>'2012KOKOMAA'!I29-'2011KOKOMAA'!I29</f>
        <v>2090</v>
      </c>
      <c r="J29" s="23">
        <f>'2012KOKOMAA'!J29-'2011KOKOMAA'!J29</f>
        <v>-465</v>
      </c>
      <c r="K29" s="23">
        <f>'2012KOKOMAA'!K29-'2011KOKOMAA'!K29</f>
        <v>-2424</v>
      </c>
      <c r="L29" s="23">
        <f>'2012KOKOMAA'!L29-'2011KOKOMAA'!L29</f>
        <v>-15</v>
      </c>
      <c r="M29" s="23">
        <f>'2012KOKOMAA'!M29-'2011KOKOMAA'!M29</f>
        <v>-251</v>
      </c>
      <c r="N29" s="23">
        <f>'2012KOKOMAA'!N29-'2011KOKOMAA'!N29</f>
        <v>103</v>
      </c>
      <c r="O29" s="23">
        <f>'2012KOKOMAA'!O29-'2011KOKOMAA'!O29</f>
        <v>-292</v>
      </c>
    </row>
    <row r="30" spans="2:15" x14ac:dyDescent="0.2">
      <c r="B30" s="1" t="s">
        <v>44</v>
      </c>
      <c r="C30" s="43">
        <f t="shared" si="0"/>
        <v>1525</v>
      </c>
      <c r="D30" s="12">
        <f>'2012KOKOMAA'!D30-'2011KOKOMAA'!D30</f>
        <v>1772</v>
      </c>
      <c r="E30" s="12">
        <f>'2012KOKOMAA'!E30-'2011KOKOMAA'!E30</f>
        <v>1738</v>
      </c>
      <c r="F30" s="12">
        <f>'2012KOKOMAA'!F30-'2011KOKOMAA'!F30</f>
        <v>775</v>
      </c>
      <c r="G30" s="12">
        <f>'2012KOKOMAA'!G30-'2011KOKOMAA'!G30</f>
        <v>373</v>
      </c>
      <c r="H30" s="12">
        <f>'2012KOKOMAA'!H30-'2011KOKOMAA'!H30</f>
        <v>37</v>
      </c>
      <c r="I30" s="12">
        <f>'2012KOKOMAA'!I30-'2011KOKOMAA'!I30</f>
        <v>-1059</v>
      </c>
      <c r="J30" s="12">
        <f>'2012KOKOMAA'!J30-'2011KOKOMAA'!J30</f>
        <v>-3657</v>
      </c>
      <c r="K30" s="12">
        <f>'2012KOKOMAA'!K30-'2011KOKOMAA'!K30</f>
        <v>-48</v>
      </c>
      <c r="L30" s="12">
        <f>'2012KOKOMAA'!L30-'2011KOKOMAA'!L30</f>
        <v>1947</v>
      </c>
      <c r="M30" s="12">
        <f>'2012KOKOMAA'!M30-'2011KOKOMAA'!M30</f>
        <v>719</v>
      </c>
      <c r="N30" s="12">
        <f>'2012KOKOMAA'!N30-'2011KOKOMAA'!N30</f>
        <v>-669</v>
      </c>
      <c r="O30" s="12">
        <f>'2012KOKOMAA'!O30-'2011KOKOMAA'!O30</f>
        <v>-403</v>
      </c>
    </row>
    <row r="31" spans="2:15" s="21" customFormat="1" x14ac:dyDescent="0.2">
      <c r="B31" s="24" t="s">
        <v>2</v>
      </c>
      <c r="C31" s="23">
        <f t="shared" si="0"/>
        <v>3160</v>
      </c>
      <c r="D31" s="23">
        <f>'2012KOKOMAA'!D31-'2011KOKOMAA'!D31</f>
        <v>644</v>
      </c>
      <c r="E31" s="23">
        <f>'2012KOKOMAA'!E31-'2011KOKOMAA'!E31</f>
        <v>49</v>
      </c>
      <c r="F31" s="23">
        <f>'2012KOKOMAA'!F31-'2011KOKOMAA'!F31</f>
        <v>230</v>
      </c>
      <c r="G31" s="23">
        <f>'2012KOKOMAA'!G31-'2011KOKOMAA'!G31</f>
        <v>22</v>
      </c>
      <c r="H31" s="23">
        <f>'2012KOKOMAA'!H31-'2011KOKOMAA'!H31</f>
        <v>238</v>
      </c>
      <c r="I31" s="23">
        <f>'2012KOKOMAA'!I31-'2011KOKOMAA'!I31</f>
        <v>343</v>
      </c>
      <c r="J31" s="23">
        <f>'2012KOKOMAA'!J31-'2011KOKOMAA'!J31</f>
        <v>952</v>
      </c>
      <c r="K31" s="23">
        <f>'2012KOKOMAA'!K31-'2011KOKOMAA'!K31</f>
        <v>-708</v>
      </c>
      <c r="L31" s="23">
        <f>'2012KOKOMAA'!L31-'2011KOKOMAA'!L31</f>
        <v>76</v>
      </c>
      <c r="M31" s="23">
        <f>'2012KOKOMAA'!M31-'2011KOKOMAA'!M31</f>
        <v>379</v>
      </c>
      <c r="N31" s="23">
        <f>'2012KOKOMAA'!N31-'2011KOKOMAA'!N31</f>
        <v>364</v>
      </c>
      <c r="O31" s="23">
        <f>'2012KOKOMAA'!O31-'2011KOKOMAA'!O31</f>
        <v>571</v>
      </c>
    </row>
    <row r="32" spans="2:15" x14ac:dyDescent="0.2">
      <c r="B32" s="1" t="s">
        <v>48</v>
      </c>
      <c r="C32" s="43">
        <f t="shared" si="0"/>
        <v>1628</v>
      </c>
      <c r="D32" s="12">
        <f>'2012KOKOMAA'!D32-'2011KOKOMAA'!D32</f>
        <v>227</v>
      </c>
      <c r="E32" s="12">
        <f>'2012KOKOMAA'!E32-'2011KOKOMAA'!E32</f>
        <v>-75</v>
      </c>
      <c r="F32" s="12">
        <f>'2012KOKOMAA'!F32-'2011KOKOMAA'!F32</f>
        <v>117</v>
      </c>
      <c r="G32" s="12">
        <f>'2012KOKOMAA'!G32-'2011KOKOMAA'!G32</f>
        <v>-29</v>
      </c>
      <c r="H32" s="12">
        <f>'2012KOKOMAA'!H32-'2011KOKOMAA'!H32</f>
        <v>-666</v>
      </c>
      <c r="I32" s="12">
        <f>'2012KOKOMAA'!I32-'2011KOKOMAA'!I32</f>
        <v>88</v>
      </c>
      <c r="J32" s="12">
        <f>'2012KOKOMAA'!J32-'2011KOKOMAA'!J32</f>
        <v>-421</v>
      </c>
      <c r="K32" s="12">
        <f>'2012KOKOMAA'!K32-'2011KOKOMAA'!K32</f>
        <v>1053</v>
      </c>
      <c r="L32" s="12">
        <f>'2012KOKOMAA'!L32-'2011KOKOMAA'!L32</f>
        <v>-77</v>
      </c>
      <c r="M32" s="12">
        <f>'2012KOKOMAA'!M32-'2011KOKOMAA'!M32</f>
        <v>341</v>
      </c>
      <c r="N32" s="12">
        <f>'2012KOKOMAA'!N32-'2011KOKOMAA'!N32</f>
        <v>524</v>
      </c>
      <c r="O32" s="12">
        <f>'2012KOKOMAA'!O32-'2011KOKOMAA'!O32</f>
        <v>546</v>
      </c>
    </row>
    <row r="33" spans="2:18" s="21" customFormat="1" x14ac:dyDescent="0.2">
      <c r="B33" s="24" t="s">
        <v>41</v>
      </c>
      <c r="C33" s="23">
        <f t="shared" si="0"/>
        <v>-3931</v>
      </c>
      <c r="D33" s="23">
        <f>'2012KOKOMAA'!D33-'2011KOKOMAA'!D33</f>
        <v>-129</v>
      </c>
      <c r="E33" s="23">
        <f>'2012KOKOMAA'!E33-'2011KOKOMAA'!E33</f>
        <v>-22</v>
      </c>
      <c r="F33" s="23">
        <f>'2012KOKOMAA'!F33-'2011KOKOMAA'!F33</f>
        <v>-170</v>
      </c>
      <c r="G33" s="23">
        <f>'2012KOKOMAA'!G33-'2011KOKOMAA'!G33</f>
        <v>-21</v>
      </c>
      <c r="H33" s="23">
        <f>'2012KOKOMAA'!H33-'2011KOKOMAA'!H33</f>
        <v>-313</v>
      </c>
      <c r="I33" s="23">
        <f>'2012KOKOMAA'!I33-'2011KOKOMAA'!I33</f>
        <v>-129</v>
      </c>
      <c r="J33" s="23">
        <f>'2012KOKOMAA'!J33-'2011KOKOMAA'!J33</f>
        <v>-433</v>
      </c>
      <c r="K33" s="23">
        <f>'2012KOKOMAA'!K33-'2011KOKOMAA'!K33</f>
        <v>-1772</v>
      </c>
      <c r="L33" s="23">
        <f>'2012KOKOMAA'!L33-'2011KOKOMAA'!L33</f>
        <v>-436</v>
      </c>
      <c r="M33" s="23">
        <f>'2012KOKOMAA'!M33-'2011KOKOMAA'!M33</f>
        <v>58</v>
      </c>
      <c r="N33" s="23">
        <f>'2012KOKOMAA'!N33-'2011KOKOMAA'!N33</f>
        <v>-99</v>
      </c>
      <c r="O33" s="23">
        <f>'2012KOKOMAA'!O33-'2011KOKOMAA'!O33</f>
        <v>-465</v>
      </c>
    </row>
    <row r="34" spans="2:18" x14ac:dyDescent="0.2">
      <c r="B34" s="1" t="s">
        <v>47</v>
      </c>
      <c r="C34" s="43">
        <f t="shared" si="0"/>
        <v>167</v>
      </c>
      <c r="D34" s="12">
        <f>'2012KOKOMAA'!D34-'2011KOKOMAA'!D34</f>
        <v>-190</v>
      </c>
      <c r="E34" s="12">
        <f>'2012KOKOMAA'!E34-'2011KOKOMAA'!E34</f>
        <v>73</v>
      </c>
      <c r="F34" s="12">
        <f>'2012KOKOMAA'!F34-'2011KOKOMAA'!F34</f>
        <v>275</v>
      </c>
      <c r="G34" s="12">
        <f>'2012KOKOMAA'!G34-'2011KOKOMAA'!G34</f>
        <v>-103</v>
      </c>
      <c r="H34" s="12">
        <f>'2012KOKOMAA'!H34-'2011KOKOMAA'!H34</f>
        <v>180</v>
      </c>
      <c r="I34" s="12">
        <f>'2012KOKOMAA'!I34-'2011KOKOMAA'!I34</f>
        <v>-459</v>
      </c>
      <c r="J34" s="12">
        <f>'2012KOKOMAA'!J34-'2011KOKOMAA'!J34</f>
        <v>-57</v>
      </c>
      <c r="K34" s="12">
        <f>'2012KOKOMAA'!K34-'2011KOKOMAA'!K34</f>
        <v>-140</v>
      </c>
      <c r="L34" s="12">
        <f>'2012KOKOMAA'!L34-'2011KOKOMAA'!L34</f>
        <v>-9</v>
      </c>
      <c r="M34" s="12">
        <f>'2012KOKOMAA'!M34-'2011KOKOMAA'!M34</f>
        <v>256</v>
      </c>
      <c r="N34" s="12">
        <f>'2012KOKOMAA'!N34-'2011KOKOMAA'!N34</f>
        <v>-12</v>
      </c>
      <c r="O34" s="12">
        <f>'2012KOKOMAA'!O34-'2011KOKOMAA'!O34</f>
        <v>353</v>
      </c>
    </row>
    <row r="35" spans="2:18" s="21" customFormat="1" x14ac:dyDescent="0.2">
      <c r="B35" s="24" t="s">
        <v>49</v>
      </c>
      <c r="C35" s="23">
        <f t="shared" si="0"/>
        <v>2799</v>
      </c>
      <c r="D35" s="23">
        <f>'2012KOKOMAA'!D35-'2011KOKOMAA'!D35</f>
        <v>407</v>
      </c>
      <c r="E35" s="23">
        <f>'2012KOKOMAA'!E35-'2011KOKOMAA'!E35</f>
        <v>795</v>
      </c>
      <c r="F35" s="23">
        <f>'2012KOKOMAA'!F35-'2011KOKOMAA'!F35</f>
        <v>-28</v>
      </c>
      <c r="G35" s="23">
        <f>'2012KOKOMAA'!G35-'2011KOKOMAA'!G35</f>
        <v>-258</v>
      </c>
      <c r="H35" s="23">
        <f>'2012KOKOMAA'!H35-'2011KOKOMAA'!H35</f>
        <v>862</v>
      </c>
      <c r="I35" s="23">
        <f>'2012KOKOMAA'!I35-'2011KOKOMAA'!I35</f>
        <v>714</v>
      </c>
      <c r="J35" s="23">
        <f>'2012KOKOMAA'!J35-'2011KOKOMAA'!J35</f>
        <v>236</v>
      </c>
      <c r="K35" s="23">
        <f>'2012KOKOMAA'!K35-'2011KOKOMAA'!K35</f>
        <v>-129</v>
      </c>
      <c r="L35" s="23">
        <f>'2012KOKOMAA'!L35-'2011KOKOMAA'!L35</f>
        <v>304</v>
      </c>
      <c r="M35" s="23">
        <f>'2012KOKOMAA'!M35-'2011KOKOMAA'!M35</f>
        <v>-76</v>
      </c>
      <c r="N35" s="23">
        <f>'2012KOKOMAA'!N35-'2011KOKOMAA'!N35</f>
        <v>-52</v>
      </c>
      <c r="O35" s="23">
        <f>'2012KOKOMAA'!O35-'2011KOKOMAA'!O35</f>
        <v>24</v>
      </c>
    </row>
    <row r="36" spans="2:18" x14ac:dyDescent="0.2">
      <c r="B36" s="42" t="s">
        <v>45</v>
      </c>
      <c r="C36" s="43">
        <f t="shared" si="0"/>
        <v>-5231</v>
      </c>
      <c r="D36" s="12">
        <f>'2012KOKOMAA'!D36-'2011KOKOMAA'!D36</f>
        <v>-346</v>
      </c>
      <c r="E36" s="12">
        <f>'2012KOKOMAA'!E36-'2011KOKOMAA'!E36</f>
        <v>-424</v>
      </c>
      <c r="F36" s="12">
        <f>'2012KOKOMAA'!F36-'2011KOKOMAA'!F36</f>
        <v>-383</v>
      </c>
      <c r="G36" s="12">
        <f>'2012KOKOMAA'!G36-'2011KOKOMAA'!G36</f>
        <v>-513</v>
      </c>
      <c r="H36" s="12">
        <f>'2012KOKOMAA'!H36-'2011KOKOMAA'!H36</f>
        <v>-499</v>
      </c>
      <c r="I36" s="12">
        <f>'2012KOKOMAA'!I36-'2011KOKOMAA'!I36</f>
        <v>400</v>
      </c>
      <c r="J36" s="12">
        <f>'2012KOKOMAA'!J36-'2011KOKOMAA'!J36</f>
        <v>-2499</v>
      </c>
      <c r="K36" s="12">
        <f>'2012KOKOMAA'!K36-'2011KOKOMAA'!K36</f>
        <v>-394</v>
      </c>
      <c r="L36" s="12">
        <f>'2012KOKOMAA'!L36-'2011KOKOMAA'!L36</f>
        <v>-183</v>
      </c>
      <c r="M36" s="12">
        <f>'2012KOKOMAA'!M36-'2011KOKOMAA'!M36</f>
        <v>56</v>
      </c>
      <c r="N36" s="12">
        <f>'2012KOKOMAA'!N36-'2011KOKOMAA'!N36</f>
        <v>-37</v>
      </c>
      <c r="O36" s="12">
        <f>'2012KOKOMAA'!O36-'2011KOKOMAA'!O36</f>
        <v>-409</v>
      </c>
    </row>
    <row r="37" spans="2:18" s="21" customFormat="1" x14ac:dyDescent="0.2">
      <c r="B37" s="24" t="s">
        <v>51</v>
      </c>
      <c r="C37" s="23">
        <f t="shared" si="0"/>
        <v>-10916</v>
      </c>
      <c r="D37" s="23">
        <f>'2012KOKOMAA'!D37-'2011KOKOMAA'!D37</f>
        <v>-540</v>
      </c>
      <c r="E37" s="23">
        <f>'2012KOKOMAA'!E37-'2011KOKOMAA'!E37</f>
        <v>-365</v>
      </c>
      <c r="F37" s="23">
        <f>'2012KOKOMAA'!F37-'2011KOKOMAA'!F37</f>
        <v>-1322</v>
      </c>
      <c r="G37" s="23">
        <f>'2012KOKOMAA'!G37-'2011KOKOMAA'!G37</f>
        <v>-812</v>
      </c>
      <c r="H37" s="23">
        <f>'2012KOKOMAA'!H37-'2011KOKOMAA'!H37</f>
        <v>-2084</v>
      </c>
      <c r="I37" s="23">
        <f>'2012KOKOMAA'!I37-'2011KOKOMAA'!I37</f>
        <v>-1588</v>
      </c>
      <c r="J37" s="23">
        <f>'2012KOKOMAA'!J37-'2011KOKOMAA'!J37</f>
        <v>-1450</v>
      </c>
      <c r="K37" s="23">
        <f>'2012KOKOMAA'!K37-'2011KOKOMAA'!K37</f>
        <v>-217</v>
      </c>
      <c r="L37" s="23">
        <f>'2012KOKOMAA'!L37-'2011KOKOMAA'!L37</f>
        <v>-971</v>
      </c>
      <c r="M37" s="23">
        <f>'2012KOKOMAA'!M37-'2011KOKOMAA'!M37</f>
        <v>-602</v>
      </c>
      <c r="N37" s="23">
        <f>'2012KOKOMAA'!N37-'2011KOKOMAA'!N37</f>
        <v>-538</v>
      </c>
      <c r="O37" s="23">
        <f>'2012KOKOMAA'!O37-'2011KOKOMAA'!O37</f>
        <v>-427</v>
      </c>
      <c r="P37" s="23"/>
      <c r="Q37" s="23"/>
      <c r="R37" s="23"/>
    </row>
    <row r="38" spans="2:18" x14ac:dyDescent="0.2">
      <c r="B38" s="1" t="s">
        <v>3</v>
      </c>
      <c r="C38" s="43">
        <f t="shared" si="0"/>
        <v>3840</v>
      </c>
      <c r="D38" s="12">
        <f>'2012KOKOMAA'!D38-'2011KOKOMAA'!D38</f>
        <v>346</v>
      </c>
      <c r="E38" s="12">
        <f>'2012KOKOMAA'!E38-'2011KOKOMAA'!E38</f>
        <v>251</v>
      </c>
      <c r="F38" s="12">
        <f>'2012KOKOMAA'!F38-'2011KOKOMAA'!F38</f>
        <v>150</v>
      </c>
      <c r="G38" s="12">
        <f>'2012KOKOMAA'!G38-'2011KOKOMAA'!G38</f>
        <v>353</v>
      </c>
      <c r="H38" s="12">
        <f>'2012KOKOMAA'!H38-'2011KOKOMAA'!H38</f>
        <v>1998</v>
      </c>
      <c r="I38" s="12">
        <f>'2012KOKOMAA'!I38-'2011KOKOMAA'!I38</f>
        <v>-598</v>
      </c>
      <c r="J38" s="12">
        <f>'2012KOKOMAA'!J38-'2011KOKOMAA'!J38</f>
        <v>-824</v>
      </c>
      <c r="K38" s="12">
        <f>'2012KOKOMAA'!K38-'2011KOKOMAA'!K38</f>
        <v>-320</v>
      </c>
      <c r="L38" s="12">
        <f>'2012KOKOMAA'!L38-'2011KOKOMAA'!L38</f>
        <v>293</v>
      </c>
      <c r="M38" s="12">
        <f>'2012KOKOMAA'!M38-'2011KOKOMAA'!M38</f>
        <v>1577</v>
      </c>
      <c r="N38" s="12">
        <f>'2012KOKOMAA'!N38-'2011KOKOMAA'!N38</f>
        <v>686</v>
      </c>
      <c r="O38" s="12">
        <f>'2012KOKOMAA'!O38-'2011KOKOMAA'!O38</f>
        <v>-72</v>
      </c>
    </row>
    <row r="39" spans="2:18" s="21" customFormat="1" x14ac:dyDescent="0.2">
      <c r="B39" s="24" t="s">
        <v>46</v>
      </c>
      <c r="C39" s="23">
        <f t="shared" si="0"/>
        <v>-195</v>
      </c>
      <c r="D39" s="23">
        <f>'2012KOKOMAA'!D39-'2011KOKOMAA'!D39</f>
        <v>598</v>
      </c>
      <c r="E39" s="23">
        <f>'2012KOKOMAA'!E39-'2011KOKOMAA'!E39</f>
        <v>485</v>
      </c>
      <c r="F39" s="23">
        <f>'2012KOKOMAA'!F39-'2011KOKOMAA'!F39</f>
        <v>-266</v>
      </c>
      <c r="G39" s="23">
        <f>'2012KOKOMAA'!G39-'2011KOKOMAA'!G39</f>
        <v>-250</v>
      </c>
      <c r="H39" s="23">
        <f>'2012KOKOMAA'!H39-'2011KOKOMAA'!H39</f>
        <v>277</v>
      </c>
      <c r="I39" s="23">
        <f>'2012KOKOMAA'!I39-'2011KOKOMAA'!I39</f>
        <v>582</v>
      </c>
      <c r="J39" s="23">
        <f>'2012KOKOMAA'!J39-'2011KOKOMAA'!J39</f>
        <v>65</v>
      </c>
      <c r="K39" s="23">
        <f>'2012KOKOMAA'!K39-'2011KOKOMAA'!K39</f>
        <v>-213</v>
      </c>
      <c r="L39" s="23">
        <f>'2012KOKOMAA'!L39-'2011KOKOMAA'!L39</f>
        <v>-190</v>
      </c>
      <c r="M39" s="23">
        <f>'2012KOKOMAA'!M39-'2011KOKOMAA'!M39</f>
        <v>-304</v>
      </c>
      <c r="N39" s="23">
        <f>'2012KOKOMAA'!N39-'2011KOKOMAA'!N39</f>
        <v>-257</v>
      </c>
      <c r="O39" s="23">
        <f>'2012KOKOMAA'!O39-'2011KOKOMAA'!O39</f>
        <v>-722</v>
      </c>
    </row>
    <row r="40" spans="2:18" x14ac:dyDescent="0.2">
      <c r="B40" s="1" t="s">
        <v>50</v>
      </c>
      <c r="C40" s="43">
        <f t="shared" si="0"/>
        <v>6721</v>
      </c>
      <c r="D40" s="12">
        <f>'2012KOKOMAA'!D40-'2011KOKOMAA'!D40</f>
        <v>233</v>
      </c>
      <c r="E40" s="12">
        <f>'2012KOKOMAA'!E40-'2011KOKOMAA'!E40</f>
        <v>327</v>
      </c>
      <c r="F40" s="12">
        <f>'2012KOKOMAA'!F40-'2011KOKOMAA'!F40</f>
        <v>554</v>
      </c>
      <c r="G40" s="12">
        <f>'2012KOKOMAA'!G40-'2011KOKOMAA'!G40</f>
        <v>148</v>
      </c>
      <c r="H40" s="12">
        <f>'2012KOKOMAA'!H40-'2011KOKOMAA'!H40</f>
        <v>704</v>
      </c>
      <c r="I40" s="12">
        <f>'2012KOKOMAA'!I40-'2011KOKOMAA'!I40</f>
        <v>308</v>
      </c>
      <c r="J40" s="12">
        <f>'2012KOKOMAA'!J40-'2011KOKOMAA'!J40</f>
        <v>478</v>
      </c>
      <c r="K40" s="12">
        <f>'2012KOKOMAA'!K40-'2011KOKOMAA'!K40</f>
        <v>921</v>
      </c>
      <c r="L40" s="12">
        <f>'2012KOKOMAA'!L40-'2011KOKOMAA'!L40</f>
        <v>796</v>
      </c>
      <c r="M40" s="12">
        <f>'2012KOKOMAA'!M40-'2011KOKOMAA'!M40</f>
        <v>680</v>
      </c>
      <c r="N40" s="12">
        <f>'2012KOKOMAA'!N40-'2011KOKOMAA'!N40</f>
        <v>1453</v>
      </c>
      <c r="O40" s="12">
        <f>'2012KOKOMAA'!O40-'2011KOKOMAA'!O40</f>
        <v>119</v>
      </c>
    </row>
    <row r="41" spans="2:18" s="21" customFormat="1" x14ac:dyDescent="0.2">
      <c r="B41" s="24" t="s">
        <v>52</v>
      </c>
      <c r="C41" s="23">
        <f t="shared" si="0"/>
        <v>-1087</v>
      </c>
      <c r="D41" s="23">
        <f>'2012KOKOMAA'!D41-'2011KOKOMAA'!D41</f>
        <v>-171</v>
      </c>
      <c r="E41" s="23">
        <f>'2012KOKOMAA'!E41-'2011KOKOMAA'!E41</f>
        <v>113</v>
      </c>
      <c r="F41" s="23">
        <f>'2012KOKOMAA'!F41-'2011KOKOMAA'!F41</f>
        <v>288</v>
      </c>
      <c r="G41" s="23">
        <f>'2012KOKOMAA'!G41-'2011KOKOMAA'!G41</f>
        <v>-61</v>
      </c>
      <c r="H41" s="23">
        <f>'2012KOKOMAA'!H41-'2011KOKOMAA'!H41</f>
        <v>-486</v>
      </c>
      <c r="I41" s="23">
        <f>'2012KOKOMAA'!I41-'2011KOKOMAA'!I41</f>
        <v>-736</v>
      </c>
      <c r="J41" s="23">
        <f>'2012KOKOMAA'!J41-'2011KOKOMAA'!J41</f>
        <v>-351</v>
      </c>
      <c r="K41" s="23">
        <f>'2012KOKOMAA'!K41-'2011KOKOMAA'!K41</f>
        <v>21</v>
      </c>
      <c r="L41" s="23">
        <f>'2012KOKOMAA'!L41-'2011KOKOMAA'!L41</f>
        <v>292</v>
      </c>
      <c r="M41" s="23">
        <f>'2012KOKOMAA'!M41-'2011KOKOMAA'!M41</f>
        <v>-191</v>
      </c>
      <c r="N41" s="23">
        <f>'2012KOKOMAA'!N41-'2011KOKOMAA'!N41</f>
        <v>87</v>
      </c>
      <c r="O41" s="23">
        <f>'2012KOKOMAA'!O41-'2011KOKOMAA'!O41</f>
        <v>108</v>
      </c>
    </row>
    <row r="42" spans="2:18" x14ac:dyDescent="0.2">
      <c r="B42" s="42" t="s">
        <v>71</v>
      </c>
      <c r="C42" s="43">
        <f t="shared" si="0"/>
        <v>1289</v>
      </c>
      <c r="D42" s="12">
        <f>'2012KOKOMAA'!D42-'2011KOKOMAA'!D42</f>
        <v>110</v>
      </c>
      <c r="E42" s="12">
        <f>'2012KOKOMAA'!E42-'2011KOKOMAA'!E42</f>
        <v>178</v>
      </c>
      <c r="F42" s="12">
        <f>'2012KOKOMAA'!F42-'2011KOKOMAA'!F42</f>
        <v>-74</v>
      </c>
      <c r="G42" s="12">
        <f>'2012KOKOMAA'!G42-'2011KOKOMAA'!G42</f>
        <v>166</v>
      </c>
      <c r="H42" s="12">
        <f>'2012KOKOMAA'!H42-'2011KOKOMAA'!H42</f>
        <v>314</v>
      </c>
      <c r="I42" s="12">
        <f>'2012KOKOMAA'!I42-'2011KOKOMAA'!I42</f>
        <v>152</v>
      </c>
      <c r="J42" s="12">
        <f>'2012KOKOMAA'!J42-'2011KOKOMAA'!J42</f>
        <v>110</v>
      </c>
      <c r="K42" s="12">
        <f>'2012KOKOMAA'!K42-'2011KOKOMAA'!K42</f>
        <v>84</v>
      </c>
      <c r="L42" s="12">
        <f>'2012KOKOMAA'!L42-'2011KOKOMAA'!L42</f>
        <v>-189</v>
      </c>
      <c r="M42" s="12">
        <f>'2012KOKOMAA'!M42-'2011KOKOMAA'!M42</f>
        <v>244</v>
      </c>
      <c r="N42" s="12">
        <f>'2012KOKOMAA'!N42-'2011KOKOMAA'!N42</f>
        <v>180</v>
      </c>
      <c r="O42" s="12">
        <f>'2012KOKOMAA'!O42-'2011KOKOMAA'!O42</f>
        <v>14</v>
      </c>
      <c r="P42" s="12"/>
      <c r="Q42" s="12"/>
      <c r="R42" s="12"/>
    </row>
    <row r="43" spans="2:18" s="21" customFormat="1" x14ac:dyDescent="0.2">
      <c r="B43" s="24" t="s">
        <v>4</v>
      </c>
      <c r="C43" s="23">
        <f t="shared" si="0"/>
        <v>997</v>
      </c>
      <c r="D43" s="23">
        <f>'2012KOKOMAA'!D43-'2011KOKOMAA'!D43</f>
        <v>70</v>
      </c>
      <c r="E43" s="23">
        <f>'2012KOKOMAA'!E43-'2011KOKOMAA'!E43</f>
        <v>3563</v>
      </c>
      <c r="F43" s="23">
        <f>'2012KOKOMAA'!F43-'2011KOKOMAA'!F43</f>
        <v>-1264</v>
      </c>
      <c r="G43" s="23">
        <f>'2012KOKOMAA'!G43-'2011KOKOMAA'!G43</f>
        <v>-172</v>
      </c>
      <c r="H43" s="23">
        <f>'2012KOKOMAA'!H43-'2011KOKOMAA'!H43</f>
        <v>-72</v>
      </c>
      <c r="I43" s="23">
        <f>'2012KOKOMAA'!I43-'2011KOKOMAA'!I43</f>
        <v>-219</v>
      </c>
      <c r="J43" s="23">
        <f>'2012KOKOMAA'!J43-'2011KOKOMAA'!J43</f>
        <v>369</v>
      </c>
      <c r="K43" s="23">
        <f>'2012KOKOMAA'!K43-'2011KOKOMAA'!K43</f>
        <v>-878</v>
      </c>
      <c r="L43" s="23">
        <f>'2012KOKOMAA'!L43-'2011KOKOMAA'!L43</f>
        <v>-213</v>
      </c>
      <c r="M43" s="23">
        <f>'2012KOKOMAA'!M43-'2011KOKOMAA'!M43</f>
        <v>-55</v>
      </c>
      <c r="N43" s="23">
        <f>'2012KOKOMAA'!N43-'2011KOKOMAA'!N43</f>
        <v>-82</v>
      </c>
      <c r="O43" s="23">
        <f>'2012KOKOMAA'!O43-'2011KOKOMAA'!O43</f>
        <v>-50</v>
      </c>
    </row>
    <row r="44" spans="2:18" x14ac:dyDescent="0.2">
      <c r="B44" s="1" t="s">
        <v>103</v>
      </c>
      <c r="C44" s="43">
        <f t="shared" si="0"/>
        <v>6027</v>
      </c>
      <c r="D44" s="12">
        <f>'2012KOKOMAA'!D44-'2011KOKOMAA'!D44</f>
        <v>216</v>
      </c>
      <c r="E44" s="12">
        <f>'2012KOKOMAA'!E44-'2011KOKOMAA'!E44</f>
        <v>59</v>
      </c>
      <c r="F44" s="12">
        <f>'2012KOKOMAA'!F44-'2011KOKOMAA'!F44</f>
        <v>439</v>
      </c>
      <c r="G44" s="12">
        <f>'2012KOKOMAA'!G44-'2011KOKOMAA'!G44</f>
        <v>29</v>
      </c>
      <c r="H44" s="12">
        <f>'2012KOKOMAA'!H44-'2011KOKOMAA'!H44</f>
        <v>39</v>
      </c>
      <c r="I44" s="12">
        <f>'2012KOKOMAA'!I44-'2011KOKOMAA'!I44</f>
        <v>768</v>
      </c>
      <c r="J44" s="12">
        <f>'2012KOKOMAA'!J44-'2011KOKOMAA'!J44</f>
        <v>99</v>
      </c>
      <c r="K44" s="12">
        <f>'2012KOKOMAA'!K44-'2011KOKOMAA'!K44</f>
        <v>989</v>
      </c>
      <c r="L44" s="12">
        <f>'2012KOKOMAA'!L44-'2011KOKOMAA'!L44</f>
        <v>665</v>
      </c>
      <c r="M44" s="12">
        <f>'2012KOKOMAA'!M44-'2011KOKOMAA'!M44</f>
        <v>781</v>
      </c>
      <c r="N44" s="12">
        <f>'2012KOKOMAA'!N44-'2011KOKOMAA'!N44</f>
        <v>526</v>
      </c>
      <c r="O44" s="12">
        <f>'2012KOKOMAA'!O44-'2011KOKOMAA'!O44</f>
        <v>1417</v>
      </c>
    </row>
    <row r="45" spans="2:18" s="21" customFormat="1" x14ac:dyDescent="0.2">
      <c r="B45" s="24" t="s">
        <v>53</v>
      </c>
      <c r="C45" s="23">
        <f t="shared" si="0"/>
        <v>405</v>
      </c>
      <c r="D45" s="23">
        <f>'2012KOKOMAA'!D45-'2011KOKOMAA'!D45</f>
        <v>-22</v>
      </c>
      <c r="E45" s="23">
        <f>'2012KOKOMAA'!E45-'2011KOKOMAA'!E45</f>
        <v>-97</v>
      </c>
      <c r="F45" s="23">
        <f>'2012KOKOMAA'!F45-'2011KOKOMAA'!F45</f>
        <v>0</v>
      </c>
      <c r="G45" s="23">
        <f>'2012KOKOMAA'!G45-'2011KOKOMAA'!G45</f>
        <v>165</v>
      </c>
      <c r="H45" s="23">
        <f>'2012KOKOMAA'!H45-'2011KOKOMAA'!H45</f>
        <v>1</v>
      </c>
      <c r="I45" s="23">
        <f>'2012KOKOMAA'!I45-'2011KOKOMAA'!I45</f>
        <v>35</v>
      </c>
      <c r="J45" s="23">
        <f>'2012KOKOMAA'!J45-'2011KOKOMAA'!J45</f>
        <v>0</v>
      </c>
      <c r="K45" s="23">
        <f>'2012KOKOMAA'!K45-'2011KOKOMAA'!K45</f>
        <v>66</v>
      </c>
      <c r="L45" s="23">
        <f>'2012KOKOMAA'!L45-'2011KOKOMAA'!L45</f>
        <v>9</v>
      </c>
      <c r="M45" s="23">
        <f>'2012KOKOMAA'!M45-'2011KOKOMAA'!M45</f>
        <v>51</v>
      </c>
      <c r="N45" s="23">
        <f>'2012KOKOMAA'!N45-'2011KOKOMAA'!N45</f>
        <v>89</v>
      </c>
      <c r="O45" s="23">
        <f>'2012KOKOMAA'!O45-'2011KOKOMAA'!O45</f>
        <v>108</v>
      </c>
    </row>
    <row r="46" spans="2:18" x14ac:dyDescent="0.2">
      <c r="B46" s="42" t="s">
        <v>5</v>
      </c>
      <c r="C46" s="43">
        <f t="shared" si="0"/>
        <v>145</v>
      </c>
      <c r="D46" s="12">
        <f>'2012KOKOMAA'!D46-'2011KOKOMAA'!D46</f>
        <v>144</v>
      </c>
      <c r="E46" s="12">
        <f>'2012KOKOMAA'!E46-'2011KOKOMAA'!E46</f>
        <v>251</v>
      </c>
      <c r="F46" s="12">
        <f>'2012KOKOMAA'!F46-'2011KOKOMAA'!F46</f>
        <v>76</v>
      </c>
      <c r="G46" s="12">
        <f>'2012KOKOMAA'!G46-'2011KOKOMAA'!G46</f>
        <v>-50</v>
      </c>
      <c r="H46" s="12">
        <f>'2012KOKOMAA'!H46-'2011KOKOMAA'!H46</f>
        <v>-281</v>
      </c>
      <c r="I46" s="12">
        <f>'2012KOKOMAA'!I46-'2011KOKOMAA'!I46</f>
        <v>-164</v>
      </c>
      <c r="J46" s="12">
        <f>'2012KOKOMAA'!J46-'2011KOKOMAA'!J46</f>
        <v>508</v>
      </c>
      <c r="K46" s="12">
        <f>'2012KOKOMAA'!K46-'2011KOKOMAA'!K46</f>
        <v>301</v>
      </c>
      <c r="L46" s="12">
        <f>'2012KOKOMAA'!L46-'2011KOKOMAA'!L46</f>
        <v>-132</v>
      </c>
      <c r="M46" s="12">
        <f>'2012KOKOMAA'!M46-'2011KOKOMAA'!M46</f>
        <v>-187</v>
      </c>
      <c r="N46" s="12">
        <f>'2012KOKOMAA'!N46-'2011KOKOMAA'!N46</f>
        <v>-84</v>
      </c>
      <c r="O46" s="12">
        <f>'2012KOKOMAA'!O46-'2011KOKOMAA'!O46</f>
        <v>-237</v>
      </c>
    </row>
    <row r="47" spans="2:18" s="21" customFormat="1" x14ac:dyDescent="0.2">
      <c r="B47" s="25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2:18" x14ac:dyDescent="0.2">
      <c r="B48" s="1" t="s">
        <v>54</v>
      </c>
      <c r="C48" s="43">
        <f t="shared" si="0"/>
        <v>59410</v>
      </c>
      <c r="D48" s="12">
        <f>'2012KOKOMAA'!D48-'2011KOKOMAA'!D48</f>
        <v>7662</v>
      </c>
      <c r="E48" s="12">
        <f>'2012KOKOMAA'!E48-'2011KOKOMAA'!E48</f>
        <v>5327</v>
      </c>
      <c r="F48" s="12">
        <f>'2012KOKOMAA'!F48-'2011KOKOMAA'!F48</f>
        <v>7343</v>
      </c>
      <c r="G48" s="12">
        <f>'2012KOKOMAA'!G48-'2011KOKOMAA'!G48</f>
        <v>4258</v>
      </c>
      <c r="H48" s="12">
        <f>'2012KOKOMAA'!H48-'2011KOKOMAA'!H48</f>
        <v>12663</v>
      </c>
      <c r="I48" s="12">
        <f>'2012KOKOMAA'!I48-'2011KOKOMAA'!I48</f>
        <v>14765</v>
      </c>
      <c r="J48" s="12">
        <f>'2012KOKOMAA'!J48-'2011KOKOMAA'!J48</f>
        <v>5949</v>
      </c>
      <c r="K48" s="12">
        <f>'2012KOKOMAA'!K48-'2011KOKOMAA'!K48</f>
        <v>12373</v>
      </c>
      <c r="L48" s="12">
        <f>'2012KOKOMAA'!L48-'2011KOKOMAA'!L48</f>
        <v>-6552</v>
      </c>
      <c r="M48" s="12">
        <f>'2012KOKOMAA'!M48-'2011KOKOMAA'!M48</f>
        <v>-1644</v>
      </c>
      <c r="N48" s="12">
        <f>'2012KOKOMAA'!N48-'2011KOKOMAA'!N48</f>
        <v>-1171</v>
      </c>
      <c r="O48" s="12">
        <f>'2012KOKOMAA'!O48-'2011KOKOMAA'!O48</f>
        <v>-1563</v>
      </c>
    </row>
    <row r="57" spans="2:2" x14ac:dyDescent="0.2">
      <c r="B57" s="47"/>
    </row>
  </sheetData>
  <phoneticPr fontId="0" type="noConversion"/>
  <conditionalFormatting sqref="P1:IV1048576 A1:A1048576 C1:O6 B3:B65536 B1 C8:O65536">
    <cfRule type="cellIs" dxfId="13" priority="1" stopIfTrue="1" operator="lessThan">
      <formula>0</formula>
    </cfRule>
  </conditionalFormatting>
  <pageMargins left="0.31" right="0.39" top="0.78" bottom="1" header="0.4921259845" footer="0.4921259845"/>
  <pageSetup scale="75" orientation="landscape" r:id="rId1"/>
  <headerFooter alignWithMargins="0">
    <oddFooter>&amp;LStatistics Finland&amp;C&amp;D&amp;RHelsinki City Tourist Office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7"/>
  <sheetViews>
    <sheetView workbookViewId="0">
      <selection activeCell="B1" sqref="B1"/>
    </sheetView>
  </sheetViews>
  <sheetFormatPr defaultRowHeight="12.75" x14ac:dyDescent="0.2"/>
  <cols>
    <col min="1" max="1" width="2" customWidth="1"/>
    <col min="2" max="2" width="38.140625" style="42" customWidth="1"/>
    <col min="3" max="6" width="10.140625" customWidth="1"/>
    <col min="7" max="7" width="9.28515625" customWidth="1"/>
    <col min="8" max="11" width="10.140625" customWidth="1"/>
    <col min="12" max="12" width="11" customWidth="1"/>
    <col min="13" max="15" width="10.140625" customWidth="1"/>
  </cols>
  <sheetData>
    <row r="1" spans="2:15" x14ac:dyDescent="0.2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5" x14ac:dyDescent="0.2">
      <c r="B2" s="52" t="s">
        <v>72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x14ac:dyDescent="0.2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15" ht="15.75" x14ac:dyDescent="0.25">
      <c r="B4" s="53" t="s">
        <v>55</v>
      </c>
      <c r="C4" s="4"/>
      <c r="D4" s="4"/>
      <c r="E4" s="4"/>
      <c r="F4" s="2"/>
      <c r="G4" s="4"/>
      <c r="H4" s="2"/>
      <c r="I4" s="4"/>
      <c r="J4" s="2"/>
      <c r="K4" s="4"/>
      <c r="L4" s="4"/>
      <c r="M4" s="2"/>
      <c r="N4" s="2"/>
      <c r="O4" s="2"/>
    </row>
    <row r="5" spans="2:15" ht="15.75" thickBot="1" x14ac:dyDescent="0.3">
      <c r="B5" s="54" t="s">
        <v>74</v>
      </c>
    </row>
    <row r="6" spans="2:15" ht="13.5" thickBot="1" x14ac:dyDescent="0.25">
      <c r="B6" s="6" t="s">
        <v>202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  <c r="K6" s="7" t="s">
        <v>14</v>
      </c>
      <c r="L6" s="7" t="s">
        <v>15</v>
      </c>
      <c r="M6" s="7" t="s">
        <v>16</v>
      </c>
      <c r="N6" s="7" t="s">
        <v>17</v>
      </c>
      <c r="O6" s="7" t="s">
        <v>18</v>
      </c>
    </row>
    <row r="7" spans="2:15" ht="13.5" thickBot="1" x14ac:dyDescent="0.25">
      <c r="B7" s="39" t="s">
        <v>203</v>
      </c>
      <c r="C7" s="16" t="s">
        <v>56</v>
      </c>
      <c r="D7" s="16" t="s">
        <v>57</v>
      </c>
      <c r="E7" s="16" t="s">
        <v>58</v>
      </c>
      <c r="F7" s="16" t="s">
        <v>59</v>
      </c>
      <c r="G7" s="16" t="s">
        <v>60</v>
      </c>
      <c r="H7" s="16" t="s">
        <v>61</v>
      </c>
      <c r="I7" s="16" t="s">
        <v>62</v>
      </c>
      <c r="J7" s="16" t="s">
        <v>63</v>
      </c>
      <c r="K7" s="16" t="s">
        <v>64</v>
      </c>
      <c r="L7" s="16" t="s">
        <v>65</v>
      </c>
      <c r="M7" s="16" t="s">
        <v>66</v>
      </c>
      <c r="N7" s="16" t="s">
        <v>67</v>
      </c>
      <c r="O7" s="16" t="s">
        <v>68</v>
      </c>
    </row>
    <row r="8" spans="2:15" x14ac:dyDescent="0.2">
      <c r="B8" s="48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2:15" x14ac:dyDescent="0.2">
      <c r="B9" s="18" t="s">
        <v>23</v>
      </c>
      <c r="C9" s="26">
        <f>'2012KOKOMAA'!C9/SUM('2011KOKOMAA'!D9:O9)-1</f>
        <v>1.6495553728558709E-2</v>
      </c>
      <c r="D9" s="26">
        <f>'2012KOKOMAA'!D9/'2011KOKOMAA'!D9-1</f>
        <v>6.6470598519682955E-2</v>
      </c>
      <c r="E9" s="26">
        <f>'2012KOKOMAA'!E9/'2011KOKOMAA'!E9-1</f>
        <v>8.6740501048817586E-2</v>
      </c>
      <c r="F9" s="26">
        <f>'2012KOKOMAA'!F9/'2011KOKOMAA'!F9-1</f>
        <v>3.9368460667680294E-2</v>
      </c>
      <c r="G9" s="26">
        <f>'2012KOKOMAA'!G9/'2011KOKOMAA'!G9-1</f>
        <v>-1.8008207793397402E-3</v>
      </c>
      <c r="H9" s="26">
        <f>'2012KOKOMAA'!H9/'2011KOKOMAA'!H9-1</f>
        <v>8.3997331221177252E-3</v>
      </c>
      <c r="I9" s="26">
        <f>'2012KOKOMAA'!I9/'2011KOKOMAA'!I9-1</f>
        <v>4.9463580565859644E-2</v>
      </c>
      <c r="J9" s="26">
        <f>'2012KOKOMAA'!J9/'2011KOKOMAA'!J9-1</f>
        <v>-3.5331860043408048E-2</v>
      </c>
      <c r="K9" s="26">
        <f>'2012KOKOMAA'!K9/'2011KOKOMAA'!K9-1</f>
        <v>6.9490055005201334E-3</v>
      </c>
      <c r="L9" s="26">
        <f>'2012KOKOMAA'!L9/'2011KOKOMAA'!L9-1</f>
        <v>-9.4417550391585614E-3</v>
      </c>
      <c r="M9" s="26">
        <f>'2012KOKOMAA'!M9/'2011KOKOMAA'!M9-1</f>
        <v>-1.6261650965186947E-3</v>
      </c>
      <c r="N9" s="26">
        <f>'2012KOKOMAA'!N9/'2011KOKOMAA'!N9-1</f>
        <v>2.0870300155027222E-2</v>
      </c>
      <c r="O9" s="26">
        <f>'2012KOKOMAA'!O9/'2011KOKOMAA'!O9-1</f>
        <v>2.8052689096981442E-2</v>
      </c>
    </row>
    <row r="10" spans="2:15" x14ac:dyDescent="0.2">
      <c r="B10" s="11" t="s">
        <v>24</v>
      </c>
      <c r="C10" s="56">
        <f>'2012KOKOMAA'!C10/SUM('2011KOKOMAA'!D10:O10)-1</f>
        <v>5.3652785635794897E-2</v>
      </c>
      <c r="D10" s="28">
        <f>'2012KOKOMAA'!D10/'2011KOKOMAA'!D10-1</f>
        <v>0.14650539134186569</v>
      </c>
      <c r="E10" s="28">
        <f>'2012KOKOMAA'!E10/'2011KOKOMAA'!E10-1</f>
        <v>0.22674037183458551</v>
      </c>
      <c r="F10" s="28">
        <f>'2012KOKOMAA'!F10/'2011KOKOMAA'!F10-1</f>
        <v>7.439218988147922E-2</v>
      </c>
      <c r="G10" s="28">
        <f>'2012KOKOMAA'!G10/'2011KOKOMAA'!G10-1</f>
        <v>5.1519202521826735E-2</v>
      </c>
      <c r="H10" s="28">
        <f>'2012KOKOMAA'!H10/'2011KOKOMAA'!H10-1</f>
        <v>6.8587336028107959E-2</v>
      </c>
      <c r="I10" s="28">
        <f>'2012KOKOMAA'!I10/'2011KOKOMAA'!I10-1</f>
        <v>5.6681295572470258E-2</v>
      </c>
      <c r="J10" s="28">
        <f>'2012KOKOMAA'!J10/'2011KOKOMAA'!J10-1</f>
        <v>-1.3400037177425217E-2</v>
      </c>
      <c r="K10" s="28">
        <f>'2012KOKOMAA'!K10/'2011KOKOMAA'!K10-1</f>
        <v>-1.204472349809671E-2</v>
      </c>
      <c r="L10" s="28">
        <f>'2012KOKOMAA'!L10/'2011KOKOMAA'!L10-1</f>
        <v>6.7710886769987155E-3</v>
      </c>
      <c r="M10" s="28">
        <f>'2012KOKOMAA'!M10/'2011KOKOMAA'!M10-1</f>
        <v>3.5370246405916239E-2</v>
      </c>
      <c r="N10" s="28">
        <f>'2012KOKOMAA'!N10/'2011KOKOMAA'!N10-1</f>
        <v>5.273101417395476E-2</v>
      </c>
      <c r="O10" s="28">
        <f>'2012KOKOMAA'!O10/'2011KOKOMAA'!O10-1</f>
        <v>4.5037214427502414E-2</v>
      </c>
    </row>
    <row r="11" spans="2:15" x14ac:dyDescent="0.2">
      <c r="B11" s="22" t="s">
        <v>25</v>
      </c>
      <c r="C11" s="26">
        <f>'2012KOKOMAA'!C11/SUM('2011KOKOMAA'!D11:O11)-1</f>
        <v>2.3631938972970001E-3</v>
      </c>
      <c r="D11" s="26">
        <f>'2012KOKOMAA'!D11/'2011KOKOMAA'!D11-1</f>
        <v>1.1141466801231736E-2</v>
      </c>
      <c r="E11" s="26">
        <f>'2012KOKOMAA'!E11/'2011KOKOMAA'!E11-1</f>
        <v>3.7256598089684401E-2</v>
      </c>
      <c r="F11" s="26">
        <f>'2012KOKOMAA'!F11/'2011KOKOMAA'!F11-1</f>
        <v>2.7665980742041851E-2</v>
      </c>
      <c r="G11" s="26">
        <f>'2012KOKOMAA'!G11/'2011KOKOMAA'!G11-1</f>
        <v>-1.6556427502030124E-2</v>
      </c>
      <c r="H11" s="26">
        <f>'2012KOKOMAA'!H11/'2011KOKOMAA'!H11-1</f>
        <v>-1.422162427880258E-2</v>
      </c>
      <c r="I11" s="26">
        <f>'2012KOKOMAA'!I11/'2011KOKOMAA'!I11-1</f>
        <v>4.6946220286161688E-2</v>
      </c>
      <c r="J11" s="26">
        <f>'2012KOKOMAA'!J11/'2011KOKOMAA'!J11-1</f>
        <v>-4.2131961887069469E-2</v>
      </c>
      <c r="K11" s="26">
        <f>'2012KOKOMAA'!K11/'2011KOKOMAA'!K11-1</f>
        <v>1.6026260673433157E-2</v>
      </c>
      <c r="L11" s="26">
        <f>'2012KOKOMAA'!L11/'2011KOKOMAA'!L11-1</f>
        <v>-1.497994215479781E-2</v>
      </c>
      <c r="M11" s="26">
        <f>'2012KOKOMAA'!M11/'2011KOKOMAA'!M11-1</f>
        <v>-1.2326306938871823E-2</v>
      </c>
      <c r="N11" s="26">
        <f>'2012KOKOMAA'!N11/'2011KOKOMAA'!N11-1</f>
        <v>9.4875938777450042E-3</v>
      </c>
      <c r="O11" s="26">
        <f>'2012KOKOMAA'!O11/'2011KOKOMAA'!O11-1</f>
        <v>1.7430795524939091E-2</v>
      </c>
    </row>
    <row r="12" spans="2:15" x14ac:dyDescent="0.2">
      <c r="B12" s="1" t="s">
        <v>26</v>
      </c>
      <c r="C12" s="55">
        <f>'2012KOKOMAA'!C12/SUM('2011KOKOMAA'!D12:O12)-1</f>
        <v>4.2422700154484128E-2</v>
      </c>
      <c r="D12" s="30">
        <f>'2012KOKOMAA'!D12/'2011KOKOMAA'!D12-1</f>
        <v>0.13953216031852911</v>
      </c>
      <c r="E12" s="30">
        <f>'2012KOKOMAA'!E12/'2011KOKOMAA'!E12-1</f>
        <v>0.2529131281212087</v>
      </c>
      <c r="F12" s="30">
        <f>'2012KOKOMAA'!F12/'2011KOKOMAA'!F12-1</f>
        <v>-1.4997821893086072E-2</v>
      </c>
      <c r="G12" s="30">
        <f>'2012KOKOMAA'!G12/'2011KOKOMAA'!G12-1</f>
        <v>-4.4966902533668085E-2</v>
      </c>
      <c r="H12" s="30">
        <f>'2012KOKOMAA'!H12/'2011KOKOMAA'!H12-1</f>
        <v>-0.11884534981986394</v>
      </c>
      <c r="I12" s="30">
        <f>'2012KOKOMAA'!I12/'2011KOKOMAA'!I12-1</f>
        <v>-0.10201789660544147</v>
      </c>
      <c r="J12" s="30">
        <f>'2012KOKOMAA'!J12/'2011KOKOMAA'!J12-1</f>
        <v>-0.10261060108050923</v>
      </c>
      <c r="K12" s="30">
        <f>'2012KOKOMAA'!K12/'2011KOKOMAA'!K12-1</f>
        <v>-6.1260407500169256E-2</v>
      </c>
      <c r="L12" s="30">
        <f>'2012KOKOMAA'!L12/'2011KOKOMAA'!L12-1</f>
        <v>-1.9514494461465914E-2</v>
      </c>
      <c r="M12" s="30">
        <f>'2012KOKOMAA'!M12/'2011KOKOMAA'!M12-1</f>
        <v>5.8809495407372125E-2</v>
      </c>
      <c r="N12" s="30">
        <f>'2012KOKOMAA'!N12/'2011KOKOMAA'!N12-1</f>
        <v>0.13861275550094931</v>
      </c>
      <c r="O12" s="30">
        <f>'2012KOKOMAA'!O12/'2011KOKOMAA'!O12-1</f>
        <v>0.10832060035201052</v>
      </c>
    </row>
    <row r="13" spans="2:15" x14ac:dyDescent="0.2">
      <c r="B13" s="24" t="s">
        <v>29</v>
      </c>
      <c r="C13" s="32">
        <f>'2012KOKOMAA'!C13/SUM('2011KOKOMAA'!D13:O13)-1</f>
        <v>-1.2553809301130592E-2</v>
      </c>
      <c r="D13" s="32">
        <f>'2012KOKOMAA'!D13/'2011KOKOMAA'!D13-1</f>
        <v>9.3116983248054952E-2</v>
      </c>
      <c r="E13" s="32">
        <f>'2012KOKOMAA'!E13/'2011KOKOMAA'!E13-1</f>
        <v>0.21474151744300451</v>
      </c>
      <c r="F13" s="32">
        <f>'2012KOKOMAA'!F13/'2011KOKOMAA'!F13-1</f>
        <v>-3.3988470184966757E-2</v>
      </c>
      <c r="G13" s="32">
        <f>'2012KOKOMAA'!G13/'2011KOKOMAA'!G13-1</f>
        <v>0.10765578173043244</v>
      </c>
      <c r="H13" s="32">
        <f>'2012KOKOMAA'!H13/'2011KOKOMAA'!H13-1</f>
        <v>-7.6266934269944797E-2</v>
      </c>
      <c r="I13" s="32">
        <f>'2012KOKOMAA'!I13/'2011KOKOMAA'!I13-1</f>
        <v>3.3110345293601018E-2</v>
      </c>
      <c r="J13" s="32">
        <f>'2012KOKOMAA'!J13/'2011KOKOMAA'!J13-1</f>
        <v>1.4919052737874194E-2</v>
      </c>
      <c r="K13" s="32">
        <f>'2012KOKOMAA'!K13/'2011KOKOMAA'!K13-1</f>
        <v>-0.19077547758663516</v>
      </c>
      <c r="L13" s="32">
        <f>'2012KOKOMAA'!L13/'2011KOKOMAA'!L13-1</f>
        <v>-3.8155113543981378E-2</v>
      </c>
      <c r="M13" s="32">
        <f>'2012KOKOMAA'!M13/'2011KOKOMAA'!M13-1</f>
        <v>-5.9931842218653442E-3</v>
      </c>
      <c r="N13" s="32">
        <f>'2012KOKOMAA'!N13/'2011KOKOMAA'!N13-1</f>
        <v>-6.7869900357209967E-2</v>
      </c>
      <c r="O13" s="32">
        <f>'2012KOKOMAA'!O13/'2011KOKOMAA'!O13-1</f>
        <v>5.9302137305699443E-2</v>
      </c>
    </row>
    <row r="14" spans="2:15" x14ac:dyDescent="0.2">
      <c r="B14" s="1" t="s">
        <v>28</v>
      </c>
      <c r="C14" s="55">
        <f>'2012KOKOMAA'!C14/SUM('2011KOKOMAA'!D14:O14)-1</f>
        <v>-2.7397582811263255E-2</v>
      </c>
      <c r="D14" s="30">
        <f>'2012KOKOMAA'!D14/'2011KOKOMAA'!D14-1</f>
        <v>4.289472510812864E-2</v>
      </c>
      <c r="E14" s="30">
        <f>'2012KOKOMAA'!E14/'2011KOKOMAA'!E14-1</f>
        <v>6.1486293254892299E-2</v>
      </c>
      <c r="F14" s="30">
        <f>'2012KOKOMAA'!F14/'2011KOKOMAA'!F14-1</f>
        <v>-1.3086849089411601E-2</v>
      </c>
      <c r="G14" s="30">
        <f>'2012KOKOMAA'!G14/'2011KOKOMAA'!G14-1</f>
        <v>-1.7779209747810554E-2</v>
      </c>
      <c r="H14" s="30">
        <f>'2012KOKOMAA'!H14/'2011KOKOMAA'!H14-1</f>
        <v>2.7891696432508661E-2</v>
      </c>
      <c r="I14" s="30">
        <f>'2012KOKOMAA'!I14/'2011KOKOMAA'!I14-1</f>
        <v>-9.4686250019762497E-2</v>
      </c>
      <c r="J14" s="30">
        <f>'2012KOKOMAA'!J14/'2011KOKOMAA'!J14-1</f>
        <v>-3.4750396895396052E-2</v>
      </c>
      <c r="K14" s="30">
        <f>'2012KOKOMAA'!K14/'2011KOKOMAA'!K14-1</f>
        <v>-1.0319455596067062E-2</v>
      </c>
      <c r="L14" s="30">
        <f>'2012KOKOMAA'!L14/'2011KOKOMAA'!L14-1</f>
        <v>-5.506979598097872E-2</v>
      </c>
      <c r="M14" s="30">
        <f>'2012KOKOMAA'!M14/'2011KOKOMAA'!M14-1</f>
        <v>-6.1775523851983927E-2</v>
      </c>
      <c r="N14" s="30">
        <f>'2012KOKOMAA'!N14/'2011KOKOMAA'!N14-1</f>
        <v>-7.8970503531694325E-2</v>
      </c>
      <c r="O14" s="30">
        <f>'2012KOKOMAA'!O14/'2011KOKOMAA'!O14-1</f>
        <v>2.0924236414121333E-2</v>
      </c>
    </row>
    <row r="15" spans="2:15" x14ac:dyDescent="0.2">
      <c r="B15" s="24" t="s">
        <v>27</v>
      </c>
      <c r="C15" s="32">
        <f>'2012KOKOMAA'!C15/SUM('2011KOKOMAA'!D15:O15)-1</f>
        <v>0.17122830907556197</v>
      </c>
      <c r="D15" s="32">
        <f>'2012KOKOMAA'!D15/'2011KOKOMAA'!D15-1</f>
        <v>0.18401476036503173</v>
      </c>
      <c r="E15" s="32">
        <f>'2012KOKOMAA'!E15/'2011KOKOMAA'!E15-1</f>
        <v>0.34520309994655274</v>
      </c>
      <c r="F15" s="32">
        <f>'2012KOKOMAA'!F15/'2011KOKOMAA'!F15-1</f>
        <v>0.20094076142878148</v>
      </c>
      <c r="G15" s="32">
        <f>'2012KOKOMAA'!G15/'2011KOKOMAA'!G15-1</f>
        <v>0.14034247395521504</v>
      </c>
      <c r="H15" s="32">
        <f>'2012KOKOMAA'!H15/'2011KOKOMAA'!H15-1</f>
        <v>0.20121073638292497</v>
      </c>
      <c r="I15" s="32">
        <f>'2012KOKOMAA'!I15/'2011KOKOMAA'!I15-1</f>
        <v>0.28855180528732394</v>
      </c>
      <c r="J15" s="32">
        <f>'2012KOKOMAA'!J15/'2011KOKOMAA'!J15-1</f>
        <v>9.3226215407890889E-2</v>
      </c>
      <c r="K15" s="32">
        <f>'2012KOKOMAA'!K15/'2011KOKOMAA'!K15-1</f>
        <v>0.15582180590349637</v>
      </c>
      <c r="L15" s="32">
        <f>'2012KOKOMAA'!L15/'2011KOKOMAA'!L15-1</f>
        <v>0.14168869538174467</v>
      </c>
      <c r="M15" s="32">
        <f>'2012KOKOMAA'!M15/'2011KOKOMAA'!M15-1</f>
        <v>0.10073032933719173</v>
      </c>
      <c r="N15" s="32">
        <f>'2012KOKOMAA'!N15/'2011KOKOMAA'!N15-1</f>
        <v>0.15657140492105204</v>
      </c>
      <c r="O15" s="32">
        <f>'2012KOKOMAA'!O15/'2011KOKOMAA'!O15-1</f>
        <v>0.13806206009985877</v>
      </c>
    </row>
    <row r="16" spans="2:15" x14ac:dyDescent="0.2">
      <c r="B16" s="42" t="s">
        <v>1</v>
      </c>
      <c r="C16" s="55">
        <f>'2012KOKOMAA'!C16/SUM('2011KOKOMAA'!D16:O16)-1</f>
        <v>-1.5501302921913873E-2</v>
      </c>
      <c r="D16" s="30">
        <f>'2012KOKOMAA'!D16/'2011KOKOMAA'!D16-1</f>
        <v>4.3203371970494953E-3</v>
      </c>
      <c r="E16" s="30">
        <f>'2012KOKOMAA'!E16/'2011KOKOMAA'!E16-1</f>
        <v>0.17961165048543681</v>
      </c>
      <c r="F16" s="30">
        <f>'2012KOKOMAA'!F16/'2011KOKOMAA'!F16-1</f>
        <v>-0.11654252017380506</v>
      </c>
      <c r="G16" s="30">
        <f>'2012KOKOMAA'!G16/'2011KOKOMAA'!G16-1</f>
        <v>-9.6134401493349952E-2</v>
      </c>
      <c r="H16" s="30">
        <f>'2012KOKOMAA'!H16/'2011KOKOMAA'!H16-1</f>
        <v>-1.05312064426204E-2</v>
      </c>
      <c r="I16" s="30">
        <f>'2012KOKOMAA'!I16/'2011KOKOMAA'!I16-1</f>
        <v>-6.7115276211950348E-2</v>
      </c>
      <c r="J16" s="30">
        <f>'2012KOKOMAA'!J16/'2011KOKOMAA'!J16-1</f>
        <v>3.9880013844556306E-2</v>
      </c>
      <c r="K16" s="30">
        <f>'2012KOKOMAA'!K16/'2011KOKOMAA'!K16-1</f>
        <v>6.7158619221626914E-2</v>
      </c>
      <c r="L16" s="30">
        <f>'2012KOKOMAA'!L16/'2011KOKOMAA'!L16-1</f>
        <v>-1.1018491903803773E-2</v>
      </c>
      <c r="M16" s="30">
        <f>'2012KOKOMAA'!M16/'2011KOKOMAA'!M16-1</f>
        <v>-9.1347119052399117E-2</v>
      </c>
      <c r="N16" s="30">
        <f>'2012KOKOMAA'!N16/'2011KOKOMAA'!N16-1</f>
        <v>-8.9288961629387154E-2</v>
      </c>
      <c r="O16" s="30">
        <f>'2012KOKOMAA'!O16/'2011KOKOMAA'!O16-1</f>
        <v>-3.4565093803297309E-2</v>
      </c>
    </row>
    <row r="17" spans="2:15" x14ac:dyDescent="0.2">
      <c r="B17" s="24" t="s">
        <v>30</v>
      </c>
      <c r="C17" s="32">
        <f>'2012KOKOMAA'!C17/SUM('2011KOKOMAA'!D17:O17)-1</f>
        <v>0.2081907766691935</v>
      </c>
      <c r="D17" s="32">
        <f>'2012KOKOMAA'!D17/'2011KOKOMAA'!D17-1</f>
        <v>0.66202090592334484</v>
      </c>
      <c r="E17" s="32">
        <f>'2012KOKOMAA'!E17/'2011KOKOMAA'!E17-1</f>
        <v>0.50586907449209928</v>
      </c>
      <c r="F17" s="32">
        <f>'2012KOKOMAA'!F17/'2011KOKOMAA'!F17-1</f>
        <v>0.2249446727790072</v>
      </c>
      <c r="G17" s="32">
        <f>'2012KOKOMAA'!G17/'2011KOKOMAA'!G17-1</f>
        <v>3.3280191311279461E-2</v>
      </c>
      <c r="H17" s="32">
        <f>'2012KOKOMAA'!H17/'2011KOKOMAA'!H17-1</f>
        <v>3.0994508846857949E-2</v>
      </c>
      <c r="I17" s="32">
        <f>'2012KOKOMAA'!I17/'2011KOKOMAA'!I17-1</f>
        <v>-2.0318160340211056E-2</v>
      </c>
      <c r="J17" s="32">
        <f>'2012KOKOMAA'!J17/'2011KOKOMAA'!J17-1</f>
        <v>0.16024898668210774</v>
      </c>
      <c r="K17" s="32">
        <f>'2012KOKOMAA'!K17/'2011KOKOMAA'!K17-1</f>
        <v>0.10442046641141656</v>
      </c>
      <c r="L17" s="32">
        <f>'2012KOKOMAA'!L17/'2011KOKOMAA'!L17-1</f>
        <v>0.20893130834610552</v>
      </c>
      <c r="M17" s="32">
        <f>'2012KOKOMAA'!M17/'2011KOKOMAA'!M17-1</f>
        <v>0.50915627457589041</v>
      </c>
      <c r="N17" s="32">
        <f>'2012KOKOMAA'!N17/'2011KOKOMAA'!N17-1</f>
        <v>0.19056883453770612</v>
      </c>
      <c r="O17" s="32">
        <f>'2012KOKOMAA'!O17/'2011KOKOMAA'!O17-1</f>
        <v>3.3969532481176623E-2</v>
      </c>
    </row>
    <row r="18" spans="2:15" x14ac:dyDescent="0.2">
      <c r="B18" s="1" t="s">
        <v>31</v>
      </c>
      <c r="C18" s="55">
        <f>'2012KOKOMAA'!C18/SUM('2011KOKOMAA'!D18:O18)-1</f>
        <v>-0.16396501159677723</v>
      </c>
      <c r="D18" s="30">
        <f>'2012KOKOMAA'!D18/'2011KOKOMAA'!D18-1</f>
        <v>-7.0897898535342785E-2</v>
      </c>
      <c r="E18" s="30">
        <f>'2012KOKOMAA'!E18/'2011KOKOMAA'!E18-1</f>
        <v>-1.071975497702915E-2</v>
      </c>
      <c r="F18" s="30">
        <f>'2012KOKOMAA'!F18/'2011KOKOMAA'!F18-1</f>
        <v>8.6444500125282264E-3</v>
      </c>
      <c r="G18" s="30">
        <f>'2012KOKOMAA'!G18/'2011KOKOMAA'!G18-1</f>
        <v>-9.865410497981153E-2</v>
      </c>
      <c r="H18" s="30">
        <f>'2012KOKOMAA'!H18/'2011KOKOMAA'!H18-1</f>
        <v>-0.23412738983743997</v>
      </c>
      <c r="I18" s="30">
        <f>'2012KOKOMAA'!I18/'2011KOKOMAA'!I18-1</f>
        <v>-0.1682852587331497</v>
      </c>
      <c r="J18" s="30">
        <f>'2012KOKOMAA'!J18/'2011KOKOMAA'!J18-1</f>
        <v>-0.30845305017697278</v>
      </c>
      <c r="K18" s="30">
        <f>'2012KOKOMAA'!K18/'2011KOKOMAA'!K18-1</f>
        <v>-0.25384145596677665</v>
      </c>
      <c r="L18" s="30">
        <f>'2012KOKOMAA'!L18/'2011KOKOMAA'!L18-1</f>
        <v>1.3248719661545394E-2</v>
      </c>
      <c r="M18" s="30">
        <f>'2012KOKOMAA'!M18/'2011KOKOMAA'!M18-1</f>
        <v>-6.6980348740658724E-2</v>
      </c>
      <c r="N18" s="30">
        <f>'2012KOKOMAA'!N18/'2011KOKOMAA'!N18-1</f>
        <v>-5.1112447384245363E-2</v>
      </c>
      <c r="O18" s="30">
        <f>'2012KOKOMAA'!O18/'2011KOKOMAA'!O18-1</f>
        <v>-0.15600566397832916</v>
      </c>
    </row>
    <row r="19" spans="2:15" x14ac:dyDescent="0.2">
      <c r="B19" s="24" t="s">
        <v>34</v>
      </c>
      <c r="C19" s="32">
        <f>'2012KOKOMAA'!C19/SUM('2011KOKOMAA'!D19:O19)-1</f>
        <v>5.4169023514608616E-2</v>
      </c>
      <c r="D19" s="32">
        <f>'2012KOKOMAA'!D19/'2011KOKOMAA'!D19-1</f>
        <v>6.9742652657225568E-2</v>
      </c>
      <c r="E19" s="32">
        <f>'2012KOKOMAA'!E19/'2011KOKOMAA'!E19-1</f>
        <v>0.24900805578934704</v>
      </c>
      <c r="F19" s="32">
        <f>'2012KOKOMAA'!F19/'2011KOKOMAA'!F19-1</f>
        <v>1.5997812264989308E-2</v>
      </c>
      <c r="G19" s="32">
        <f>'2012KOKOMAA'!G19/'2011KOKOMAA'!G19-1</f>
        <v>0.23907747279519254</v>
      </c>
      <c r="H19" s="32">
        <f>'2012KOKOMAA'!H19/'2011KOKOMAA'!H19-1</f>
        <v>0.12900575184880858</v>
      </c>
      <c r="I19" s="32">
        <f>'2012KOKOMAA'!I19/'2011KOKOMAA'!I19-1</f>
        <v>3.6647839222382794E-2</v>
      </c>
      <c r="J19" s="32">
        <f>'2012KOKOMAA'!J19/'2011KOKOMAA'!J19-1</f>
        <v>-8.4983983787670803E-2</v>
      </c>
      <c r="K19" s="32">
        <f>'2012KOKOMAA'!K19/'2011KOKOMAA'!K19-1</f>
        <v>7.5857186204106419E-2</v>
      </c>
      <c r="L19" s="32">
        <f>'2012KOKOMAA'!L19/'2011KOKOMAA'!L19-1</f>
        <v>0.16423014448149109</v>
      </c>
      <c r="M19" s="32">
        <f>'2012KOKOMAA'!M19/'2011KOKOMAA'!M19-1</f>
        <v>0.13866163205370263</v>
      </c>
      <c r="N19" s="32">
        <f>'2012KOKOMAA'!N19/'2011KOKOMAA'!N19-1</f>
        <v>0.19865086915160424</v>
      </c>
      <c r="O19" s="32">
        <f>'2012KOKOMAA'!O19/'2011KOKOMAA'!O19-1</f>
        <v>-0.15934065934065933</v>
      </c>
    </row>
    <row r="20" spans="2:15" x14ac:dyDescent="0.2">
      <c r="B20" s="1" t="s">
        <v>33</v>
      </c>
      <c r="C20" s="55">
        <f>'2012KOKOMAA'!C20/SUM('2011KOKOMAA'!D20:O20)-1</f>
        <v>1.974567569702268E-3</v>
      </c>
      <c r="D20" s="30">
        <f>'2012KOKOMAA'!D20/'2011KOKOMAA'!D20-1</f>
        <v>-2.6913743657621891E-2</v>
      </c>
      <c r="E20" s="30">
        <f>'2012KOKOMAA'!E20/'2011KOKOMAA'!E20-1</f>
        <v>6.6960158485582122E-2</v>
      </c>
      <c r="F20" s="30">
        <f>'2012KOKOMAA'!F20/'2011KOKOMAA'!F20-1</f>
        <v>-6.8893631806224209E-2</v>
      </c>
      <c r="G20" s="30">
        <f>'2012KOKOMAA'!G20/'2011KOKOMAA'!G20-1</f>
        <v>-1.9071658953863424E-2</v>
      </c>
      <c r="H20" s="30">
        <f>'2012KOKOMAA'!H20/'2011KOKOMAA'!H20-1</f>
        <v>-6.0486651561422522E-2</v>
      </c>
      <c r="I20" s="30">
        <f>'2012KOKOMAA'!I20/'2011KOKOMAA'!I20-1</f>
        <v>9.6070873842259985E-3</v>
      </c>
      <c r="J20" s="30">
        <f>'2012KOKOMAA'!J20/'2011KOKOMAA'!J20-1</f>
        <v>1.8316356826382885E-2</v>
      </c>
      <c r="K20" s="30">
        <f>'2012KOKOMAA'!K20/'2011KOKOMAA'!K20-1</f>
        <v>-3.6657744675898662E-3</v>
      </c>
      <c r="L20" s="30">
        <f>'2012KOKOMAA'!L20/'2011KOKOMAA'!L20-1</f>
        <v>-5.0709219858156018E-2</v>
      </c>
      <c r="M20" s="30">
        <f>'2012KOKOMAA'!M20/'2011KOKOMAA'!M20-1</f>
        <v>0.14665038913474748</v>
      </c>
      <c r="N20" s="30">
        <f>'2012KOKOMAA'!N20/'2011KOKOMAA'!N20-1</f>
        <v>0.11132780757354133</v>
      </c>
      <c r="O20" s="30">
        <f>'2012KOKOMAA'!O20/'2011KOKOMAA'!O20-1</f>
        <v>-3.3605708366900688E-2</v>
      </c>
    </row>
    <row r="21" spans="2:15" x14ac:dyDescent="0.2">
      <c r="B21" s="24" t="s">
        <v>40</v>
      </c>
      <c r="C21" s="32">
        <f>'2012KOKOMAA'!C21/SUM('2011KOKOMAA'!D21:O21)-1</f>
        <v>0.10501418182175071</v>
      </c>
      <c r="D21" s="32">
        <f>'2012KOKOMAA'!D21/'2011KOKOMAA'!D21-1</f>
        <v>0.64474393530997309</v>
      </c>
      <c r="E21" s="32">
        <f>'2012KOKOMAA'!E21/'2011KOKOMAA'!E21-1</f>
        <v>0.18628215120810609</v>
      </c>
      <c r="F21" s="32">
        <f>'2012KOKOMAA'!F21/'2011KOKOMAA'!F21-1</f>
        <v>0.22071005917159758</v>
      </c>
      <c r="G21" s="32">
        <f>'2012KOKOMAA'!G21/'2011KOKOMAA'!G21-1</f>
        <v>0.13975409836065578</v>
      </c>
      <c r="H21" s="32">
        <f>'2012KOKOMAA'!H21/'2011KOKOMAA'!H21-1</f>
        <v>-6.4278540341479729E-2</v>
      </c>
      <c r="I21" s="32">
        <f>'2012KOKOMAA'!I21/'2011KOKOMAA'!I21-1</f>
        <v>0.14928592680749775</v>
      </c>
      <c r="J21" s="32">
        <f>'2012KOKOMAA'!J21/'2011KOKOMAA'!J21-1</f>
        <v>0.10027714789619546</v>
      </c>
      <c r="K21" s="32">
        <f>'2012KOKOMAA'!K21/'2011KOKOMAA'!K21-1</f>
        <v>8.5933716183491216E-2</v>
      </c>
      <c r="L21" s="32">
        <f>'2012KOKOMAA'!L21/'2011KOKOMAA'!L21-1</f>
        <v>3.4275356348356212E-2</v>
      </c>
      <c r="M21" s="32">
        <f>'2012KOKOMAA'!M21/'2011KOKOMAA'!M21-1</f>
        <v>9.8994974874371922E-2</v>
      </c>
      <c r="N21" s="32">
        <f>'2012KOKOMAA'!N21/'2011KOKOMAA'!N21-1</f>
        <v>-6.8709101725163646E-2</v>
      </c>
      <c r="O21" s="32">
        <f>'2012KOKOMAA'!O21/'2011KOKOMAA'!O21-1</f>
        <v>0.13426557526148253</v>
      </c>
    </row>
    <row r="22" spans="2:15" x14ac:dyDescent="0.2">
      <c r="B22" s="42" t="s">
        <v>36</v>
      </c>
      <c r="C22" s="55">
        <f>'2012KOKOMAA'!C22/SUM('2011KOKOMAA'!D22:O22)-1</f>
        <v>-0.25549420974116854</v>
      </c>
      <c r="D22" s="30">
        <f>'2012KOKOMAA'!D22/'2011KOKOMAA'!D22-1</f>
        <v>-0.16378023290534482</v>
      </c>
      <c r="E22" s="30">
        <f>'2012KOKOMAA'!E22/'2011KOKOMAA'!E22-1</f>
        <v>-0.13462068965517238</v>
      </c>
      <c r="F22" s="30">
        <f>'2012KOKOMAA'!F22/'2011KOKOMAA'!F22-1</f>
        <v>-0.24689241320188593</v>
      </c>
      <c r="G22" s="30">
        <f>'2012KOKOMAA'!G22/'2011KOKOMAA'!G22-1</f>
        <v>-8.7113282158641558E-2</v>
      </c>
      <c r="H22" s="30">
        <f>'2012KOKOMAA'!H22/'2011KOKOMAA'!H22-1</f>
        <v>-0.38522012578616349</v>
      </c>
      <c r="I22" s="30">
        <f>'2012KOKOMAA'!I22/'2011KOKOMAA'!I22-1</f>
        <v>-0.24022442813983602</v>
      </c>
      <c r="J22" s="30">
        <f>'2012KOKOMAA'!J22/'2011KOKOMAA'!J22-1</f>
        <v>-0.35069406492512845</v>
      </c>
      <c r="K22" s="30">
        <f>'2012KOKOMAA'!K22/'2011KOKOMAA'!K22-1</f>
        <v>-0.34995414947271897</v>
      </c>
      <c r="L22" s="30">
        <f>'2012KOKOMAA'!L22/'2011KOKOMAA'!L22-1</f>
        <v>-0.30320431836453432</v>
      </c>
      <c r="M22" s="30">
        <f>'2012KOKOMAA'!M22/'2011KOKOMAA'!M22-1</f>
        <v>-0.29326246678130374</v>
      </c>
      <c r="N22" s="30">
        <f>'2012KOKOMAA'!N22/'2011KOKOMAA'!N22-1</f>
        <v>-6.6804979253112018E-2</v>
      </c>
      <c r="O22" s="30">
        <f>'2012KOKOMAA'!O22/'2011KOKOMAA'!O22-1</f>
        <v>-0.13484921343683454</v>
      </c>
    </row>
    <row r="23" spans="2:15" x14ac:dyDescent="0.2">
      <c r="B23" s="24" t="s">
        <v>32</v>
      </c>
      <c r="C23" s="32">
        <f>'2012KOKOMAA'!C23/SUM('2011KOKOMAA'!D23:O23)-1</f>
        <v>2.0122853343820912E-2</v>
      </c>
      <c r="D23" s="32">
        <f>'2012KOKOMAA'!D23/'2011KOKOMAA'!D23-1</f>
        <v>-2.3386664625277498E-2</v>
      </c>
      <c r="E23" s="32">
        <f>'2012KOKOMAA'!E23/'2011KOKOMAA'!E23-1</f>
        <v>0.16382341450709736</v>
      </c>
      <c r="F23" s="32">
        <f>'2012KOKOMAA'!F23/'2011KOKOMAA'!F23-1</f>
        <v>4.6345256609642282E-2</v>
      </c>
      <c r="G23" s="32">
        <f>'2012KOKOMAA'!G23/'2011KOKOMAA'!G23-1</f>
        <v>4.9495341614906874E-3</v>
      </c>
      <c r="H23" s="32">
        <f>'2012KOKOMAA'!H23/'2011KOKOMAA'!H23-1</f>
        <v>-3.9438621424764619E-2</v>
      </c>
      <c r="I23" s="32">
        <f>'2012KOKOMAA'!I23/'2011KOKOMAA'!I23-1</f>
        <v>0.14893617021276606</v>
      </c>
      <c r="J23" s="32">
        <f>'2012KOKOMAA'!J23/'2011KOKOMAA'!J23-1</f>
        <v>-0.10374033095074908</v>
      </c>
      <c r="K23" s="32">
        <f>'2012KOKOMAA'!K23/'2011KOKOMAA'!K23-1</f>
        <v>2.1366181410974239E-2</v>
      </c>
      <c r="L23" s="32">
        <f>'2012KOKOMAA'!L23/'2011KOKOMAA'!L23-1</f>
        <v>0.12650101058138152</v>
      </c>
      <c r="M23" s="32">
        <f>'2012KOKOMAA'!M23/'2011KOKOMAA'!M23-1</f>
        <v>8.1187659475756568E-4</v>
      </c>
      <c r="N23" s="32">
        <f>'2012KOKOMAA'!N23/'2011KOKOMAA'!N23-1</f>
        <v>0.10668459000366615</v>
      </c>
      <c r="O23" s="32">
        <f>'2012KOKOMAA'!O23/'2011KOKOMAA'!O23-1</f>
        <v>-0.12895477575530123</v>
      </c>
    </row>
    <row r="24" spans="2:15" x14ac:dyDescent="0.2">
      <c r="B24" s="1" t="s">
        <v>35</v>
      </c>
      <c r="C24" s="55">
        <f>'2012KOKOMAA'!C24/SUM('2011KOKOMAA'!D24:O24)-1</f>
        <v>-8.591797348744501E-2</v>
      </c>
      <c r="D24" s="30">
        <f>'2012KOKOMAA'!D24/'2011KOKOMAA'!D24-1</f>
        <v>6.919306184012064E-2</v>
      </c>
      <c r="E24" s="30">
        <f>'2012KOKOMAA'!E24/'2011KOKOMAA'!E24-1</f>
        <v>0.12740213523131683</v>
      </c>
      <c r="F24" s="30">
        <f>'2012KOKOMAA'!F24/'2011KOKOMAA'!F24-1</f>
        <v>-5.1870748299319702E-2</v>
      </c>
      <c r="G24" s="30">
        <f>'2012KOKOMAA'!G24/'2011KOKOMAA'!G24-1</f>
        <v>-4.3898305084745792E-2</v>
      </c>
      <c r="H24" s="30">
        <f>'2012KOKOMAA'!H24/'2011KOKOMAA'!H24-1</f>
        <v>-0.11380116959064324</v>
      </c>
      <c r="I24" s="30">
        <f>'2012KOKOMAA'!I24/'2011KOKOMAA'!I24-1</f>
        <v>-0.16679917315948478</v>
      </c>
      <c r="J24" s="30">
        <f>'2012KOKOMAA'!J24/'2011KOKOMAA'!J24-1</f>
        <v>-0.244277885235332</v>
      </c>
      <c r="K24" s="30">
        <f>'2012KOKOMAA'!K24/'2011KOKOMAA'!K24-1</f>
        <v>-0.20912651425448581</v>
      </c>
      <c r="L24" s="30">
        <f>'2012KOKOMAA'!L24/'2011KOKOMAA'!L24-1</f>
        <v>-7.3143369979807082E-2</v>
      </c>
      <c r="M24" s="30">
        <f>'2012KOKOMAA'!M24/'2011KOKOMAA'!M24-1</f>
        <v>8.6280445851107723E-2</v>
      </c>
      <c r="N24" s="30">
        <f>'2012KOKOMAA'!N24/'2011KOKOMAA'!N24-1</f>
        <v>4.3330087633885128E-2</v>
      </c>
      <c r="O24" s="30">
        <f>'2012KOKOMAA'!O24/'2011KOKOMAA'!O24-1</f>
        <v>-0.1099143206854345</v>
      </c>
    </row>
    <row r="25" spans="2:15" x14ac:dyDescent="0.2">
      <c r="B25" s="24" t="s">
        <v>38</v>
      </c>
      <c r="C25" s="32">
        <f>'2012KOKOMAA'!C25/SUM('2011KOKOMAA'!D25:O25)-1</f>
        <v>0.12618529095238507</v>
      </c>
      <c r="D25" s="32">
        <f>'2012KOKOMAA'!D25/'2011KOKOMAA'!D25-1</f>
        <v>0.15387596899224798</v>
      </c>
      <c r="E25" s="32">
        <f>'2012KOKOMAA'!E25/'2011KOKOMAA'!E25-1</f>
        <v>0.34793143677645166</v>
      </c>
      <c r="F25" s="32">
        <f>'2012KOKOMAA'!F25/'2011KOKOMAA'!F25-1</f>
        <v>0.21922428330522759</v>
      </c>
      <c r="G25" s="32">
        <f>'2012KOKOMAA'!G25/'2011KOKOMAA'!G25-1</f>
        <v>6.5799540933435319E-2</v>
      </c>
      <c r="H25" s="32">
        <f>'2012KOKOMAA'!H25/'2011KOKOMAA'!H25-1</f>
        <v>1.308988764044944</v>
      </c>
      <c r="I25" s="32">
        <f>'2012KOKOMAA'!I25/'2011KOKOMAA'!I25-1</f>
        <v>-1.6952820660799284E-2</v>
      </c>
      <c r="J25" s="32">
        <f>'2012KOKOMAA'!J25/'2011KOKOMAA'!J25-1</f>
        <v>9.7393525725462116E-3</v>
      </c>
      <c r="K25" s="32">
        <f>'2012KOKOMAA'!K25/'2011KOKOMAA'!K25-1</f>
        <v>-0.15416130165047404</v>
      </c>
      <c r="L25" s="32">
        <f>'2012KOKOMAA'!L25/'2011KOKOMAA'!L25-1</f>
        <v>0.13119055428009174</v>
      </c>
      <c r="M25" s="32">
        <f>'2012KOKOMAA'!M25/'2011KOKOMAA'!M25-1</f>
        <v>-5.6683986773736761E-3</v>
      </c>
      <c r="N25" s="32">
        <f>'2012KOKOMAA'!N25/'2011KOKOMAA'!N25-1</f>
        <v>0.18313361971512543</v>
      </c>
      <c r="O25" s="32">
        <f>'2012KOKOMAA'!O25/'2011KOKOMAA'!O25-1</f>
        <v>0.19180087847730598</v>
      </c>
    </row>
    <row r="26" spans="2:15" x14ac:dyDescent="0.2">
      <c r="B26" s="1" t="s">
        <v>37</v>
      </c>
      <c r="C26" s="55">
        <f>'2012KOKOMAA'!C26/SUM('2011KOKOMAA'!D26:O26)-1</f>
        <v>3.1969393523732625E-2</v>
      </c>
      <c r="D26" s="30">
        <f>'2012KOKOMAA'!D26/'2011KOKOMAA'!D26-1</f>
        <v>6.4332021942705264E-2</v>
      </c>
      <c r="E26" s="30">
        <f>'2012KOKOMAA'!E26/'2011KOKOMAA'!E26-1</f>
        <v>0.2865475975705094</v>
      </c>
      <c r="F26" s="30">
        <f>'2012KOKOMAA'!F26/'2011KOKOMAA'!F26-1</f>
        <v>0.21602822580645165</v>
      </c>
      <c r="G26" s="30">
        <f>'2012KOKOMAA'!G26/'2011KOKOMAA'!G26-1</f>
        <v>0.22008025808482179</v>
      </c>
      <c r="H26" s="30">
        <f>'2012KOKOMAA'!H26/'2011KOKOMAA'!H26-1</f>
        <v>-2.6791819481568946E-2</v>
      </c>
      <c r="I26" s="30">
        <f>'2012KOKOMAA'!I26/'2011KOKOMAA'!I26-1</f>
        <v>0.15776163572773738</v>
      </c>
      <c r="J26" s="30">
        <f>'2012KOKOMAA'!J26/'2011KOKOMAA'!J26-1</f>
        <v>-8.8358678552700631E-2</v>
      </c>
      <c r="K26" s="30">
        <f>'2012KOKOMAA'!K26/'2011KOKOMAA'!K26-1</f>
        <v>-2.0105113873362779E-2</v>
      </c>
      <c r="L26" s="30">
        <f>'2012KOKOMAA'!L26/'2011KOKOMAA'!L26-1</f>
        <v>-5.2811922114652465E-2</v>
      </c>
      <c r="M26" s="30">
        <f>'2012KOKOMAA'!M26/'2011KOKOMAA'!M26-1</f>
        <v>-6.8793279600408708E-2</v>
      </c>
      <c r="N26" s="30">
        <f>'2012KOKOMAA'!N26/'2011KOKOMAA'!N26-1</f>
        <v>-5.9897146314409566E-2</v>
      </c>
      <c r="O26" s="30">
        <f>'2012KOKOMAA'!O26/'2011KOKOMAA'!O26-1</f>
        <v>-0.10126390293225485</v>
      </c>
    </row>
    <row r="27" spans="2:15" x14ac:dyDescent="0.2">
      <c r="B27" s="24" t="s">
        <v>39</v>
      </c>
      <c r="C27" s="32">
        <f>'2012KOKOMAA'!C27/SUM('2011KOKOMAA'!D27:O27)-1</f>
        <v>9.0328634666775542E-2</v>
      </c>
      <c r="D27" s="32">
        <f>'2012KOKOMAA'!D27/'2011KOKOMAA'!D27-1</f>
        <v>-4.9036281179138275E-2</v>
      </c>
      <c r="E27" s="32">
        <f>'2012KOKOMAA'!E27/'2011KOKOMAA'!E27-1</f>
        <v>0.42178889359898264</v>
      </c>
      <c r="F27" s="32">
        <f>'2012KOKOMAA'!F27/'2011KOKOMAA'!F27-1</f>
        <v>0.21212121212121215</v>
      </c>
      <c r="G27" s="32">
        <f>'2012KOKOMAA'!G27/'2011KOKOMAA'!G27-1</f>
        <v>-2.734683144885619E-2</v>
      </c>
      <c r="H27" s="32">
        <f>'2012KOKOMAA'!H27/'2011KOKOMAA'!H27-1</f>
        <v>-8.221906116642963E-2</v>
      </c>
      <c r="I27" s="32">
        <f>'2012KOKOMAA'!I27/'2011KOKOMAA'!I27-1</f>
        <v>8.1891093288307237E-2</v>
      </c>
      <c r="J27" s="32">
        <f>'2012KOKOMAA'!J27/'2011KOKOMAA'!J27-1</f>
        <v>0.10377054463422497</v>
      </c>
      <c r="K27" s="32">
        <f>'2012KOKOMAA'!K27/'2011KOKOMAA'!K27-1</f>
        <v>-8.2881622661304388E-2</v>
      </c>
      <c r="L27" s="32">
        <f>'2012KOKOMAA'!L27/'2011KOKOMAA'!L27-1</f>
        <v>-1.6124388137057299E-2</v>
      </c>
      <c r="M27" s="32">
        <f>'2012KOKOMAA'!M27/'2011KOKOMAA'!M27-1</f>
        <v>0.22994849153789554</v>
      </c>
      <c r="N27" s="32">
        <f>'2012KOKOMAA'!N27/'2011KOKOMAA'!N27-1</f>
        <v>0.11961538461538468</v>
      </c>
      <c r="O27" s="32">
        <f>'2012KOKOMAA'!O27/'2011KOKOMAA'!O27-1</f>
        <v>0.16548547129695246</v>
      </c>
    </row>
    <row r="28" spans="2:15" x14ac:dyDescent="0.2">
      <c r="B28" s="42" t="s">
        <v>42</v>
      </c>
      <c r="C28" s="55">
        <f>'2012KOKOMAA'!C28/SUM('2011KOKOMAA'!D28:O28)-1</f>
        <v>5.8640732002071649E-2</v>
      </c>
      <c r="D28" s="30">
        <f>'2012KOKOMAA'!D28/'2011KOKOMAA'!D28-1</f>
        <v>-2.699460107978402E-2</v>
      </c>
      <c r="E28" s="30">
        <f>'2012KOKOMAA'!E28/'2011KOKOMAA'!E28-1</f>
        <v>4.9482163406214141E-2</v>
      </c>
      <c r="F28" s="30">
        <f>'2012KOKOMAA'!F28/'2011KOKOMAA'!F28-1</f>
        <v>0.49451219512195133</v>
      </c>
      <c r="G28" s="30">
        <f>'2012KOKOMAA'!G28/'2011KOKOMAA'!G28-1</f>
        <v>-0.53103983445421621</v>
      </c>
      <c r="H28" s="30">
        <f>'2012KOKOMAA'!H28/'2011KOKOMAA'!H28-1</f>
        <v>0.59237804878048772</v>
      </c>
      <c r="I28" s="30">
        <f>'2012KOKOMAA'!I28/'2011KOKOMAA'!I28-1</f>
        <v>-9.5092744775769011E-2</v>
      </c>
      <c r="J28" s="30">
        <f>'2012KOKOMAA'!J28/'2011KOKOMAA'!J28-1</f>
        <v>0.45760808534531172</v>
      </c>
      <c r="K28" s="30">
        <f>'2012KOKOMAA'!K28/'2011KOKOMAA'!K28-1</f>
        <v>-9.5817210245070505E-3</v>
      </c>
      <c r="L28" s="30">
        <f>'2012KOKOMAA'!L28/'2011KOKOMAA'!L28-1</f>
        <v>6.00414078674949E-2</v>
      </c>
      <c r="M28" s="30">
        <f>'2012KOKOMAA'!M28/'2011KOKOMAA'!M28-1</f>
        <v>8.1277213352685118E-2</v>
      </c>
      <c r="N28" s="30">
        <f>'2012KOKOMAA'!N28/'2011KOKOMAA'!N28-1</f>
        <v>-0.13437500000000002</v>
      </c>
      <c r="O28" s="30">
        <f>'2012KOKOMAA'!O28/'2011KOKOMAA'!O28-1</f>
        <v>3.8862559241706229E-2</v>
      </c>
    </row>
    <row r="29" spans="2:15" x14ac:dyDescent="0.2">
      <c r="B29" s="24" t="s">
        <v>43</v>
      </c>
      <c r="C29" s="32">
        <f>'2012KOKOMAA'!C29/SUM('2011KOKOMAA'!D29:O29)-1</f>
        <v>2.9481029219362576E-3</v>
      </c>
      <c r="D29" s="32">
        <f>'2012KOKOMAA'!D29/'2011KOKOMAA'!D29-1</f>
        <v>0.10400416016640657</v>
      </c>
      <c r="E29" s="32">
        <f>'2012KOKOMAA'!E29/'2011KOKOMAA'!E29-1</f>
        <v>0.13014981273408233</v>
      </c>
      <c r="F29" s="32">
        <f>'2012KOKOMAA'!F29/'2011KOKOMAA'!F29-1</f>
        <v>-8.875029983209437E-3</v>
      </c>
      <c r="G29" s="32">
        <f>'2012KOKOMAA'!G29/'2011KOKOMAA'!G29-1</f>
        <v>3.2428855062872186E-2</v>
      </c>
      <c r="H29" s="32">
        <f>'2012KOKOMAA'!H29/'2011KOKOMAA'!H29-1</f>
        <v>0.20563069279602542</v>
      </c>
      <c r="I29" s="32">
        <f>'2012KOKOMAA'!I29/'2011KOKOMAA'!I29-1</f>
        <v>0.29865675907402123</v>
      </c>
      <c r="J29" s="32">
        <f>'2012KOKOMAA'!J29/'2011KOKOMAA'!J29-1</f>
        <v>-3.600185816042123E-2</v>
      </c>
      <c r="K29" s="32">
        <f>'2012KOKOMAA'!K29/'2011KOKOMAA'!K29-1</f>
        <v>-0.26936326258473164</v>
      </c>
      <c r="L29" s="32">
        <f>'2012KOKOMAA'!L29/'2011KOKOMAA'!L29-1</f>
        <v>-3.7239324726912049E-3</v>
      </c>
      <c r="M29" s="32">
        <f>'2012KOKOMAA'!M29/'2011KOKOMAA'!M29-1</f>
        <v>-8.5988352175402571E-2</v>
      </c>
      <c r="N29" s="32">
        <f>'2012KOKOMAA'!N29/'2011KOKOMAA'!N29-1</f>
        <v>3.1164901664145317E-2</v>
      </c>
      <c r="O29" s="32">
        <f>'2012KOKOMAA'!O29/'2011KOKOMAA'!O29-1</f>
        <v>-0.13159080666967105</v>
      </c>
    </row>
    <row r="30" spans="2:15" x14ac:dyDescent="0.2">
      <c r="B30" s="1" t="s">
        <v>44</v>
      </c>
      <c r="C30" s="55">
        <f>'2012KOKOMAA'!C30/SUM('2011KOKOMAA'!D30:O30)-1</f>
        <v>2.037135987176053E-2</v>
      </c>
      <c r="D30" s="30">
        <f>'2012KOKOMAA'!D30/'2011KOKOMAA'!D30-1</f>
        <v>0.45031766200762391</v>
      </c>
      <c r="E30" s="30">
        <f>'2012KOKOMAA'!E30/'2011KOKOMAA'!E30-1</f>
        <v>0.34580183048149626</v>
      </c>
      <c r="F30" s="30">
        <f>'2012KOKOMAA'!F30/'2011KOKOMAA'!F30-1</f>
        <v>0.11507052709725318</v>
      </c>
      <c r="G30" s="30">
        <f>'2012KOKOMAA'!G30/'2011KOKOMAA'!G30-1</f>
        <v>8.4849863512283852E-2</v>
      </c>
      <c r="H30" s="30">
        <f>'2012KOKOMAA'!H30/'2011KOKOMAA'!H30-1</f>
        <v>6.1420982735724827E-3</v>
      </c>
      <c r="I30" s="30">
        <f>'2012KOKOMAA'!I30/'2011KOKOMAA'!I30-1</f>
        <v>-0.123859649122807</v>
      </c>
      <c r="J30" s="30">
        <f>'2012KOKOMAA'!J30/'2011KOKOMAA'!J30-1</f>
        <v>-0.32570359814748839</v>
      </c>
      <c r="K30" s="30">
        <f>'2012KOKOMAA'!K30/'2011KOKOMAA'!K30-1</f>
        <v>-5.6724178681162307E-3</v>
      </c>
      <c r="L30" s="30">
        <f>'2012KOKOMAA'!L30/'2011KOKOMAA'!L30-1</f>
        <v>0.32288557213930358</v>
      </c>
      <c r="M30" s="30">
        <f>'2012KOKOMAA'!M30/'2011KOKOMAA'!M30-1</f>
        <v>0.15175179400590966</v>
      </c>
      <c r="N30" s="30">
        <f>'2012KOKOMAA'!N30/'2011KOKOMAA'!N30-1</f>
        <v>-0.12318173448720304</v>
      </c>
      <c r="O30" s="30">
        <f>'2012KOKOMAA'!O30/'2011KOKOMAA'!O30-1</f>
        <v>-9.3612078977932667E-2</v>
      </c>
    </row>
    <row r="31" spans="2:15" x14ac:dyDescent="0.2">
      <c r="B31" s="24" t="s">
        <v>2</v>
      </c>
      <c r="C31" s="32">
        <f>'2012KOKOMAA'!C31/SUM('2011KOKOMAA'!D31:O31)-1</f>
        <v>7.041782729805024E-2</v>
      </c>
      <c r="D31" s="32">
        <f>'2012KOKOMAA'!D31/'2011KOKOMAA'!D31-1</f>
        <v>0.31277319086935407</v>
      </c>
      <c r="E31" s="32">
        <f>'2012KOKOMAA'!E31/'2011KOKOMAA'!E31-1</f>
        <v>2.9045643153526868E-2</v>
      </c>
      <c r="F31" s="32">
        <f>'2012KOKOMAA'!F31/'2011KOKOMAA'!F31-1</f>
        <v>0.13256484149855918</v>
      </c>
      <c r="G31" s="32">
        <f>'2012KOKOMAA'!G31/'2011KOKOMAA'!G31-1</f>
        <v>1.0101010101010166E-2</v>
      </c>
      <c r="H31" s="32">
        <f>'2012KOKOMAA'!H31/'2011KOKOMAA'!H31-1</f>
        <v>6.5655172413793039E-2</v>
      </c>
      <c r="I31" s="32">
        <f>'2012KOKOMAA'!I31/'2011KOKOMAA'!I31-1</f>
        <v>5.346009975062338E-2</v>
      </c>
      <c r="J31" s="32">
        <f>'2012KOKOMAA'!J31/'2011KOKOMAA'!J31-1</f>
        <v>0.13429256594724226</v>
      </c>
      <c r="K31" s="32">
        <f>'2012KOKOMAA'!K31/'2011KOKOMAA'!K31-1</f>
        <v>-0.10391897842360198</v>
      </c>
      <c r="L31" s="32">
        <f>'2012KOKOMAA'!L31/'2011KOKOMAA'!L31-1</f>
        <v>1.5718717683557371E-2</v>
      </c>
      <c r="M31" s="32">
        <f>'2012KOKOMAA'!M31/'2011KOKOMAA'!M31-1</f>
        <v>0.16399826914755522</v>
      </c>
      <c r="N31" s="32">
        <f>'2012KOKOMAA'!N31/'2011KOKOMAA'!N31-1</f>
        <v>0.16766467065868262</v>
      </c>
      <c r="O31" s="32">
        <f>'2012KOKOMAA'!O31/'2011KOKOMAA'!O31-1</f>
        <v>0.14433771486349856</v>
      </c>
    </row>
    <row r="32" spans="2:15" x14ac:dyDescent="0.2">
      <c r="B32" s="1" t="s">
        <v>48</v>
      </c>
      <c r="C32" s="55">
        <f>'2012KOKOMAA'!C32/SUM('2011KOKOMAA'!D32:O32)-1</f>
        <v>6.6762353906089755E-2</v>
      </c>
      <c r="D32" s="30">
        <f>'2012KOKOMAA'!D32/'2011KOKOMAA'!D32-1</f>
        <v>0.17328244274809168</v>
      </c>
      <c r="E32" s="30">
        <f>'2012KOKOMAA'!E32/'2011KOKOMAA'!E32-1</f>
        <v>-6.0048038430744577E-2</v>
      </c>
      <c r="F32" s="30">
        <f>'2012KOKOMAA'!F32/'2011KOKOMAA'!F32-1</f>
        <v>0.10965323336457367</v>
      </c>
      <c r="G32" s="30">
        <f>'2012KOKOMAA'!G32/'2011KOKOMAA'!G32-1</f>
        <v>-2.1739130434782594E-2</v>
      </c>
      <c r="H32" s="30">
        <f>'2012KOKOMAA'!H32/'2011KOKOMAA'!H32-1</f>
        <v>-0.2807757166947723</v>
      </c>
      <c r="I32" s="30">
        <f>'2012KOKOMAA'!I32/'2011KOKOMAA'!I32-1</f>
        <v>3.3485540334855513E-2</v>
      </c>
      <c r="J32" s="30">
        <f>'2012KOKOMAA'!J32/'2011KOKOMAA'!J32-1</f>
        <v>-0.11892655367231642</v>
      </c>
      <c r="K32" s="30">
        <f>'2012KOKOMAA'!K32/'2011KOKOMAA'!K32-1</f>
        <v>0.23588709677419351</v>
      </c>
      <c r="L32" s="30">
        <f>'2012KOKOMAA'!L32/'2011KOKOMAA'!L32-1</f>
        <v>-3.2029950083194647E-2</v>
      </c>
      <c r="M32" s="30">
        <f>'2012KOKOMAA'!M32/'2011KOKOMAA'!M32-1</f>
        <v>0.21664548919949178</v>
      </c>
      <c r="N32" s="30">
        <f>'2012KOKOMAA'!N32/'2011KOKOMAA'!N32-1</f>
        <v>0.35792349726775963</v>
      </c>
      <c r="O32" s="30">
        <f>'2012KOKOMAA'!O32/'2011KOKOMAA'!O32-1</f>
        <v>0.55771195097037785</v>
      </c>
    </row>
    <row r="33" spans="2:15" x14ac:dyDescent="0.2">
      <c r="B33" s="24" t="s">
        <v>41</v>
      </c>
      <c r="C33" s="32">
        <f>'2012KOKOMAA'!C33/SUM('2011KOKOMAA'!D33:O33)-1</f>
        <v>-0.22071869736103311</v>
      </c>
      <c r="D33" s="32">
        <f>'2012KOKOMAA'!D33/'2011KOKOMAA'!D33-1</f>
        <v>-7.6016499705362395E-2</v>
      </c>
      <c r="E33" s="32">
        <f>'2012KOKOMAA'!E33/'2011KOKOMAA'!E33-1</f>
        <v>-2.7603513174404015E-2</v>
      </c>
      <c r="F33" s="32">
        <f>'2012KOKOMAA'!F33/'2011KOKOMAA'!F33-1</f>
        <v>-0.16393442622950816</v>
      </c>
      <c r="G33" s="32">
        <f>'2012KOKOMAA'!G33/'2011KOKOMAA'!G33-1</f>
        <v>-2.8340080971659964E-2</v>
      </c>
      <c r="H33" s="32">
        <f>'2012KOKOMAA'!H33/'2011KOKOMAA'!H33-1</f>
        <v>-0.27099567099567101</v>
      </c>
      <c r="I33" s="32">
        <f>'2012KOKOMAA'!I33/'2011KOKOMAA'!I33-1</f>
        <v>-6.5950920245398725E-2</v>
      </c>
      <c r="J33" s="32">
        <f>'2012KOKOMAA'!J33/'2011KOKOMAA'!J33-1</f>
        <v>-0.22934322033898302</v>
      </c>
      <c r="K33" s="32">
        <f>'2012KOKOMAA'!K33/'2011KOKOMAA'!K33-1</f>
        <v>-0.57235142118863047</v>
      </c>
      <c r="L33" s="32">
        <f>'2012KOKOMAA'!L33/'2011KOKOMAA'!L33-1</f>
        <v>-0.34142521534847303</v>
      </c>
      <c r="M33" s="32">
        <f>'2012KOKOMAA'!M33/'2011KOKOMAA'!M33-1</f>
        <v>7.8272604588394135E-2</v>
      </c>
      <c r="N33" s="32">
        <f>'2012KOKOMAA'!N33/'2011KOKOMAA'!N33-1</f>
        <v>-0.1473214285714286</v>
      </c>
      <c r="O33" s="32">
        <f>'2012KOKOMAA'!O33/'2011KOKOMAA'!O33-1</f>
        <v>-0.16890664729386129</v>
      </c>
    </row>
    <row r="34" spans="2:15" x14ac:dyDescent="0.2">
      <c r="B34" s="1" t="s">
        <v>47</v>
      </c>
      <c r="C34" s="55">
        <f>'2012KOKOMAA'!C34/SUM('2011KOKOMAA'!D34:O34)-1</f>
        <v>9.9570713093251051E-3</v>
      </c>
      <c r="D34" s="30">
        <f>'2012KOKOMAA'!D34/'2011KOKOMAA'!D34-1</f>
        <v>-0.2214452214452215</v>
      </c>
      <c r="E34" s="30">
        <f>'2012KOKOMAA'!E34/'2011KOKOMAA'!E34-1</f>
        <v>8.7951807228915602E-2</v>
      </c>
      <c r="F34" s="30">
        <f>'2012KOKOMAA'!F34/'2011KOKOMAA'!F34-1</f>
        <v>0.27120315581854038</v>
      </c>
      <c r="G34" s="30">
        <f>'2012KOKOMAA'!G34/'2011KOKOMAA'!G34-1</f>
        <v>-6.2462098241358399E-2</v>
      </c>
      <c r="H34" s="30">
        <f>'2012KOKOMAA'!H34/'2011KOKOMAA'!H34-1</f>
        <v>0.14376996805111819</v>
      </c>
      <c r="I34" s="30">
        <f>'2012KOKOMAA'!I34/'2011KOKOMAA'!I34-1</f>
        <v>-0.16161971830985911</v>
      </c>
      <c r="J34" s="30">
        <f>'2012KOKOMAA'!J34/'2011KOKOMAA'!J34-1</f>
        <v>-3.0335284725918066E-2</v>
      </c>
      <c r="K34" s="30">
        <f>'2012KOKOMAA'!K34/'2011KOKOMAA'!K34-1</f>
        <v>-7.6128330614464335E-2</v>
      </c>
      <c r="L34" s="30">
        <f>'2012KOKOMAA'!L34/'2011KOKOMAA'!L34-1</f>
        <v>-6.9177555726364082E-3</v>
      </c>
      <c r="M34" s="30">
        <f>'2012KOKOMAA'!M34/'2011KOKOMAA'!M34-1</f>
        <v>0.25728643216080394</v>
      </c>
      <c r="N34" s="30">
        <f>'2012KOKOMAA'!N34/'2011KOKOMAA'!N34-1</f>
        <v>-1.3071895424836555E-2</v>
      </c>
      <c r="O34" s="30">
        <f>'2012KOKOMAA'!O34/'2011KOKOMAA'!O34-1</f>
        <v>0.25268432355046522</v>
      </c>
    </row>
    <row r="35" spans="2:15" x14ac:dyDescent="0.2">
      <c r="B35" s="24" t="s">
        <v>49</v>
      </c>
      <c r="C35" s="32">
        <f>'2012KOKOMAA'!C35/SUM('2011KOKOMAA'!D35:O35)-1</f>
        <v>8.6192030547515008E-2</v>
      </c>
      <c r="D35" s="32">
        <f>'2012KOKOMAA'!D35/'2011KOKOMAA'!D35-1</f>
        <v>0.30081300813008127</v>
      </c>
      <c r="E35" s="32">
        <f>'2012KOKOMAA'!E35/'2011KOKOMAA'!E35-1</f>
        <v>0.40171803941384532</v>
      </c>
      <c r="F35" s="32">
        <f>'2012KOKOMAA'!F35/'2011KOKOMAA'!F35-1</f>
        <v>-9.9009900990099098E-3</v>
      </c>
      <c r="G35" s="32">
        <f>'2012KOKOMAA'!G35/'2011KOKOMAA'!G35-1</f>
        <v>-0.10723192019950123</v>
      </c>
      <c r="H35" s="32">
        <f>'2012KOKOMAA'!H35/'2011KOKOMAA'!H35-1</f>
        <v>0.33937007874015745</v>
      </c>
      <c r="I35" s="32">
        <f>'2012KOKOMAA'!I35/'2011KOKOMAA'!I35-1</f>
        <v>0.23017408123791094</v>
      </c>
      <c r="J35" s="32">
        <f>'2012KOKOMAA'!J35/'2011KOKOMAA'!J35-1</f>
        <v>5.3758542141230103E-2</v>
      </c>
      <c r="K35" s="32">
        <f>'2012KOKOMAA'!K35/'2011KOKOMAA'!K35-1</f>
        <v>-2.8086218158066667E-2</v>
      </c>
      <c r="L35" s="32">
        <f>'2012KOKOMAA'!L35/'2011KOKOMAA'!L35-1</f>
        <v>0.11728395061728403</v>
      </c>
      <c r="M35" s="32">
        <f>'2012KOKOMAA'!M35/'2011KOKOMAA'!M35-1</f>
        <v>-3.5315985130111471E-2</v>
      </c>
      <c r="N35" s="32">
        <f>'2012KOKOMAA'!N35/'2011KOKOMAA'!N35-1</f>
        <v>-1.7229953611663351E-2</v>
      </c>
      <c r="O35" s="32">
        <f>'2012KOKOMAA'!O35/'2011KOKOMAA'!O35-1</f>
        <v>1.5779092702169706E-2</v>
      </c>
    </row>
    <row r="36" spans="2:15" x14ac:dyDescent="0.2">
      <c r="B36" s="42" t="s">
        <v>45</v>
      </c>
      <c r="C36" s="55">
        <f>'2012KOKOMAA'!C36/SUM('2011KOKOMAA'!D36:O36)-1</f>
        <v>-0.20604222467307387</v>
      </c>
      <c r="D36" s="30">
        <f>'2012KOKOMAA'!D36/'2011KOKOMAA'!D36-1</f>
        <v>-0.23585548738922968</v>
      </c>
      <c r="E36" s="30">
        <f>'2012KOKOMAA'!E36/'2011KOKOMAA'!E36-1</f>
        <v>-0.26937738246505716</v>
      </c>
      <c r="F36" s="30">
        <f>'2012KOKOMAA'!F36/'2011KOKOMAA'!F36-1</f>
        <v>-0.22476525821596249</v>
      </c>
      <c r="G36" s="30">
        <f>'2012KOKOMAA'!G36/'2011KOKOMAA'!G36-1</f>
        <v>-0.2831125827814569</v>
      </c>
      <c r="H36" s="30">
        <f>'2012KOKOMAA'!H36/'2011KOKOMAA'!H36-1</f>
        <v>-0.23955832933269328</v>
      </c>
      <c r="I36" s="30">
        <f>'2012KOKOMAA'!I36/'2011KOKOMAA'!I36-1</f>
        <v>0.17459624618070713</v>
      </c>
      <c r="J36" s="30">
        <f>'2012KOKOMAA'!J36/'2011KOKOMAA'!J36-1</f>
        <v>-0.5383455407152089</v>
      </c>
      <c r="K36" s="30">
        <f>'2012KOKOMAA'!K36/'2011KOKOMAA'!K36-1</f>
        <v>-0.1303341051935164</v>
      </c>
      <c r="L36" s="30">
        <f>'2012KOKOMAA'!L36/'2011KOKOMAA'!L36-1</f>
        <v>-8.9882121807465576E-2</v>
      </c>
      <c r="M36" s="30">
        <f>'2012KOKOMAA'!M36/'2011KOKOMAA'!M36-1</f>
        <v>2.9473684210526319E-2</v>
      </c>
      <c r="N36" s="30">
        <f>'2012KOKOMAA'!N36/'2011KOKOMAA'!N36-1</f>
        <v>-2.6599568655643391E-2</v>
      </c>
      <c r="O36" s="30">
        <f>'2012KOKOMAA'!O36/'2011KOKOMAA'!O36-1</f>
        <v>-0.27918088737201363</v>
      </c>
    </row>
    <row r="37" spans="2:15" x14ac:dyDescent="0.2">
      <c r="B37" s="24" t="s">
        <v>51</v>
      </c>
      <c r="C37" s="32">
        <f>'2012KOKOMAA'!C37/SUM('2011KOKOMAA'!D37:O37)-1</f>
        <v>-0.20338351468177074</v>
      </c>
      <c r="D37" s="32">
        <f>'2012KOKOMAA'!D37/'2011KOKOMAA'!D37-1</f>
        <v>-0.16780609073958985</v>
      </c>
      <c r="E37" s="32">
        <f>'2012KOKOMAA'!E37/'2011KOKOMAA'!E37-1</f>
        <v>-0.10038503850385039</v>
      </c>
      <c r="F37" s="32">
        <f>'2012KOKOMAA'!F37/'2011KOKOMAA'!F37-1</f>
        <v>-0.29614695340501795</v>
      </c>
      <c r="G37" s="32">
        <f>'2012KOKOMAA'!G37/'2011KOKOMAA'!G37-1</f>
        <v>-0.18844279415177534</v>
      </c>
      <c r="H37" s="32">
        <f>'2012KOKOMAA'!H37/'2011KOKOMAA'!H37-1</f>
        <v>-0.31914241960183765</v>
      </c>
      <c r="I37" s="32">
        <f>'2012KOKOMAA'!I37/'2011KOKOMAA'!I37-1</f>
        <v>-0.22222222222222221</v>
      </c>
      <c r="J37" s="32">
        <f>'2012KOKOMAA'!J37/'2011KOKOMAA'!J37-1</f>
        <v>-0.36523929471032746</v>
      </c>
      <c r="K37" s="32">
        <f>'2012KOKOMAA'!K37/'2011KOKOMAA'!K37-1</f>
        <v>-4.9239845700022711E-2</v>
      </c>
      <c r="L37" s="32">
        <f>'2012KOKOMAA'!L37/'2011KOKOMAA'!L37-1</f>
        <v>-0.19388977635782745</v>
      </c>
      <c r="M37" s="32">
        <f>'2012KOKOMAA'!M37/'2011KOKOMAA'!M37-1</f>
        <v>-0.14700854700854704</v>
      </c>
      <c r="N37" s="32">
        <f>'2012KOKOMAA'!N37/'2011KOKOMAA'!N37-1</f>
        <v>-0.14392723381487427</v>
      </c>
      <c r="O37" s="32">
        <f>'2012KOKOMAA'!O37/'2011KOKOMAA'!O37-1</f>
        <v>-0.13551253570295141</v>
      </c>
    </row>
    <row r="38" spans="2:15" x14ac:dyDescent="0.2">
      <c r="B38" s="1" t="s">
        <v>3</v>
      </c>
      <c r="C38" s="55">
        <f>'2012KOKOMAA'!C38/SUM('2011KOKOMAA'!D38:O38)-1</f>
        <v>9.9667774086378724E-2</v>
      </c>
      <c r="D38" s="30">
        <f>'2012KOKOMAA'!D38/'2011KOKOMAA'!D38-1</f>
        <v>0.12697247706422021</v>
      </c>
      <c r="E38" s="30">
        <f>'2012KOKOMAA'!E38/'2011KOKOMAA'!E38-1</f>
        <v>0.10194963444354177</v>
      </c>
      <c r="F38" s="30">
        <f>'2012KOKOMAA'!F38/'2011KOKOMAA'!F38-1</f>
        <v>4.2158516020236014E-2</v>
      </c>
      <c r="G38" s="30">
        <f>'2012KOKOMAA'!G38/'2011KOKOMAA'!G38-1</f>
        <v>0.15334491746307566</v>
      </c>
      <c r="H38" s="30">
        <f>'2012KOKOMAA'!H38/'2011KOKOMAA'!H38-1</f>
        <v>0.60784910252509894</v>
      </c>
      <c r="I38" s="30">
        <f>'2012KOKOMAA'!I38/'2011KOKOMAA'!I38-1</f>
        <v>-0.15774202057504616</v>
      </c>
      <c r="J38" s="30">
        <f>'2012KOKOMAA'!J38/'2011KOKOMAA'!J38-1</f>
        <v>-0.18153778365278694</v>
      </c>
      <c r="K38" s="30">
        <f>'2012KOKOMAA'!K38/'2011KOKOMAA'!K38-1</f>
        <v>-6.4646464646464619E-2</v>
      </c>
      <c r="L38" s="30">
        <f>'2012KOKOMAA'!L38/'2011KOKOMAA'!L38-1</f>
        <v>9.5782935599869168E-2</v>
      </c>
      <c r="M38" s="30">
        <f>'2012KOKOMAA'!M38/'2011KOKOMAA'!M38-1</f>
        <v>0.63949716139497159</v>
      </c>
      <c r="N38" s="30">
        <f>'2012KOKOMAA'!N38/'2011KOKOMAA'!N38-1</f>
        <v>0.34027777777777768</v>
      </c>
      <c r="O38" s="30">
        <f>'2012KOKOMAA'!O38/'2011KOKOMAA'!O38-1</f>
        <v>-2.1345982804624963E-2</v>
      </c>
    </row>
    <row r="39" spans="2:15" x14ac:dyDescent="0.2">
      <c r="B39" s="24" t="s">
        <v>46</v>
      </c>
      <c r="C39" s="32">
        <f>'2012KOKOMAA'!C39/SUM('2011KOKOMAA'!D39:O39)-1</f>
        <v>-1.1075769623991816E-2</v>
      </c>
      <c r="D39" s="32">
        <f>'2012KOKOMAA'!D39/'2011KOKOMAA'!D39-1</f>
        <v>0.61333333333333329</v>
      </c>
      <c r="E39" s="32">
        <f>'2012KOKOMAA'!E39/'2011KOKOMAA'!E39-1</f>
        <v>0.41032148900169196</v>
      </c>
      <c r="F39" s="32">
        <f>'2012KOKOMAA'!F39/'2011KOKOMAA'!F39-1</f>
        <v>-0.15995189416716782</v>
      </c>
      <c r="G39" s="32">
        <f>'2012KOKOMAA'!G39/'2011KOKOMAA'!G39-1</f>
        <v>-0.19098548510313218</v>
      </c>
      <c r="H39" s="32">
        <f>'2012KOKOMAA'!H39/'2011KOKOMAA'!H39-1</f>
        <v>0.19090282563749139</v>
      </c>
      <c r="I39" s="32">
        <f>'2012KOKOMAA'!I39/'2011KOKOMAA'!I39-1</f>
        <v>0.31820667031164573</v>
      </c>
      <c r="J39" s="32">
        <f>'2012KOKOMAA'!J39/'2011KOKOMAA'!J39-1</f>
        <v>4.5968882602545946E-2</v>
      </c>
      <c r="K39" s="32">
        <f>'2012KOKOMAA'!K39/'2011KOKOMAA'!K39-1</f>
        <v>-7.8136463683052049E-2</v>
      </c>
      <c r="L39" s="32">
        <f>'2012KOKOMAA'!L39/'2011KOKOMAA'!L39-1</f>
        <v>-0.13249651324965128</v>
      </c>
      <c r="M39" s="32">
        <f>'2012KOKOMAA'!M39/'2011KOKOMAA'!M39-1</f>
        <v>-0.28411214953271025</v>
      </c>
      <c r="N39" s="32">
        <f>'2012KOKOMAA'!N39/'2011KOKOMAA'!N39-1</f>
        <v>-0.29337899543378998</v>
      </c>
      <c r="O39" s="32">
        <f>'2012KOKOMAA'!O39/'2011KOKOMAA'!O39-1</f>
        <v>-0.43053070960047701</v>
      </c>
    </row>
    <row r="40" spans="2:15" x14ac:dyDescent="0.2">
      <c r="B40" s="1" t="s">
        <v>50</v>
      </c>
      <c r="C40" s="55">
        <f>'2012KOKOMAA'!C40/SUM('2011KOKOMAA'!D40:O40)-1</f>
        <v>0.26589389563634924</v>
      </c>
      <c r="D40" s="30">
        <f>'2012KOKOMAA'!D40/'2011KOKOMAA'!D40-1</f>
        <v>0.14831317632081475</v>
      </c>
      <c r="E40" s="30">
        <f>'2012KOKOMAA'!E40/'2011KOKOMAA'!E40-1</f>
        <v>0.1840180078784468</v>
      </c>
      <c r="F40" s="30">
        <f>'2012KOKOMAA'!F40/'2011KOKOMAA'!F40-1</f>
        <v>0.36232831916285146</v>
      </c>
      <c r="G40" s="30">
        <f>'2012KOKOMAA'!G40/'2011KOKOMAA'!G40-1</f>
        <v>0.10771470160116459</v>
      </c>
      <c r="H40" s="30">
        <f>'2012KOKOMAA'!H40/'2011KOKOMAA'!H40-1</f>
        <v>0.38723872387238734</v>
      </c>
      <c r="I40" s="30">
        <f>'2012KOKOMAA'!I40/'2011KOKOMAA'!I40-1</f>
        <v>0.13491020586947</v>
      </c>
      <c r="J40" s="30">
        <f>'2012KOKOMAA'!J40/'2011KOKOMAA'!J40-1</f>
        <v>0.14100294985250739</v>
      </c>
      <c r="K40" s="30">
        <f>'2012KOKOMAA'!K40/'2011KOKOMAA'!K40-1</f>
        <v>0.29303213490295899</v>
      </c>
      <c r="L40" s="30">
        <f>'2012KOKOMAA'!L40/'2011KOKOMAA'!L40-1</f>
        <v>0.3387234042553191</v>
      </c>
      <c r="M40" s="30">
        <f>'2012KOKOMAA'!M40/'2011KOKOMAA'!M40-1</f>
        <v>0.32365540218943356</v>
      </c>
      <c r="N40" s="30">
        <f>'2012KOKOMAA'!N40/'2011KOKOMAA'!N40-1</f>
        <v>0.8413433700057904</v>
      </c>
      <c r="O40" s="30">
        <f>'2012KOKOMAA'!O40/'2011KOKOMAA'!O40-1</f>
        <v>5.3748870822041495E-2</v>
      </c>
    </row>
    <row r="41" spans="2:15" x14ac:dyDescent="0.2">
      <c r="B41" s="24" t="s">
        <v>52</v>
      </c>
      <c r="C41" s="32">
        <f>'2012KOKOMAA'!C41/SUM('2011KOKOMAA'!D41:O41)-1</f>
        <v>-0.10281876655315925</v>
      </c>
      <c r="D41" s="32">
        <f>'2012KOKOMAA'!D41/'2011KOKOMAA'!D41-1</f>
        <v>-0.40811455847255373</v>
      </c>
      <c r="E41" s="32">
        <f>'2012KOKOMAA'!E41/'2011KOKOMAA'!E41-1</f>
        <v>0.30706521739130443</v>
      </c>
      <c r="F41" s="32">
        <f>'2012KOKOMAA'!F41/'2011KOKOMAA'!F41-1</f>
        <v>0.59381443298969083</v>
      </c>
      <c r="G41" s="32">
        <f>'2012KOKOMAA'!G41/'2011KOKOMAA'!G41-1</f>
        <v>-7.587064676616917E-2</v>
      </c>
      <c r="H41" s="32">
        <f>'2012KOKOMAA'!H41/'2011KOKOMAA'!H41-1</f>
        <v>-0.39738348323793948</v>
      </c>
      <c r="I41" s="32">
        <f>'2012KOKOMAA'!I41/'2011KOKOMAA'!I41-1</f>
        <v>-0.36726546906187629</v>
      </c>
      <c r="J41" s="32">
        <f>'2012KOKOMAA'!J41/'2011KOKOMAA'!J41-1</f>
        <v>-0.36715481171548114</v>
      </c>
      <c r="K41" s="32">
        <f>'2012KOKOMAA'!K41/'2011KOKOMAA'!K41-1</f>
        <v>1.469559132260323E-2</v>
      </c>
      <c r="L41" s="32">
        <f>'2012KOKOMAA'!L41/'2011KOKOMAA'!L41-1</f>
        <v>0.31533477321814263</v>
      </c>
      <c r="M41" s="32">
        <f>'2012KOKOMAA'!M41/'2011KOKOMAA'!M41-1</f>
        <v>-0.15528455284552845</v>
      </c>
      <c r="N41" s="32">
        <f>'2012KOKOMAA'!N41/'2011KOKOMAA'!N41-1</f>
        <v>0.16730769230769238</v>
      </c>
      <c r="O41" s="32">
        <f>'2012KOKOMAA'!O41/'2011KOKOMAA'!O41-1</f>
        <v>0.51923076923076916</v>
      </c>
    </row>
    <row r="42" spans="2:15" x14ac:dyDescent="0.2">
      <c r="B42" s="42" t="s">
        <v>71</v>
      </c>
      <c r="C42" s="55">
        <f>'2012KOKOMAA'!C42/SUM('2011KOKOMAA'!D42:O42)-1</f>
        <v>7.7171765551098614E-2</v>
      </c>
      <c r="D42" s="30">
        <f>'2012KOKOMAA'!D42/'2011KOKOMAA'!D42-1</f>
        <v>9.0386195562859539E-2</v>
      </c>
      <c r="E42" s="30">
        <f>'2012KOKOMAA'!E42/'2011KOKOMAA'!E42-1</f>
        <v>0.12386917188587332</v>
      </c>
      <c r="F42" s="30">
        <f>'2012KOKOMAA'!F42/'2011KOKOMAA'!F42-1</f>
        <v>-6.176961602671116E-2</v>
      </c>
      <c r="G42" s="30">
        <f>'2012KOKOMAA'!G42/'2011KOKOMAA'!G42-1</f>
        <v>0.15961538461538471</v>
      </c>
      <c r="H42" s="30">
        <f>'2012KOKOMAA'!H42/'2011KOKOMAA'!H42-1</f>
        <v>0.23415361670395218</v>
      </c>
      <c r="I42" s="30">
        <f>'2012KOKOMAA'!I42/'2011KOKOMAA'!I42-1</f>
        <v>6.5264061829111153E-2</v>
      </c>
      <c r="J42" s="30">
        <f>'2012KOKOMAA'!J42/'2011KOKOMAA'!J42-1</f>
        <v>6.5359477124182996E-2</v>
      </c>
      <c r="K42" s="30">
        <f>'2012KOKOMAA'!K42/'2011KOKOMAA'!K42-1</f>
        <v>4.9822064056939563E-2</v>
      </c>
      <c r="L42" s="30">
        <f>'2012KOKOMAA'!L42/'2011KOKOMAA'!L42-1</f>
        <v>-0.1070821529745043</v>
      </c>
      <c r="M42" s="30">
        <f>'2012KOKOMAA'!M42/'2011KOKOMAA'!M42-1</f>
        <v>0.19182389937106925</v>
      </c>
      <c r="N42" s="30">
        <f>'2012KOKOMAA'!N42/'2011KOKOMAA'!N42-1</f>
        <v>0.18423746161719556</v>
      </c>
      <c r="O42" s="30">
        <f>'2012KOKOMAA'!O42/'2011KOKOMAA'!O42-1</f>
        <v>1.846965699208436E-2</v>
      </c>
    </row>
    <row r="43" spans="2:15" x14ac:dyDescent="0.2">
      <c r="B43" s="24" t="s">
        <v>4</v>
      </c>
      <c r="C43" s="32">
        <f>'2012KOKOMAA'!C43/SUM('2011KOKOMAA'!D43:O43)-1</f>
        <v>5.7563510392609762E-2</v>
      </c>
      <c r="D43" s="32">
        <f>'2012KOKOMAA'!D43/'2011KOKOMAA'!D43-1</f>
        <v>0.13435700575815734</v>
      </c>
      <c r="E43" s="32">
        <f>'2012KOKOMAA'!E43/'2011KOKOMAA'!E43-1</f>
        <v>2.0583477758521087</v>
      </c>
      <c r="F43" s="32">
        <f>'2012KOKOMAA'!F43/'2011KOKOMAA'!F43-1</f>
        <v>-0.31263912935938665</v>
      </c>
      <c r="G43" s="32">
        <f>'2012KOKOMAA'!G43/'2011KOKOMAA'!G43-1</f>
        <v>-0.19953596287703013</v>
      </c>
      <c r="H43" s="32">
        <f>'2012KOKOMAA'!H43/'2011KOKOMAA'!H43-1</f>
        <v>-9.4488188976378007E-2</v>
      </c>
      <c r="I43" s="32">
        <f>'2012KOKOMAA'!I43/'2011KOKOMAA'!I43-1</f>
        <v>-0.15325402379286213</v>
      </c>
      <c r="J43" s="32">
        <f>'2012KOKOMAA'!J43/'2011KOKOMAA'!J43-1</f>
        <v>0.33123877917414712</v>
      </c>
      <c r="K43" s="32">
        <f>'2012KOKOMAA'!K43/'2011KOKOMAA'!K43-1</f>
        <v>-0.23295303794109845</v>
      </c>
      <c r="L43" s="32">
        <f>'2012KOKOMAA'!L43/'2011KOKOMAA'!L43-1</f>
        <v>-0.16511627906976745</v>
      </c>
      <c r="M43" s="32">
        <f>'2012KOKOMAA'!M43/'2011KOKOMAA'!M43-1</f>
        <v>-7.6815642458100575E-2</v>
      </c>
      <c r="N43" s="32">
        <f>'2012KOKOMAA'!N43/'2011KOKOMAA'!N43-1</f>
        <v>-0.14436619718309862</v>
      </c>
      <c r="O43" s="32">
        <f>'2012KOKOMAA'!O43/'2011KOKOMAA'!O43-1</f>
        <v>-9.7087378640776656E-2</v>
      </c>
    </row>
    <row r="44" spans="2:15" x14ac:dyDescent="0.2">
      <c r="B44" s="1" t="s">
        <v>103</v>
      </c>
      <c r="C44" s="55">
        <f>'2012KOKOMAA'!C44/SUM('2011KOKOMAA'!D44:O44)-1</f>
        <v>0.30297089428442159</v>
      </c>
      <c r="D44" s="30">
        <f>'2012KOKOMAA'!D44/'2011KOKOMAA'!D44-1</f>
        <v>4.3312612793262373E-2</v>
      </c>
      <c r="E44" s="30">
        <f>'2012KOKOMAA'!E44/'2011KOKOMAA'!E44-1</f>
        <v>6.4906490649064841E-2</v>
      </c>
      <c r="F44" s="30">
        <f>'2012KOKOMAA'!F44/'2011KOKOMAA'!F44-1</f>
        <v>0.41690408357075026</v>
      </c>
      <c r="G44" s="30">
        <f>'2012KOKOMAA'!G44/'2011KOKOMAA'!G44-1</f>
        <v>3.771131339401812E-2</v>
      </c>
      <c r="H44" s="30">
        <f>'2012KOKOMAA'!H44/'2011KOKOMAA'!H44-1</f>
        <v>3.7608486017357778E-2</v>
      </c>
      <c r="I44" s="30">
        <f>'2012KOKOMAA'!I44/'2011KOKOMAA'!I44-1</f>
        <v>0.96847414880201765</v>
      </c>
      <c r="J44" s="30">
        <f>'2012KOKOMAA'!J44/'2011KOKOMAA'!J44-1</f>
        <v>5.448541552008801E-2</v>
      </c>
      <c r="K44" s="30">
        <f>'2012KOKOMAA'!K44/'2011KOKOMAA'!K44-1</f>
        <v>0.69795342272406491</v>
      </c>
      <c r="L44" s="30">
        <f>'2012KOKOMAA'!L44/'2011KOKOMAA'!L44-1</f>
        <v>0.66968781470292038</v>
      </c>
      <c r="M44" s="30">
        <f>'2012KOKOMAA'!M44/'2011KOKOMAA'!M44-1</f>
        <v>0.77250247279920869</v>
      </c>
      <c r="N44" s="30">
        <f>'2012KOKOMAA'!N44/'2011KOKOMAA'!N44-1</f>
        <v>0.20030464584920038</v>
      </c>
      <c r="O44" s="30">
        <f>'2012KOKOMAA'!O44/'2011KOKOMAA'!O44-1</f>
        <v>0.57114066908504646</v>
      </c>
    </row>
    <row r="45" spans="2:15" x14ac:dyDescent="0.2">
      <c r="B45" s="24" t="s">
        <v>53</v>
      </c>
      <c r="C45" s="32">
        <f>'2012KOKOMAA'!C45/SUM('2011KOKOMAA'!D45:O45)-1</f>
        <v>0.10446221305132841</v>
      </c>
      <c r="D45" s="32">
        <f>'2012KOKOMAA'!D45/'2011KOKOMAA'!D45-1</f>
        <v>-0.14965986394557829</v>
      </c>
      <c r="E45" s="32">
        <f>'2012KOKOMAA'!E45/'2011KOKOMAA'!E45-1</f>
        <v>-0.51052631578947372</v>
      </c>
      <c r="F45" s="32">
        <f>'2012KOKOMAA'!F45/'2011KOKOMAA'!F45-1</f>
        <v>0</v>
      </c>
      <c r="G45" s="32">
        <f>'2012KOKOMAA'!G45/'2011KOKOMAA'!G45-1</f>
        <v>1.0443037974683542</v>
      </c>
      <c r="H45" s="32">
        <f>'2012KOKOMAA'!H45/'2011KOKOMAA'!H45-1</f>
        <v>2.6455026455025621E-3</v>
      </c>
      <c r="I45" s="32">
        <f>'2012KOKOMAA'!I45/'2011KOKOMAA'!I45-1</f>
        <v>5.3353658536585469E-2</v>
      </c>
      <c r="J45" s="32">
        <f>'2012KOKOMAA'!J45/'2011KOKOMAA'!J45-1</f>
        <v>0</v>
      </c>
      <c r="K45" s="32">
        <f>'2012KOKOMAA'!K45/'2011KOKOMAA'!K45-1</f>
        <v>0.11111111111111116</v>
      </c>
      <c r="L45" s="32">
        <f>'2012KOKOMAA'!L45/'2011KOKOMAA'!L45-1</f>
        <v>2.2842639593908531E-2</v>
      </c>
      <c r="M45" s="32">
        <f>'2012KOKOMAA'!M45/'2011KOKOMAA'!M45-1</f>
        <v>0.20731707317073167</v>
      </c>
      <c r="N45" s="32">
        <f>'2012KOKOMAA'!N45/'2011KOKOMAA'!N45-1</f>
        <v>0.75423728813559321</v>
      </c>
      <c r="O45" s="32">
        <f>'2012KOKOMAA'!O45/'2011KOKOMAA'!O45-1</f>
        <v>0.51428571428571423</v>
      </c>
    </row>
    <row r="46" spans="2:15" x14ac:dyDescent="0.2">
      <c r="B46" s="42" t="s">
        <v>5</v>
      </c>
      <c r="C46" s="55">
        <f>'2012KOKOMAA'!C46/SUM('2011KOKOMAA'!D46:O46)-1</f>
        <v>1.3020833333333259E-2</v>
      </c>
      <c r="D46" s="30">
        <f>'2012KOKOMAA'!D46/'2011KOKOMAA'!D46-1</f>
        <v>0.45425867507886442</v>
      </c>
      <c r="E46" s="30">
        <f>'2012KOKOMAA'!E46/'2011KOKOMAA'!E46-1</f>
        <v>0.90613718411552346</v>
      </c>
      <c r="F46" s="30">
        <f>'2012KOKOMAA'!F46/'2011KOKOMAA'!F46-1</f>
        <v>0.16239316239316248</v>
      </c>
      <c r="G46" s="30">
        <f>'2012KOKOMAA'!G46/'2011KOKOMAA'!G46-1</f>
        <v>-0.11737089201877937</v>
      </c>
      <c r="H46" s="30">
        <f>'2012KOKOMAA'!H46/'2011KOKOMAA'!H46-1</f>
        <v>-0.35750636132315516</v>
      </c>
      <c r="I46" s="30">
        <f>'2012KOKOMAA'!I46/'2011KOKOMAA'!I46-1</f>
        <v>-6.1469265367316339E-2</v>
      </c>
      <c r="J46" s="30">
        <f>'2012KOKOMAA'!J46/'2011KOKOMAA'!J46-1</f>
        <v>0.2231005709266578</v>
      </c>
      <c r="K46" s="30">
        <f>'2012KOKOMAA'!K46/'2011KOKOMAA'!K46-1</f>
        <v>0.2285497342444951</v>
      </c>
      <c r="L46" s="30">
        <f>'2012KOKOMAA'!L46/'2011KOKOMAA'!L46-1</f>
        <v>-0.15922798552472861</v>
      </c>
      <c r="M46" s="30">
        <f>'2012KOKOMAA'!M46/'2011KOKOMAA'!M46-1</f>
        <v>-0.27827380952380953</v>
      </c>
      <c r="N46" s="30">
        <f>'2012KOKOMAA'!N46/'2011KOKOMAA'!N46-1</f>
        <v>-0.20947630922693272</v>
      </c>
      <c r="O46" s="30">
        <f>'2012KOKOMAA'!O46/'2011KOKOMAA'!O46-1</f>
        <v>-0.33954154727793695</v>
      </c>
    </row>
    <row r="47" spans="2:15" x14ac:dyDescent="0.2">
      <c r="B47" s="25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</row>
    <row r="48" spans="2:15" s="46" customFormat="1" x14ac:dyDescent="0.2">
      <c r="B48" s="1" t="s">
        <v>54</v>
      </c>
      <c r="C48" s="55">
        <f>'2012KOKOMAA'!C48/SUM('2011KOKOMAA'!D48:O48)-1</f>
        <v>0.14238875653703631</v>
      </c>
      <c r="D48" s="55">
        <f>'2012KOKOMAA'!D48/'2011KOKOMAA'!D48-1</f>
        <v>0.35023083603784788</v>
      </c>
      <c r="E48" s="55">
        <f>'2012KOKOMAA'!E48/'2011KOKOMAA'!E48-1</f>
        <v>0.23493869630413688</v>
      </c>
      <c r="F48" s="55">
        <f>'2012KOKOMAA'!F48/'2011KOKOMAA'!F48-1</f>
        <v>0.28873073293488516</v>
      </c>
      <c r="G48" s="55">
        <f>'2012KOKOMAA'!G48/'2011KOKOMAA'!G48-1</f>
        <v>0.18135354998083386</v>
      </c>
      <c r="H48" s="55">
        <f>'2012KOKOMAA'!H48/'2011KOKOMAA'!H48-1</f>
        <v>0.40963348752951823</v>
      </c>
      <c r="I48" s="55">
        <f>'2012KOKOMAA'!I48/'2011KOKOMAA'!I48-1</f>
        <v>0.36143546057624043</v>
      </c>
      <c r="J48" s="55">
        <f>'2012KOKOMAA'!J48/'2011KOKOMAA'!J48-1</f>
        <v>0.14423216796780292</v>
      </c>
      <c r="K48" s="55">
        <f>'2012KOKOMAA'!K48/'2011KOKOMAA'!K48-1</f>
        <v>0.21691795231416555</v>
      </c>
      <c r="L48" s="55">
        <f>'2012KOKOMAA'!L48/'2011KOKOMAA'!L48-1</f>
        <v>-0.11744882228516118</v>
      </c>
      <c r="M48" s="55">
        <f>'2012KOKOMAA'!M48/'2011KOKOMAA'!M48-1</f>
        <v>-4.8402767554835857E-2</v>
      </c>
      <c r="N48" s="55">
        <f>'2012KOKOMAA'!N48/'2011KOKOMAA'!N48-1</f>
        <v>-3.9903223607987481E-2</v>
      </c>
      <c r="O48" s="55">
        <f>'2012KOKOMAA'!O48/'2011KOKOMAA'!O48-1</f>
        <v>-4.5135580005197906E-2</v>
      </c>
    </row>
    <row r="49" spans="2:15" s="46" customFormat="1" x14ac:dyDescent="0.2">
      <c r="B49" s="42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</row>
    <row r="57" spans="2:15" x14ac:dyDescent="0.2">
      <c r="B57" s="47"/>
    </row>
  </sheetData>
  <phoneticPr fontId="0" type="noConversion"/>
  <conditionalFormatting sqref="B1 B3:B65536 C1:O6 C8:O65536">
    <cfRule type="cellIs" dxfId="12" priority="1" stopIfTrue="1" operator="lessThan">
      <formula>0</formula>
    </cfRule>
  </conditionalFormatting>
  <pageMargins left="0.47" right="0.33" top="0.66" bottom="1" header="0.4921259845" footer="0.4921259845"/>
  <pageSetup scale="75" orientation="landscape" r:id="rId1"/>
  <headerFooter alignWithMargins="0">
    <oddFooter>&amp;LStatistics Finland&amp;C&amp;D&amp;RHelsinki City Tourist Office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Z57"/>
  <sheetViews>
    <sheetView workbookViewId="0">
      <selection activeCell="B1" sqref="B1"/>
    </sheetView>
  </sheetViews>
  <sheetFormatPr defaultRowHeight="12.75" x14ac:dyDescent="0.2"/>
  <cols>
    <col min="1" max="1" width="4.140625" customWidth="1"/>
    <col min="2" max="2" width="38.7109375" style="42" customWidth="1"/>
    <col min="3" max="11" width="10.140625" customWidth="1"/>
    <col min="12" max="12" width="11.140625" customWidth="1"/>
    <col min="13" max="15" width="10.140625" customWidth="1"/>
  </cols>
  <sheetData>
    <row r="1" spans="2:78" x14ac:dyDescent="0.2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78" x14ac:dyDescent="0.2">
      <c r="B2" s="52" t="s">
        <v>72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78" x14ac:dyDescent="0.2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78" ht="15.75" x14ac:dyDescent="0.25">
      <c r="B4" s="53" t="s">
        <v>55</v>
      </c>
      <c r="C4" s="4"/>
      <c r="D4" s="4"/>
      <c r="E4" s="4"/>
      <c r="F4" s="2"/>
      <c r="G4" s="4"/>
      <c r="H4" s="2"/>
      <c r="I4" s="4"/>
      <c r="J4" s="2"/>
      <c r="K4" s="4"/>
      <c r="L4" s="4"/>
      <c r="M4" s="2"/>
      <c r="N4" s="2"/>
      <c r="O4" s="2"/>
    </row>
    <row r="5" spans="2:78" ht="15.75" thickBot="1" x14ac:dyDescent="0.3">
      <c r="B5" s="54" t="s">
        <v>74</v>
      </c>
    </row>
    <row r="6" spans="2:78" ht="13.5" thickBot="1" x14ac:dyDescent="0.25">
      <c r="B6" s="6" t="s">
        <v>184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  <c r="K6" s="7" t="s">
        <v>14</v>
      </c>
      <c r="L6" s="7" t="s">
        <v>15</v>
      </c>
      <c r="M6" s="7" t="s">
        <v>16</v>
      </c>
      <c r="N6" s="7" t="s">
        <v>17</v>
      </c>
      <c r="O6" s="7" t="s">
        <v>18</v>
      </c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</row>
    <row r="7" spans="2:78" ht="13.5" thickBot="1" x14ac:dyDescent="0.25">
      <c r="B7" s="39" t="s">
        <v>185</v>
      </c>
      <c r="C7" s="16" t="s">
        <v>56</v>
      </c>
      <c r="D7" s="16" t="s">
        <v>57</v>
      </c>
      <c r="E7" s="16" t="s">
        <v>58</v>
      </c>
      <c r="F7" s="16" t="s">
        <v>59</v>
      </c>
      <c r="G7" s="16" t="s">
        <v>60</v>
      </c>
      <c r="H7" s="16" t="s">
        <v>61</v>
      </c>
      <c r="I7" s="16" t="s">
        <v>62</v>
      </c>
      <c r="J7" s="16" t="s">
        <v>63</v>
      </c>
      <c r="K7" s="16" t="s">
        <v>64</v>
      </c>
      <c r="L7" s="16" t="s">
        <v>65</v>
      </c>
      <c r="M7" s="16" t="s">
        <v>66</v>
      </c>
      <c r="N7" s="16" t="s">
        <v>67</v>
      </c>
      <c r="O7" s="16" t="s">
        <v>68</v>
      </c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</row>
    <row r="8" spans="2:78" x14ac:dyDescent="0.2">
      <c r="B8" s="48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</row>
    <row r="9" spans="2:78" s="21" customFormat="1" x14ac:dyDescent="0.2">
      <c r="B9" s="18" t="s">
        <v>23</v>
      </c>
      <c r="C9" s="19">
        <f>SUM(D9:O9)</f>
        <v>739814</v>
      </c>
      <c r="D9" s="19">
        <f>'2011KOKOMAA'!D9-'2010KOKOMAA'!D9</f>
        <v>96605</v>
      </c>
      <c r="E9" s="19">
        <f>'2011KOKOMAA'!E9-'2010KOKOMAA'!E9</f>
        <v>17900</v>
      </c>
      <c r="F9" s="19">
        <f>'2011KOKOMAA'!F9-'2010KOKOMAA'!F9</f>
        <v>47859</v>
      </c>
      <c r="G9" s="19">
        <f>'2011KOKOMAA'!G9-'2010KOKOMAA'!G9</f>
        <v>15237</v>
      </c>
      <c r="H9" s="19">
        <f>'2011KOKOMAA'!H9-'2010KOKOMAA'!H9</f>
        <v>114497</v>
      </c>
      <c r="I9" s="19">
        <f>'2011KOKOMAA'!I9-'2010KOKOMAA'!I9</f>
        <v>82886</v>
      </c>
      <c r="J9" s="19">
        <f>'2011KOKOMAA'!J9-'2010KOKOMAA'!J9</f>
        <v>69574</v>
      </c>
      <c r="K9" s="19">
        <f>'2011KOKOMAA'!K9-'2010KOKOMAA'!K9</f>
        <v>108575</v>
      </c>
      <c r="L9" s="19">
        <f>'2011KOKOMAA'!L9-'2010KOKOMAA'!L9</f>
        <v>67546</v>
      </c>
      <c r="M9" s="19">
        <f>'2011KOKOMAA'!M9-'2010KOKOMAA'!M9</f>
        <v>34299</v>
      </c>
      <c r="N9" s="19">
        <f>'2011KOKOMAA'!N9-'2010KOKOMAA'!N9</f>
        <v>35666</v>
      </c>
      <c r="O9" s="19">
        <f>'2011KOKOMAA'!O9-'2010KOKOMAA'!O9</f>
        <v>49170</v>
      </c>
      <c r="P9" s="19"/>
      <c r="Q9" s="19"/>
      <c r="R9" s="19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</row>
    <row r="10" spans="2:78" x14ac:dyDescent="0.2">
      <c r="B10" s="11" t="s">
        <v>24</v>
      </c>
      <c r="C10" s="49">
        <f>SUM(D10:O10)</f>
        <v>502400</v>
      </c>
      <c r="D10" s="7">
        <f>'2011KOKOMAA'!D10-'2010KOKOMAA'!D10</f>
        <v>46329</v>
      </c>
      <c r="E10" s="7">
        <f>'2011KOKOMAA'!E10-'2010KOKOMAA'!E10</f>
        <v>5914</v>
      </c>
      <c r="F10" s="7">
        <f>'2011KOKOMAA'!F10-'2010KOKOMAA'!F10</f>
        <v>44901</v>
      </c>
      <c r="G10" s="7">
        <f>'2011KOKOMAA'!G10-'2010KOKOMAA'!G10</f>
        <v>49384</v>
      </c>
      <c r="H10" s="7">
        <f>'2011KOKOMAA'!H10-'2010KOKOMAA'!H10</f>
        <v>40778</v>
      </c>
      <c r="I10" s="7">
        <f>'2011KOKOMAA'!I10-'2010KOKOMAA'!I10</f>
        <v>49824</v>
      </c>
      <c r="J10" s="7">
        <f>'2011KOKOMAA'!J10-'2010KOKOMAA'!J10</f>
        <v>56739</v>
      </c>
      <c r="K10" s="7">
        <f>'2011KOKOMAA'!K10-'2010KOKOMAA'!K10</f>
        <v>81614</v>
      </c>
      <c r="L10" s="7">
        <f>'2011KOKOMAA'!L10-'2010KOKOMAA'!L10</f>
        <v>38359</v>
      </c>
      <c r="M10" s="7">
        <f>'2011KOKOMAA'!M10-'2010KOKOMAA'!M10</f>
        <v>24435</v>
      </c>
      <c r="N10" s="7">
        <f>'2011KOKOMAA'!N10-'2010KOKOMAA'!N10</f>
        <v>12391</v>
      </c>
      <c r="O10" s="7">
        <f>'2011KOKOMAA'!O10-'2010KOKOMAA'!O10</f>
        <v>51732</v>
      </c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</row>
    <row r="11" spans="2:78" s="21" customFormat="1" x14ac:dyDescent="0.2">
      <c r="B11" s="22" t="s">
        <v>25</v>
      </c>
      <c r="C11" s="19">
        <f t="shared" ref="C11:C48" si="0">SUM(D11:O11)</f>
        <v>237414</v>
      </c>
      <c r="D11" s="19">
        <f>'2011KOKOMAA'!D11-'2010KOKOMAA'!D11</f>
        <v>50276</v>
      </c>
      <c r="E11" s="19">
        <f>'2011KOKOMAA'!E11-'2010KOKOMAA'!E11</f>
        <v>11986</v>
      </c>
      <c r="F11" s="19">
        <f>'2011KOKOMAA'!F11-'2010KOKOMAA'!F11</f>
        <v>2958</v>
      </c>
      <c r="G11" s="19">
        <f>'2011KOKOMAA'!G11-'2010KOKOMAA'!G11</f>
        <v>-34147</v>
      </c>
      <c r="H11" s="19">
        <f>'2011KOKOMAA'!H11-'2010KOKOMAA'!H11</f>
        <v>73719</v>
      </c>
      <c r="I11" s="19">
        <f>'2011KOKOMAA'!I11-'2010KOKOMAA'!I11</f>
        <v>33062</v>
      </c>
      <c r="J11" s="19">
        <f>'2011KOKOMAA'!J11-'2010KOKOMAA'!J11</f>
        <v>12835</v>
      </c>
      <c r="K11" s="19">
        <f>'2011KOKOMAA'!K11-'2010KOKOMAA'!K11</f>
        <v>26961</v>
      </c>
      <c r="L11" s="19">
        <f>'2011KOKOMAA'!L11-'2010KOKOMAA'!L11</f>
        <v>29187</v>
      </c>
      <c r="M11" s="19">
        <f>'2011KOKOMAA'!M11-'2010KOKOMAA'!M11</f>
        <v>9864</v>
      </c>
      <c r="N11" s="19">
        <f>'2011KOKOMAA'!N11-'2010KOKOMAA'!N11</f>
        <v>23275</v>
      </c>
      <c r="O11" s="19">
        <f>'2011KOKOMAA'!O11-'2010KOKOMAA'!O11</f>
        <v>-2562</v>
      </c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</row>
    <row r="12" spans="2:78" x14ac:dyDescent="0.2">
      <c r="B12" s="1" t="s">
        <v>26</v>
      </c>
      <c r="C12" s="43">
        <f t="shared" si="0"/>
        <v>-17235</v>
      </c>
      <c r="D12" s="12">
        <f>'2011KOKOMAA'!D12-'2010KOKOMAA'!D12</f>
        <v>-7034</v>
      </c>
      <c r="E12" s="12">
        <f>'2011KOKOMAA'!E12-'2010KOKOMAA'!E12</f>
        <v>-3782</v>
      </c>
      <c r="F12" s="12">
        <f>'2011KOKOMAA'!F12-'2010KOKOMAA'!F12</f>
        <v>-742</v>
      </c>
      <c r="G12" s="12">
        <f>'2011KOKOMAA'!G12-'2010KOKOMAA'!G12</f>
        <v>835</v>
      </c>
      <c r="H12" s="12">
        <f>'2011KOKOMAA'!H12-'2010KOKOMAA'!H12</f>
        <v>1541</v>
      </c>
      <c r="I12" s="12">
        <f>'2011KOKOMAA'!I12-'2010KOKOMAA'!I12</f>
        <v>-1756</v>
      </c>
      <c r="J12" s="12">
        <f>'2011KOKOMAA'!J12-'2010KOKOMAA'!J12</f>
        <v>-1976</v>
      </c>
      <c r="K12" s="12">
        <f>'2011KOKOMAA'!K12-'2010KOKOMAA'!K12</f>
        <v>-2041</v>
      </c>
      <c r="L12" s="12">
        <f>'2011KOKOMAA'!L12-'2010KOKOMAA'!L12</f>
        <v>-1649</v>
      </c>
      <c r="M12" s="12">
        <f>'2011KOKOMAA'!M12-'2010KOKOMAA'!M12</f>
        <v>-2272</v>
      </c>
      <c r="N12" s="12">
        <f>'2011KOKOMAA'!N12-'2010KOKOMAA'!N12</f>
        <v>-3050</v>
      </c>
      <c r="O12" s="12">
        <f>'2011KOKOMAA'!O12-'2010KOKOMAA'!O12</f>
        <v>4691</v>
      </c>
    </row>
    <row r="13" spans="2:78" s="21" customFormat="1" x14ac:dyDescent="0.2">
      <c r="B13" s="24" t="s">
        <v>29</v>
      </c>
      <c r="C13" s="23">
        <f t="shared" si="0"/>
        <v>30751</v>
      </c>
      <c r="D13" s="23">
        <f>'2011KOKOMAA'!D13-'2010KOKOMAA'!D13</f>
        <v>334</v>
      </c>
      <c r="E13" s="23">
        <f>'2011KOKOMAA'!E13-'2010KOKOMAA'!E13</f>
        <v>-830</v>
      </c>
      <c r="F13" s="23">
        <f>'2011KOKOMAA'!F13-'2010KOKOMAA'!F13</f>
        <v>4525</v>
      </c>
      <c r="G13" s="23">
        <f>'2011KOKOMAA'!G13-'2010KOKOMAA'!G13</f>
        <v>1339</v>
      </c>
      <c r="H13" s="23">
        <f>'2011KOKOMAA'!H13-'2010KOKOMAA'!H13</f>
        <v>3450</v>
      </c>
      <c r="I13" s="23">
        <f>'2011KOKOMAA'!I13-'2010KOKOMAA'!I13</f>
        <v>8178</v>
      </c>
      <c r="J13" s="23">
        <f>'2011KOKOMAA'!J13-'2010KOKOMAA'!J13</f>
        <v>1631</v>
      </c>
      <c r="K13" s="23">
        <f>'2011KOKOMAA'!K13-'2010KOKOMAA'!K13</f>
        <v>8729</v>
      </c>
      <c r="L13" s="23">
        <f>'2011KOKOMAA'!L13-'2010KOKOMAA'!L13</f>
        <v>2951</v>
      </c>
      <c r="M13" s="23">
        <f>'2011KOKOMAA'!M13-'2010KOKOMAA'!M13</f>
        <v>18</v>
      </c>
      <c r="N13" s="23">
        <f>'2011KOKOMAA'!N13-'2010KOKOMAA'!N13</f>
        <v>477</v>
      </c>
      <c r="O13" s="23">
        <f>'2011KOKOMAA'!O13-'2010KOKOMAA'!O13</f>
        <v>-51</v>
      </c>
    </row>
    <row r="14" spans="2:78" x14ac:dyDescent="0.2">
      <c r="B14" s="1" t="s">
        <v>28</v>
      </c>
      <c r="C14" s="43">
        <f t="shared" si="0"/>
        <v>34280</v>
      </c>
      <c r="D14" s="12">
        <f>'2011KOKOMAA'!D14-'2010KOKOMAA'!D14</f>
        <v>2785</v>
      </c>
      <c r="E14" s="12">
        <f>'2011KOKOMAA'!E14-'2010KOKOMAA'!E14</f>
        <v>2935</v>
      </c>
      <c r="F14" s="12">
        <f>'2011KOKOMAA'!F14-'2010KOKOMAA'!F14</f>
        <v>5255</v>
      </c>
      <c r="G14" s="12">
        <f>'2011KOKOMAA'!G14-'2010KOKOMAA'!G14</f>
        <v>4046</v>
      </c>
      <c r="H14" s="12">
        <f>'2011KOKOMAA'!H14-'2010KOKOMAA'!H14</f>
        <v>829</v>
      </c>
      <c r="I14" s="12">
        <f>'2011KOKOMAA'!I14-'2010KOKOMAA'!I14</f>
        <v>10411</v>
      </c>
      <c r="J14" s="12">
        <f>'2011KOKOMAA'!J14-'2010KOKOMAA'!J14</f>
        <v>74</v>
      </c>
      <c r="K14" s="12">
        <f>'2011KOKOMAA'!K14-'2010KOKOMAA'!K14</f>
        <v>-1930</v>
      </c>
      <c r="L14" s="12">
        <f>'2011KOKOMAA'!L14-'2010KOKOMAA'!L14</f>
        <v>3744</v>
      </c>
      <c r="M14" s="12">
        <f>'2011KOKOMAA'!M14-'2010KOKOMAA'!M14</f>
        <v>6865</v>
      </c>
      <c r="N14" s="12">
        <f>'2011KOKOMAA'!N14-'2010KOKOMAA'!N14</f>
        <v>-474</v>
      </c>
      <c r="O14" s="12">
        <f>'2011KOKOMAA'!O14-'2010KOKOMAA'!O14</f>
        <v>-260</v>
      </c>
    </row>
    <row r="15" spans="2:78" s="21" customFormat="1" x14ac:dyDescent="0.2">
      <c r="B15" s="24" t="s">
        <v>27</v>
      </c>
      <c r="C15" s="23">
        <f t="shared" si="0"/>
        <v>230174</v>
      </c>
      <c r="D15" s="23">
        <f>'2011KOKOMAA'!D15-'2010KOKOMAA'!D15</f>
        <v>35779</v>
      </c>
      <c r="E15" s="23">
        <f>'2011KOKOMAA'!E15-'2010KOKOMAA'!E15</f>
        <v>-1267</v>
      </c>
      <c r="F15" s="23">
        <f>'2011KOKOMAA'!F15-'2010KOKOMAA'!F15</f>
        <v>26350</v>
      </c>
      <c r="G15" s="23">
        <f>'2011KOKOMAA'!G15-'2010KOKOMAA'!G15</f>
        <v>20095</v>
      </c>
      <c r="H15" s="23">
        <f>'2011KOKOMAA'!H15-'2010KOKOMAA'!H15</f>
        <v>11843</v>
      </c>
      <c r="I15" s="23">
        <f>'2011KOKOMAA'!I15-'2010KOKOMAA'!I15</f>
        <v>17410</v>
      </c>
      <c r="J15" s="23">
        <f>'2011KOKOMAA'!J15-'2010KOKOMAA'!J15</f>
        <v>35140</v>
      </c>
      <c r="K15" s="23">
        <f>'2011KOKOMAA'!K15-'2010KOKOMAA'!K15</f>
        <v>27898</v>
      </c>
      <c r="L15" s="23">
        <f>'2011KOKOMAA'!L15-'2010KOKOMAA'!L15</f>
        <v>10010</v>
      </c>
      <c r="M15" s="23">
        <f>'2011KOKOMAA'!M15-'2010KOKOMAA'!M15</f>
        <v>9782</v>
      </c>
      <c r="N15" s="23">
        <f>'2011KOKOMAA'!N15-'2010KOKOMAA'!N15</f>
        <v>11703</v>
      </c>
      <c r="O15" s="23">
        <f>'2011KOKOMAA'!O15-'2010KOKOMAA'!O15</f>
        <v>25431</v>
      </c>
    </row>
    <row r="16" spans="2:78" x14ac:dyDescent="0.2">
      <c r="B16" s="42" t="s">
        <v>1</v>
      </c>
      <c r="C16" s="43">
        <f t="shared" si="0"/>
        <v>23372</v>
      </c>
      <c r="D16" s="12">
        <f>'2011KOKOMAA'!D16-'2010KOKOMAA'!D16</f>
        <v>762</v>
      </c>
      <c r="E16" s="12">
        <f>'2011KOKOMAA'!E16-'2010KOKOMAA'!E16</f>
        <v>1338</v>
      </c>
      <c r="F16" s="12">
        <f>'2011KOKOMAA'!F16-'2010KOKOMAA'!F16</f>
        <v>1614</v>
      </c>
      <c r="G16" s="12">
        <f>'2011KOKOMAA'!G16-'2010KOKOMAA'!G16</f>
        <v>4046</v>
      </c>
      <c r="H16" s="12">
        <f>'2011KOKOMAA'!H16-'2010KOKOMAA'!H16</f>
        <v>3556</v>
      </c>
      <c r="I16" s="12">
        <f>'2011KOKOMAA'!I16-'2010KOKOMAA'!I16</f>
        <v>4470</v>
      </c>
      <c r="J16" s="12">
        <f>'2011KOKOMAA'!J16-'2010KOKOMAA'!J16</f>
        <v>3299</v>
      </c>
      <c r="K16" s="12">
        <f>'2011KOKOMAA'!K16-'2010KOKOMAA'!K16</f>
        <v>3969</v>
      </c>
      <c r="L16" s="12">
        <f>'2011KOKOMAA'!L16-'2010KOKOMAA'!L16</f>
        <v>-669</v>
      </c>
      <c r="M16" s="12">
        <f>'2011KOKOMAA'!M16-'2010KOKOMAA'!M16</f>
        <v>-590</v>
      </c>
      <c r="N16" s="12">
        <f>'2011KOKOMAA'!N16-'2010KOKOMAA'!N16</f>
        <v>366</v>
      </c>
      <c r="O16" s="12">
        <f>'2011KOKOMAA'!O16-'2010KOKOMAA'!O16</f>
        <v>1211</v>
      </c>
    </row>
    <row r="17" spans="2:15" s="21" customFormat="1" x14ac:dyDescent="0.2">
      <c r="B17" s="24" t="s">
        <v>30</v>
      </c>
      <c r="C17" s="23">
        <f t="shared" si="0"/>
        <v>9629</v>
      </c>
      <c r="D17" s="23">
        <f>'2011KOKOMAA'!D17-'2010KOKOMAA'!D17</f>
        <v>677</v>
      </c>
      <c r="E17" s="23">
        <f>'2011KOKOMAA'!E17-'2010KOKOMAA'!E17</f>
        <v>-543</v>
      </c>
      <c r="F17" s="23">
        <f>'2011KOKOMAA'!F17-'2010KOKOMAA'!F17</f>
        <v>2606</v>
      </c>
      <c r="G17" s="23">
        <f>'2011KOKOMAA'!G17-'2010KOKOMAA'!G17</f>
        <v>263</v>
      </c>
      <c r="H17" s="23">
        <f>'2011KOKOMAA'!H17-'2010KOKOMAA'!H17</f>
        <v>737</v>
      </c>
      <c r="I17" s="23">
        <f>'2011KOKOMAA'!I17-'2010KOKOMAA'!I17</f>
        <v>931</v>
      </c>
      <c r="J17" s="23">
        <f>'2011KOKOMAA'!J17-'2010KOKOMAA'!J17</f>
        <v>-474</v>
      </c>
      <c r="K17" s="23">
        <f>'2011KOKOMAA'!K17-'2010KOKOMAA'!K17</f>
        <v>1901</v>
      </c>
      <c r="L17" s="23">
        <f>'2011KOKOMAA'!L17-'2010KOKOMAA'!L17</f>
        <v>-1618</v>
      </c>
      <c r="M17" s="23">
        <f>'2011KOKOMAA'!M17-'2010KOKOMAA'!M17</f>
        <v>296</v>
      </c>
      <c r="N17" s="23">
        <f>'2011KOKOMAA'!N17-'2010KOKOMAA'!N17</f>
        <v>211</v>
      </c>
      <c r="O17" s="23">
        <f>'2011KOKOMAA'!O17-'2010KOKOMAA'!O17</f>
        <v>4642</v>
      </c>
    </row>
    <row r="18" spans="2:15" x14ac:dyDescent="0.2">
      <c r="B18" s="1" t="s">
        <v>31</v>
      </c>
      <c r="C18" s="43">
        <f t="shared" si="0"/>
        <v>14120</v>
      </c>
      <c r="D18" s="12">
        <f>'2011KOKOMAA'!D18-'2010KOKOMAA'!D18</f>
        <v>328</v>
      </c>
      <c r="E18" s="12">
        <f>'2011KOKOMAA'!E18-'2010KOKOMAA'!E18</f>
        <v>-153</v>
      </c>
      <c r="F18" s="12">
        <f>'2011KOKOMAA'!F18-'2010KOKOMAA'!F18</f>
        <v>-851</v>
      </c>
      <c r="G18" s="12">
        <f>'2011KOKOMAA'!G18-'2010KOKOMAA'!G18</f>
        <v>1512</v>
      </c>
      <c r="H18" s="12">
        <f>'2011KOKOMAA'!H18-'2010KOKOMAA'!H18</f>
        <v>1604</v>
      </c>
      <c r="I18" s="12">
        <f>'2011KOKOMAA'!I18-'2010KOKOMAA'!I18</f>
        <v>1396</v>
      </c>
      <c r="J18" s="12">
        <f>'2011KOKOMAA'!J18-'2010KOKOMAA'!J18</f>
        <v>2159</v>
      </c>
      <c r="K18" s="12">
        <f>'2011KOKOMAA'!K18-'2010KOKOMAA'!K18</f>
        <v>7337</v>
      </c>
      <c r="L18" s="12">
        <f>'2011KOKOMAA'!L18-'2010KOKOMAA'!L18</f>
        <v>201</v>
      </c>
      <c r="M18" s="12">
        <f>'2011KOKOMAA'!M18-'2010KOKOMAA'!M18</f>
        <v>-265</v>
      </c>
      <c r="N18" s="12">
        <f>'2011KOKOMAA'!N18-'2010KOKOMAA'!N18</f>
        <v>-465</v>
      </c>
      <c r="O18" s="12">
        <f>'2011KOKOMAA'!O18-'2010KOKOMAA'!O18</f>
        <v>1317</v>
      </c>
    </row>
    <row r="19" spans="2:15" s="21" customFormat="1" x14ac:dyDescent="0.2">
      <c r="B19" s="24" t="s">
        <v>34</v>
      </c>
      <c r="C19" s="23">
        <f t="shared" si="0"/>
        <v>13877</v>
      </c>
      <c r="D19" s="23">
        <f>'2011KOKOMAA'!D19-'2010KOKOMAA'!D19</f>
        <v>1015</v>
      </c>
      <c r="E19" s="23">
        <f>'2011KOKOMAA'!E19-'2010KOKOMAA'!E19</f>
        <v>745</v>
      </c>
      <c r="F19" s="23">
        <f>'2011KOKOMAA'!F19-'2010KOKOMAA'!F19</f>
        <v>3802</v>
      </c>
      <c r="G19" s="23">
        <f>'2011KOKOMAA'!G19-'2010KOKOMAA'!G19</f>
        <v>2054</v>
      </c>
      <c r="H19" s="23">
        <f>'2011KOKOMAA'!H19-'2010KOKOMAA'!H19</f>
        <v>-116</v>
      </c>
      <c r="I19" s="23">
        <f>'2011KOKOMAA'!I19-'2010KOKOMAA'!I19</f>
        <v>962</v>
      </c>
      <c r="J19" s="23">
        <f>'2011KOKOMAA'!J19-'2010KOKOMAA'!J19</f>
        <v>50</v>
      </c>
      <c r="K19" s="23">
        <f>'2011KOKOMAA'!K19-'2010KOKOMAA'!K19</f>
        <v>1244</v>
      </c>
      <c r="L19" s="23">
        <f>'2011KOKOMAA'!L19-'2010KOKOMAA'!L19</f>
        <v>1154</v>
      </c>
      <c r="M19" s="23">
        <f>'2011KOKOMAA'!M19-'2010KOKOMAA'!M19</f>
        <v>288</v>
      </c>
      <c r="N19" s="23">
        <f>'2011KOKOMAA'!N19-'2010KOKOMAA'!N19</f>
        <v>1007</v>
      </c>
      <c r="O19" s="23">
        <f>'2011KOKOMAA'!O19-'2010KOKOMAA'!O19</f>
        <v>1672</v>
      </c>
    </row>
    <row r="20" spans="2:15" x14ac:dyDescent="0.2">
      <c r="B20" s="1" t="s">
        <v>33</v>
      </c>
      <c r="C20" s="43">
        <f t="shared" si="0"/>
        <v>-1186</v>
      </c>
      <c r="D20" s="12">
        <f>'2011KOKOMAA'!D20-'2010KOKOMAA'!D20</f>
        <v>1426</v>
      </c>
      <c r="E20" s="12">
        <f>'2011KOKOMAA'!E20-'2010KOKOMAA'!E20</f>
        <v>-1797</v>
      </c>
      <c r="F20" s="12">
        <f>'2011KOKOMAA'!F20-'2010KOKOMAA'!F20</f>
        <v>3364</v>
      </c>
      <c r="G20" s="12">
        <f>'2011KOKOMAA'!G20-'2010KOKOMAA'!G20</f>
        <v>574</v>
      </c>
      <c r="H20" s="12">
        <f>'2011KOKOMAA'!H20-'2010KOKOMAA'!H20</f>
        <v>666</v>
      </c>
      <c r="I20" s="12">
        <f>'2011KOKOMAA'!I20-'2010KOKOMAA'!I20</f>
        <v>-2407</v>
      </c>
      <c r="J20" s="12">
        <f>'2011KOKOMAA'!J20-'2010KOKOMAA'!J20</f>
        <v>-556</v>
      </c>
      <c r="K20" s="12">
        <f>'2011KOKOMAA'!K20-'2010KOKOMAA'!K20</f>
        <v>583</v>
      </c>
      <c r="L20" s="12">
        <f>'2011KOKOMAA'!L20-'2010KOKOMAA'!L20</f>
        <v>-11</v>
      </c>
      <c r="M20" s="12">
        <f>'2011KOKOMAA'!M20-'2010KOKOMAA'!M20</f>
        <v>-104</v>
      </c>
      <c r="N20" s="12">
        <f>'2011KOKOMAA'!N20-'2010KOKOMAA'!N20</f>
        <v>-391</v>
      </c>
      <c r="O20" s="12">
        <f>'2011KOKOMAA'!O20-'2010KOKOMAA'!O20</f>
        <v>-2533</v>
      </c>
    </row>
    <row r="21" spans="2:15" s="21" customFormat="1" x14ac:dyDescent="0.2">
      <c r="B21" s="24" t="s">
        <v>40</v>
      </c>
      <c r="C21" s="23">
        <f t="shared" si="0"/>
        <v>18854</v>
      </c>
      <c r="D21" s="23">
        <f>'2011KOKOMAA'!D21-'2010KOKOMAA'!D21</f>
        <v>-273</v>
      </c>
      <c r="E21" s="23">
        <f>'2011KOKOMAA'!E21-'2010KOKOMAA'!E21</f>
        <v>-984</v>
      </c>
      <c r="F21" s="23">
        <f>'2011KOKOMAA'!F21-'2010KOKOMAA'!F21</f>
        <v>-1291</v>
      </c>
      <c r="G21" s="23">
        <f>'2011KOKOMAA'!G21-'2010KOKOMAA'!G21</f>
        <v>1304</v>
      </c>
      <c r="H21" s="23">
        <f>'2011KOKOMAA'!H21-'2010KOKOMAA'!H21</f>
        <v>2969</v>
      </c>
      <c r="I21" s="23">
        <f>'2011KOKOMAA'!I21-'2010KOKOMAA'!I21</f>
        <v>2529</v>
      </c>
      <c r="J21" s="23">
        <f>'2011KOKOMAA'!J21-'2010KOKOMAA'!J21</f>
        <v>4579</v>
      </c>
      <c r="K21" s="23">
        <f>'2011KOKOMAA'!K21-'2010KOKOMAA'!K21</f>
        <v>3875</v>
      </c>
      <c r="L21" s="23">
        <f>'2011KOKOMAA'!L21-'2010KOKOMAA'!L21</f>
        <v>975</v>
      </c>
      <c r="M21" s="23">
        <f>'2011KOKOMAA'!M21-'2010KOKOMAA'!M21</f>
        <v>1793</v>
      </c>
      <c r="N21" s="23">
        <f>'2011KOKOMAA'!N21-'2010KOKOMAA'!N21</f>
        <v>1089</v>
      </c>
      <c r="O21" s="23">
        <f>'2011KOKOMAA'!O21-'2010KOKOMAA'!O21</f>
        <v>2289</v>
      </c>
    </row>
    <row r="22" spans="2:15" x14ac:dyDescent="0.2">
      <c r="B22" s="42" t="s">
        <v>36</v>
      </c>
      <c r="C22" s="43">
        <f t="shared" si="0"/>
        <v>16242</v>
      </c>
      <c r="D22" s="12">
        <f>'2011KOKOMAA'!D22-'2010KOKOMAA'!D22</f>
        <v>1682</v>
      </c>
      <c r="E22" s="12">
        <f>'2011KOKOMAA'!E22-'2010KOKOMAA'!E22</f>
        <v>939</v>
      </c>
      <c r="F22" s="12">
        <f>'2011KOKOMAA'!F22-'2010KOKOMAA'!F22</f>
        <v>-2</v>
      </c>
      <c r="G22" s="12">
        <f>'2011KOKOMAA'!G22-'2010KOKOMAA'!G22</f>
        <v>2895</v>
      </c>
      <c r="H22" s="12">
        <f>'2011KOKOMAA'!H22-'2010KOKOMAA'!H22</f>
        <v>2338</v>
      </c>
      <c r="I22" s="12">
        <f>'2011KOKOMAA'!I22-'2010KOKOMAA'!I22</f>
        <v>2044</v>
      </c>
      <c r="J22" s="12">
        <f>'2011KOKOMAA'!J22-'2010KOKOMAA'!J22</f>
        <v>2333</v>
      </c>
      <c r="K22" s="12">
        <f>'2011KOKOMAA'!K22-'2010KOKOMAA'!K22</f>
        <v>3258</v>
      </c>
      <c r="L22" s="12">
        <f>'2011KOKOMAA'!L22-'2010KOKOMAA'!L22</f>
        <v>-237</v>
      </c>
      <c r="M22" s="12">
        <f>'2011KOKOMAA'!M22-'2010KOKOMAA'!M22</f>
        <v>824</v>
      </c>
      <c r="N22" s="12">
        <f>'2011KOKOMAA'!N22-'2010KOKOMAA'!N22</f>
        <v>-920</v>
      </c>
      <c r="O22" s="12">
        <f>'2011KOKOMAA'!O22-'2010KOKOMAA'!O22</f>
        <v>1088</v>
      </c>
    </row>
    <row r="23" spans="2:15" s="21" customFormat="1" x14ac:dyDescent="0.2">
      <c r="B23" s="24" t="s">
        <v>32</v>
      </c>
      <c r="C23" s="23">
        <f t="shared" si="0"/>
        <v>174</v>
      </c>
      <c r="D23" s="23">
        <f>'2011KOKOMAA'!D23-'2010KOKOMAA'!D23</f>
        <v>286</v>
      </c>
      <c r="E23" s="23">
        <f>'2011KOKOMAA'!E23-'2010KOKOMAA'!E23</f>
        <v>67</v>
      </c>
      <c r="F23" s="23">
        <f>'2011KOKOMAA'!F23-'2010KOKOMAA'!F23</f>
        <v>1640</v>
      </c>
      <c r="G23" s="23">
        <f>'2011KOKOMAA'!G23-'2010KOKOMAA'!G23</f>
        <v>1326</v>
      </c>
      <c r="H23" s="23">
        <f>'2011KOKOMAA'!H23-'2010KOKOMAA'!H23</f>
        <v>954</v>
      </c>
      <c r="I23" s="23">
        <f>'2011KOKOMAA'!I23-'2010KOKOMAA'!I23</f>
        <v>-1825</v>
      </c>
      <c r="J23" s="23">
        <f>'2011KOKOMAA'!J23-'2010KOKOMAA'!J23</f>
        <v>-321</v>
      </c>
      <c r="K23" s="23">
        <f>'2011KOKOMAA'!K23-'2010KOKOMAA'!K23</f>
        <v>1082</v>
      </c>
      <c r="L23" s="23">
        <f>'2011KOKOMAA'!L23-'2010KOKOMAA'!L23</f>
        <v>-2020</v>
      </c>
      <c r="M23" s="23">
        <f>'2011KOKOMAA'!M23-'2010KOKOMAA'!M23</f>
        <v>-170</v>
      </c>
      <c r="N23" s="23">
        <f>'2011KOKOMAA'!N23-'2010KOKOMAA'!N23</f>
        <v>-921</v>
      </c>
      <c r="O23" s="23">
        <f>'2011KOKOMAA'!O23-'2010KOKOMAA'!O23</f>
        <v>76</v>
      </c>
    </row>
    <row r="24" spans="2:15" x14ac:dyDescent="0.2">
      <c r="B24" s="1" t="s">
        <v>35</v>
      </c>
      <c r="C24" s="43">
        <f t="shared" si="0"/>
        <v>9214</v>
      </c>
      <c r="D24" s="12">
        <f>'2011KOKOMAA'!D24-'2010KOKOMAA'!D24</f>
        <v>1209</v>
      </c>
      <c r="E24" s="12">
        <f>'2011KOKOMAA'!E24-'2010KOKOMAA'!E24</f>
        <v>1362</v>
      </c>
      <c r="F24" s="12">
        <f>'2011KOKOMAA'!F24-'2010KOKOMAA'!F24</f>
        <v>673</v>
      </c>
      <c r="G24" s="12">
        <f>'2011KOKOMAA'!G24-'2010KOKOMAA'!G24</f>
        <v>1222</v>
      </c>
      <c r="H24" s="12">
        <f>'2011KOKOMAA'!H24-'2010KOKOMAA'!H24</f>
        <v>1749</v>
      </c>
      <c r="I24" s="12">
        <f>'2011KOKOMAA'!I24-'2010KOKOMAA'!I24</f>
        <v>1321</v>
      </c>
      <c r="J24" s="12">
        <f>'2011KOKOMAA'!J24-'2010KOKOMAA'!J24</f>
        <v>-1438</v>
      </c>
      <c r="K24" s="12">
        <f>'2011KOKOMAA'!K24-'2010KOKOMAA'!K24</f>
        <v>1950</v>
      </c>
      <c r="L24" s="12">
        <f>'2011KOKOMAA'!L24-'2010KOKOMAA'!L24</f>
        <v>1418</v>
      </c>
      <c r="M24" s="12">
        <f>'2011KOKOMAA'!M24-'2010KOKOMAA'!M24</f>
        <v>-53</v>
      </c>
      <c r="N24" s="12">
        <f>'2011KOKOMAA'!N24-'2010KOKOMAA'!N24</f>
        <v>-147</v>
      </c>
      <c r="O24" s="12">
        <f>'2011KOKOMAA'!O24-'2010KOKOMAA'!O24</f>
        <v>-52</v>
      </c>
    </row>
    <row r="25" spans="2:15" s="21" customFormat="1" x14ac:dyDescent="0.2">
      <c r="B25" s="24" t="s">
        <v>38</v>
      </c>
      <c r="C25" s="23">
        <f t="shared" si="0"/>
        <v>10150</v>
      </c>
      <c r="D25" s="23">
        <f>'2011KOKOMAA'!D25-'2010KOKOMAA'!D25</f>
        <v>2013</v>
      </c>
      <c r="E25" s="23">
        <f>'2011KOKOMAA'!E25-'2010KOKOMAA'!E25</f>
        <v>2319</v>
      </c>
      <c r="F25" s="23">
        <f>'2011KOKOMAA'!F25-'2010KOKOMAA'!F25</f>
        <v>516</v>
      </c>
      <c r="G25" s="23">
        <f>'2011KOKOMAA'!G25-'2010KOKOMAA'!G25</f>
        <v>1475</v>
      </c>
      <c r="H25" s="23">
        <f>'2011KOKOMAA'!H25-'2010KOKOMAA'!H25</f>
        <v>184</v>
      </c>
      <c r="I25" s="23">
        <f>'2011KOKOMAA'!I25-'2010KOKOMAA'!I25</f>
        <v>1329</v>
      </c>
      <c r="J25" s="23">
        <f>'2011KOKOMAA'!J25-'2010KOKOMAA'!J25</f>
        <v>63</v>
      </c>
      <c r="K25" s="23">
        <f>'2011KOKOMAA'!K25-'2010KOKOMAA'!K25</f>
        <v>2185</v>
      </c>
      <c r="L25" s="23">
        <f>'2011KOKOMAA'!L25-'2010KOKOMAA'!L25</f>
        <v>499</v>
      </c>
      <c r="M25" s="23">
        <f>'2011KOKOMAA'!M25-'2010KOKOMAA'!M25</f>
        <v>610</v>
      </c>
      <c r="N25" s="23">
        <f>'2011KOKOMAA'!N25-'2010KOKOMAA'!N25</f>
        <v>-283</v>
      </c>
      <c r="O25" s="23">
        <f>'2011KOKOMAA'!O25-'2010KOKOMAA'!O25</f>
        <v>-760</v>
      </c>
    </row>
    <row r="26" spans="2:15" x14ac:dyDescent="0.2">
      <c r="B26" s="1" t="s">
        <v>37</v>
      </c>
      <c r="C26" s="43">
        <f t="shared" si="0"/>
        <v>22758</v>
      </c>
      <c r="D26" s="12">
        <f>'2011KOKOMAA'!D26-'2010KOKOMAA'!D26</f>
        <v>3192</v>
      </c>
      <c r="E26" s="12">
        <f>'2011KOKOMAA'!E26-'2010KOKOMAA'!E26</f>
        <v>-381</v>
      </c>
      <c r="F26" s="12">
        <f>'2011KOKOMAA'!F26-'2010KOKOMAA'!F26</f>
        <v>-2536</v>
      </c>
      <c r="G26" s="12">
        <f>'2011KOKOMAA'!G26-'2010KOKOMAA'!G26</f>
        <v>1308</v>
      </c>
      <c r="H26" s="12">
        <f>'2011KOKOMAA'!H26-'2010KOKOMAA'!H26</f>
        <v>3920</v>
      </c>
      <c r="I26" s="12">
        <f>'2011KOKOMAA'!I26-'2010KOKOMAA'!I26</f>
        <v>2745</v>
      </c>
      <c r="J26" s="12">
        <f>'2011KOKOMAA'!J26-'2010KOKOMAA'!J26</f>
        <v>3593</v>
      </c>
      <c r="K26" s="12">
        <f>'2011KOKOMAA'!K26-'2010KOKOMAA'!K26</f>
        <v>2309</v>
      </c>
      <c r="L26" s="12">
        <f>'2011KOKOMAA'!L26-'2010KOKOMAA'!L26</f>
        <v>1078</v>
      </c>
      <c r="M26" s="12">
        <f>'2011KOKOMAA'!M26-'2010KOKOMAA'!M26</f>
        <v>928</v>
      </c>
      <c r="N26" s="12">
        <f>'2011KOKOMAA'!N26-'2010KOKOMAA'!N26</f>
        <v>3131</v>
      </c>
      <c r="O26" s="12">
        <f>'2011KOKOMAA'!O26-'2010KOKOMAA'!O26</f>
        <v>3471</v>
      </c>
    </row>
    <row r="27" spans="2:15" s="21" customFormat="1" x14ac:dyDescent="0.2">
      <c r="B27" s="24" t="s">
        <v>39</v>
      </c>
      <c r="C27" s="23">
        <f t="shared" si="0"/>
        <v>2500</v>
      </c>
      <c r="D27" s="23">
        <f>'2011KOKOMAA'!D27-'2010KOKOMAA'!D27</f>
        <v>1091</v>
      </c>
      <c r="E27" s="23">
        <f>'2011KOKOMAA'!E27-'2010KOKOMAA'!E27</f>
        <v>-368</v>
      </c>
      <c r="F27" s="23">
        <f>'2011KOKOMAA'!F27-'2010KOKOMAA'!F27</f>
        <v>1241</v>
      </c>
      <c r="G27" s="23">
        <f>'2011KOKOMAA'!G27-'2010KOKOMAA'!G27</f>
        <v>853</v>
      </c>
      <c r="H27" s="23">
        <f>'2011KOKOMAA'!H27-'2010KOKOMAA'!H27</f>
        <v>287</v>
      </c>
      <c r="I27" s="23">
        <f>'2011KOKOMAA'!I27-'2010KOKOMAA'!I27</f>
        <v>-396</v>
      </c>
      <c r="J27" s="23">
        <f>'2011KOKOMAA'!J27-'2010KOKOMAA'!J27</f>
        <v>-30</v>
      </c>
      <c r="K27" s="23">
        <f>'2011KOKOMAA'!K27-'2010KOKOMAA'!K27</f>
        <v>498</v>
      </c>
      <c r="L27" s="23">
        <f>'2011KOKOMAA'!L27-'2010KOKOMAA'!L27</f>
        <v>130</v>
      </c>
      <c r="M27" s="23">
        <f>'2011KOKOMAA'!M27-'2010KOKOMAA'!M27</f>
        <v>168</v>
      </c>
      <c r="N27" s="23">
        <f>'2011KOKOMAA'!N27-'2010KOKOMAA'!N27</f>
        <v>-303</v>
      </c>
      <c r="O27" s="23">
        <f>'2011KOKOMAA'!O27-'2010KOKOMAA'!O27</f>
        <v>-671</v>
      </c>
    </row>
    <row r="28" spans="2:15" x14ac:dyDescent="0.2">
      <c r="B28" s="42" t="s">
        <v>42</v>
      </c>
      <c r="C28" s="43">
        <f t="shared" si="0"/>
        <v>4299</v>
      </c>
      <c r="D28" s="12">
        <f>'2011KOKOMAA'!D28-'2010KOKOMAA'!D28</f>
        <v>65</v>
      </c>
      <c r="E28" s="12">
        <f>'2011KOKOMAA'!E28-'2010KOKOMAA'!E28</f>
        <v>548</v>
      </c>
      <c r="F28" s="12">
        <f>'2011KOKOMAA'!F28-'2010KOKOMAA'!F28</f>
        <v>173</v>
      </c>
      <c r="G28" s="12">
        <f>'2011KOKOMAA'!G28-'2010KOKOMAA'!G28</f>
        <v>2332</v>
      </c>
      <c r="H28" s="12">
        <f>'2011KOKOMAA'!H28-'2010KOKOMAA'!H28</f>
        <v>625</v>
      </c>
      <c r="I28" s="12">
        <f>'2011KOKOMAA'!I28-'2010KOKOMAA'!I28</f>
        <v>279</v>
      </c>
      <c r="J28" s="12">
        <f>'2011KOKOMAA'!J28-'2010KOKOMAA'!J28</f>
        <v>-541</v>
      </c>
      <c r="K28" s="12">
        <f>'2011KOKOMAA'!K28-'2010KOKOMAA'!K28</f>
        <v>1018</v>
      </c>
      <c r="L28" s="12">
        <f>'2011KOKOMAA'!L28-'2010KOKOMAA'!L28</f>
        <v>-251</v>
      </c>
      <c r="M28" s="12">
        <f>'2011KOKOMAA'!M28-'2010KOKOMAA'!M28</f>
        <v>-158</v>
      </c>
      <c r="N28" s="12">
        <f>'2011KOKOMAA'!N28-'2010KOKOMAA'!N28</f>
        <v>-417</v>
      </c>
      <c r="O28" s="12">
        <f>'2011KOKOMAA'!O28-'2010KOKOMAA'!O28</f>
        <v>626</v>
      </c>
    </row>
    <row r="29" spans="2:15" s="21" customFormat="1" x14ac:dyDescent="0.2">
      <c r="B29" s="24" t="s">
        <v>43</v>
      </c>
      <c r="C29" s="23">
        <f t="shared" si="0"/>
        <v>6489</v>
      </c>
      <c r="D29" s="23">
        <f>'2011KOKOMAA'!D29-'2010KOKOMAA'!D29</f>
        <v>-161</v>
      </c>
      <c r="E29" s="23">
        <f>'2011KOKOMAA'!E29-'2010KOKOMAA'!E29</f>
        <v>517</v>
      </c>
      <c r="F29" s="23">
        <f>'2011KOKOMAA'!F29-'2010KOKOMAA'!F29</f>
        <v>-184</v>
      </c>
      <c r="G29" s="23">
        <f>'2011KOKOMAA'!G29-'2010KOKOMAA'!G29</f>
        <v>591</v>
      </c>
      <c r="H29" s="23">
        <f>'2011KOKOMAA'!H29-'2010KOKOMAA'!H29</f>
        <v>-58</v>
      </c>
      <c r="I29" s="23">
        <f>'2011KOKOMAA'!I29-'2010KOKOMAA'!I29</f>
        <v>1222</v>
      </c>
      <c r="J29" s="23">
        <f>'2011KOKOMAA'!J29-'2010KOKOMAA'!J29</f>
        <v>2278</v>
      </c>
      <c r="K29" s="23">
        <f>'2011KOKOMAA'!K29-'2010KOKOMAA'!K29</f>
        <v>2129</v>
      </c>
      <c r="L29" s="23">
        <f>'2011KOKOMAA'!L29-'2010KOKOMAA'!L29</f>
        <v>-229</v>
      </c>
      <c r="M29" s="23">
        <f>'2011KOKOMAA'!M29-'2010KOKOMAA'!M29</f>
        <v>489</v>
      </c>
      <c r="N29" s="23">
        <f>'2011KOKOMAA'!N29-'2010KOKOMAA'!N29</f>
        <v>-208</v>
      </c>
      <c r="O29" s="23">
        <f>'2011KOKOMAA'!O29-'2010KOKOMAA'!O29</f>
        <v>103</v>
      </c>
    </row>
    <row r="30" spans="2:15" x14ac:dyDescent="0.2">
      <c r="B30" s="1" t="s">
        <v>44</v>
      </c>
      <c r="C30" s="43">
        <f t="shared" si="0"/>
        <v>6958</v>
      </c>
      <c r="D30" s="12">
        <f>'2011KOKOMAA'!D30-'2010KOKOMAA'!D30</f>
        <v>-755</v>
      </c>
      <c r="E30" s="12">
        <f>'2011KOKOMAA'!E30-'2010KOKOMAA'!E30</f>
        <v>1049</v>
      </c>
      <c r="F30" s="12">
        <f>'2011KOKOMAA'!F30-'2010KOKOMAA'!F30</f>
        <v>747</v>
      </c>
      <c r="G30" s="12">
        <f>'2011KOKOMAA'!G30-'2010KOKOMAA'!G30</f>
        <v>330</v>
      </c>
      <c r="H30" s="12">
        <f>'2011KOKOMAA'!H30-'2010KOKOMAA'!H30</f>
        <v>1343</v>
      </c>
      <c r="I30" s="12">
        <f>'2011KOKOMAA'!I30-'2010KOKOMAA'!I30</f>
        <v>1256</v>
      </c>
      <c r="J30" s="12">
        <f>'2011KOKOMAA'!J30-'2010KOKOMAA'!J30</f>
        <v>2133</v>
      </c>
      <c r="K30" s="12">
        <f>'2011KOKOMAA'!K30-'2010KOKOMAA'!K30</f>
        <v>888</v>
      </c>
      <c r="L30" s="12">
        <f>'2011KOKOMAA'!L30-'2010KOKOMAA'!L30</f>
        <v>-262</v>
      </c>
      <c r="M30" s="12">
        <f>'2011KOKOMAA'!M30-'2010KOKOMAA'!M30</f>
        <v>-160</v>
      </c>
      <c r="N30" s="12">
        <f>'2011KOKOMAA'!N30-'2010KOKOMAA'!N30</f>
        <v>68</v>
      </c>
      <c r="O30" s="12">
        <f>'2011KOKOMAA'!O30-'2010KOKOMAA'!O30</f>
        <v>321</v>
      </c>
    </row>
    <row r="31" spans="2:15" s="21" customFormat="1" x14ac:dyDescent="0.2">
      <c r="B31" s="24" t="s">
        <v>2</v>
      </c>
      <c r="C31" s="23">
        <f t="shared" si="0"/>
        <v>5198</v>
      </c>
      <c r="D31" s="23">
        <f>'2011KOKOMAA'!D31-'2010KOKOMAA'!D31</f>
        <v>315</v>
      </c>
      <c r="E31" s="23">
        <f>'2011KOKOMAA'!E31-'2010KOKOMAA'!E31</f>
        <v>292</v>
      </c>
      <c r="F31" s="23">
        <f>'2011KOKOMAA'!F31-'2010KOKOMAA'!F31</f>
        <v>337</v>
      </c>
      <c r="G31" s="23">
        <f>'2011KOKOMAA'!G31-'2010KOKOMAA'!G31</f>
        <v>250</v>
      </c>
      <c r="H31" s="23">
        <f>'2011KOKOMAA'!H31-'2010KOKOMAA'!H31</f>
        <v>590</v>
      </c>
      <c r="I31" s="23">
        <f>'2011KOKOMAA'!I31-'2010KOKOMAA'!I31</f>
        <v>294</v>
      </c>
      <c r="J31" s="23">
        <f>'2011KOKOMAA'!J31-'2010KOKOMAA'!J31</f>
        <v>301</v>
      </c>
      <c r="K31" s="23">
        <f>'2011KOKOMAA'!K31-'2010KOKOMAA'!K31</f>
        <v>1682</v>
      </c>
      <c r="L31" s="23">
        <f>'2011KOKOMAA'!L31-'2010KOKOMAA'!L31</f>
        <v>494</v>
      </c>
      <c r="M31" s="23">
        <f>'2011KOKOMAA'!M31-'2010KOKOMAA'!M31</f>
        <v>375</v>
      </c>
      <c r="N31" s="23">
        <f>'2011KOKOMAA'!N31-'2010KOKOMAA'!N31</f>
        <v>-45</v>
      </c>
      <c r="O31" s="23">
        <f>'2011KOKOMAA'!O31-'2010KOKOMAA'!O31</f>
        <v>313</v>
      </c>
    </row>
    <row r="32" spans="2:15" x14ac:dyDescent="0.2">
      <c r="B32" s="1" t="s">
        <v>48</v>
      </c>
      <c r="C32" s="43">
        <f t="shared" si="0"/>
        <v>3655</v>
      </c>
      <c r="D32" s="12">
        <f>'2011KOKOMAA'!D32-'2010KOKOMAA'!D32</f>
        <v>303</v>
      </c>
      <c r="E32" s="12">
        <f>'2011KOKOMAA'!E32-'2010KOKOMAA'!E32</f>
        <v>263</v>
      </c>
      <c r="F32" s="12">
        <f>'2011KOKOMAA'!F32-'2010KOKOMAA'!F32</f>
        <v>-76</v>
      </c>
      <c r="G32" s="12">
        <f>'2011KOKOMAA'!G32-'2010KOKOMAA'!G32</f>
        <v>387</v>
      </c>
      <c r="H32" s="12">
        <f>'2011KOKOMAA'!H32-'2010KOKOMAA'!H32</f>
        <v>646</v>
      </c>
      <c r="I32" s="12">
        <f>'2011KOKOMAA'!I32-'2010KOKOMAA'!I32</f>
        <v>-298</v>
      </c>
      <c r="J32" s="12">
        <f>'2011KOKOMAA'!J32-'2010KOKOMAA'!J32</f>
        <v>775</v>
      </c>
      <c r="K32" s="12">
        <f>'2011KOKOMAA'!K32-'2010KOKOMAA'!K32</f>
        <v>1040</v>
      </c>
      <c r="L32" s="12">
        <f>'2011KOKOMAA'!L32-'2010KOKOMAA'!L32</f>
        <v>181</v>
      </c>
      <c r="M32" s="12">
        <f>'2011KOKOMAA'!M32-'2010KOKOMAA'!M32</f>
        <v>258</v>
      </c>
      <c r="N32" s="12">
        <f>'2011KOKOMAA'!N32-'2010KOKOMAA'!N32</f>
        <v>138</v>
      </c>
      <c r="O32" s="12">
        <f>'2011KOKOMAA'!O32-'2010KOKOMAA'!O32</f>
        <v>38</v>
      </c>
    </row>
    <row r="33" spans="2:18" s="21" customFormat="1" x14ac:dyDescent="0.2">
      <c r="B33" s="24" t="s">
        <v>41</v>
      </c>
      <c r="C33" s="23">
        <f t="shared" si="0"/>
        <v>-1114</v>
      </c>
      <c r="D33" s="23">
        <f>'2011KOKOMAA'!D33-'2010KOKOMAA'!D33</f>
        <v>-723</v>
      </c>
      <c r="E33" s="23">
        <f>'2011KOKOMAA'!E33-'2010KOKOMAA'!E33</f>
        <v>131</v>
      </c>
      <c r="F33" s="23">
        <f>'2011KOKOMAA'!F33-'2010KOKOMAA'!F33</f>
        <v>-142</v>
      </c>
      <c r="G33" s="23">
        <f>'2011KOKOMAA'!G33-'2010KOKOMAA'!G33</f>
        <v>-386</v>
      </c>
      <c r="H33" s="23">
        <f>'2011KOKOMAA'!H33-'2010KOKOMAA'!H33</f>
        <v>108</v>
      </c>
      <c r="I33" s="23">
        <f>'2011KOKOMAA'!I33-'2010KOKOMAA'!I33</f>
        <v>-596</v>
      </c>
      <c r="J33" s="23">
        <f>'2011KOKOMAA'!J33-'2010KOKOMAA'!J33</f>
        <v>-147</v>
      </c>
      <c r="K33" s="23">
        <f>'2011KOKOMAA'!K33-'2010KOKOMAA'!K33</f>
        <v>1121</v>
      </c>
      <c r="L33" s="23">
        <f>'2011KOKOMAA'!L33-'2010KOKOMAA'!L33</f>
        <v>-80</v>
      </c>
      <c r="M33" s="23">
        <f>'2011KOKOMAA'!M33-'2010KOKOMAA'!M33</f>
        <v>98</v>
      </c>
      <c r="N33" s="23">
        <f>'2011KOKOMAA'!N33-'2010KOKOMAA'!N33</f>
        <v>-89</v>
      </c>
      <c r="O33" s="23">
        <f>'2011KOKOMAA'!O33-'2010KOKOMAA'!O33</f>
        <v>-409</v>
      </c>
    </row>
    <row r="34" spans="2:18" x14ac:dyDescent="0.2">
      <c r="B34" s="1" t="s">
        <v>47</v>
      </c>
      <c r="C34" s="43">
        <f t="shared" si="0"/>
        <v>-55</v>
      </c>
      <c r="D34" s="12">
        <f>'2011KOKOMAA'!D34-'2010KOKOMAA'!D34</f>
        <v>109</v>
      </c>
      <c r="E34" s="12">
        <f>'2011KOKOMAA'!E34-'2010KOKOMAA'!E34</f>
        <v>10</v>
      </c>
      <c r="F34" s="12">
        <f>'2011KOKOMAA'!F34-'2010KOKOMAA'!F34</f>
        <v>-154</v>
      </c>
      <c r="G34" s="12">
        <f>'2011KOKOMAA'!G34-'2010KOKOMAA'!G34</f>
        <v>401</v>
      </c>
      <c r="H34" s="12">
        <f>'2011KOKOMAA'!H34-'2010KOKOMAA'!H34</f>
        <v>103</v>
      </c>
      <c r="I34" s="12">
        <f>'2011KOKOMAA'!I34-'2010KOKOMAA'!I34</f>
        <v>972</v>
      </c>
      <c r="J34" s="12">
        <f>'2011KOKOMAA'!J34-'2010KOKOMAA'!J34</f>
        <v>-554</v>
      </c>
      <c r="K34" s="12">
        <f>'2011KOKOMAA'!K34-'2010KOKOMAA'!K34</f>
        <v>-285</v>
      </c>
      <c r="L34" s="12">
        <f>'2011KOKOMAA'!L34-'2010KOKOMAA'!L34</f>
        <v>75</v>
      </c>
      <c r="M34" s="12">
        <f>'2011KOKOMAA'!M34-'2010KOKOMAA'!M34</f>
        <v>-230</v>
      </c>
      <c r="N34" s="12">
        <f>'2011KOKOMAA'!N34-'2010KOKOMAA'!N34</f>
        <v>90</v>
      </c>
      <c r="O34" s="12">
        <f>'2011KOKOMAA'!O34-'2010KOKOMAA'!O34</f>
        <v>-592</v>
      </c>
    </row>
    <row r="35" spans="2:18" s="21" customFormat="1" x14ac:dyDescent="0.2">
      <c r="B35" s="24" t="s">
        <v>49</v>
      </c>
      <c r="C35" s="23">
        <f t="shared" si="0"/>
        <v>4538</v>
      </c>
      <c r="D35" s="23">
        <f>'2011KOKOMAA'!D35-'2010KOKOMAA'!D35</f>
        <v>61</v>
      </c>
      <c r="E35" s="23">
        <f>'2011KOKOMAA'!E35-'2010KOKOMAA'!E35</f>
        <v>38</v>
      </c>
      <c r="F35" s="23">
        <f>'2011KOKOMAA'!F35-'2010KOKOMAA'!F35</f>
        <v>379</v>
      </c>
      <c r="G35" s="23">
        <f>'2011KOKOMAA'!G35-'2010KOKOMAA'!G35</f>
        <v>992</v>
      </c>
      <c r="H35" s="23">
        <f>'2011KOKOMAA'!H35-'2010KOKOMAA'!H35</f>
        <v>395</v>
      </c>
      <c r="I35" s="23">
        <f>'2011KOKOMAA'!I35-'2010KOKOMAA'!I35</f>
        <v>336</v>
      </c>
      <c r="J35" s="23">
        <f>'2011KOKOMAA'!J35-'2010KOKOMAA'!J35</f>
        <v>217</v>
      </c>
      <c r="K35" s="23">
        <f>'2011KOKOMAA'!K35-'2010KOKOMAA'!K35</f>
        <v>1463</v>
      </c>
      <c r="L35" s="23">
        <f>'2011KOKOMAA'!L35-'2010KOKOMAA'!L35</f>
        <v>54</v>
      </c>
      <c r="M35" s="23">
        <f>'2011KOKOMAA'!M35-'2010KOKOMAA'!M35</f>
        <v>410</v>
      </c>
      <c r="N35" s="23">
        <f>'2011KOKOMAA'!N35-'2010KOKOMAA'!N35</f>
        <v>617</v>
      </c>
      <c r="O35" s="23">
        <f>'2011KOKOMAA'!O35-'2010KOKOMAA'!O35</f>
        <v>-424</v>
      </c>
    </row>
    <row r="36" spans="2:18" x14ac:dyDescent="0.2">
      <c r="B36" s="42" t="s">
        <v>45</v>
      </c>
      <c r="C36" s="43">
        <f t="shared" si="0"/>
        <v>3174</v>
      </c>
      <c r="D36" s="12">
        <f>'2011KOKOMAA'!D36-'2010KOKOMAA'!D36</f>
        <v>226</v>
      </c>
      <c r="E36" s="12">
        <f>'2011KOKOMAA'!E36-'2010KOKOMAA'!E36</f>
        <v>443</v>
      </c>
      <c r="F36" s="12">
        <f>'2011KOKOMAA'!F36-'2010KOKOMAA'!F36</f>
        <v>274</v>
      </c>
      <c r="G36" s="12">
        <f>'2011KOKOMAA'!G36-'2010KOKOMAA'!G36</f>
        <v>529</v>
      </c>
      <c r="H36" s="12">
        <f>'2011KOKOMAA'!H36-'2010KOKOMAA'!H36</f>
        <v>768</v>
      </c>
      <c r="I36" s="12">
        <f>'2011KOKOMAA'!I36-'2010KOKOMAA'!I36</f>
        <v>53</v>
      </c>
      <c r="J36" s="12">
        <f>'2011KOKOMAA'!J36-'2010KOKOMAA'!J36</f>
        <v>1947</v>
      </c>
      <c r="K36" s="12">
        <f>'2011KOKOMAA'!K36-'2010KOKOMAA'!K36</f>
        <v>146</v>
      </c>
      <c r="L36" s="12">
        <f>'2011KOKOMAA'!L36-'2010KOKOMAA'!L36</f>
        <v>-126</v>
      </c>
      <c r="M36" s="12">
        <f>'2011KOKOMAA'!M36-'2010KOKOMAA'!M36</f>
        <v>-192</v>
      </c>
      <c r="N36" s="12">
        <f>'2011KOKOMAA'!N36-'2010KOKOMAA'!N36</f>
        <v>-910</v>
      </c>
      <c r="O36" s="12">
        <f>'2011KOKOMAA'!O36-'2010KOKOMAA'!O36</f>
        <v>16</v>
      </c>
    </row>
    <row r="37" spans="2:18" s="21" customFormat="1" x14ac:dyDescent="0.2">
      <c r="B37" s="24" t="s">
        <v>51</v>
      </c>
      <c r="C37" s="23">
        <f t="shared" si="0"/>
        <v>-4985</v>
      </c>
      <c r="D37" s="23">
        <f>'2011KOKOMAA'!D37-'2010KOKOMAA'!D37</f>
        <v>-334</v>
      </c>
      <c r="E37" s="23">
        <f>'2011KOKOMAA'!E37-'2010KOKOMAA'!E37</f>
        <v>-505</v>
      </c>
      <c r="F37" s="23">
        <f>'2011KOKOMAA'!F37-'2010KOKOMAA'!F37</f>
        <v>-1829</v>
      </c>
      <c r="G37" s="23">
        <f>'2011KOKOMAA'!G37-'2010KOKOMAA'!G37</f>
        <v>-278</v>
      </c>
      <c r="H37" s="23">
        <f>'2011KOKOMAA'!H37-'2010KOKOMAA'!H37</f>
        <v>77</v>
      </c>
      <c r="I37" s="23">
        <f>'2011KOKOMAA'!I37-'2010KOKOMAA'!I37</f>
        <v>-164</v>
      </c>
      <c r="J37" s="23">
        <f>'2011KOKOMAA'!J37-'2010KOKOMAA'!J37</f>
        <v>1155</v>
      </c>
      <c r="K37" s="23">
        <f>'2011KOKOMAA'!K37-'2010KOKOMAA'!K37</f>
        <v>309</v>
      </c>
      <c r="L37" s="23">
        <f>'2011KOKOMAA'!L37-'2010KOKOMAA'!L37</f>
        <v>-848</v>
      </c>
      <c r="M37" s="23">
        <f>'2011KOKOMAA'!M37-'2010KOKOMAA'!M37</f>
        <v>-1794</v>
      </c>
      <c r="N37" s="23">
        <f>'2011KOKOMAA'!N37-'2010KOKOMAA'!N37</f>
        <v>-365</v>
      </c>
      <c r="O37" s="23">
        <f>'2011KOKOMAA'!O37-'2010KOKOMAA'!O37</f>
        <v>-409</v>
      </c>
      <c r="P37" s="23"/>
      <c r="Q37" s="23"/>
      <c r="R37" s="23"/>
    </row>
    <row r="38" spans="2:18" x14ac:dyDescent="0.2">
      <c r="B38" s="1" t="s">
        <v>3</v>
      </c>
      <c r="C38" s="43">
        <f t="shared" si="0"/>
        <v>-474</v>
      </c>
      <c r="D38" s="12">
        <f>'2011KOKOMAA'!D38-'2010KOKOMAA'!D38</f>
        <v>469</v>
      </c>
      <c r="E38" s="12">
        <f>'2011KOKOMAA'!E38-'2010KOKOMAA'!E38</f>
        <v>-49</v>
      </c>
      <c r="F38" s="12">
        <f>'2011KOKOMAA'!F38-'2010KOKOMAA'!F38</f>
        <v>68</v>
      </c>
      <c r="G38" s="12">
        <f>'2011KOKOMAA'!G38-'2010KOKOMAA'!G38</f>
        <v>190</v>
      </c>
      <c r="H38" s="12">
        <f>'2011KOKOMAA'!H38-'2010KOKOMAA'!H38</f>
        <v>-677</v>
      </c>
      <c r="I38" s="12">
        <f>'2011KOKOMAA'!I38-'2010KOKOMAA'!I38</f>
        <v>-311</v>
      </c>
      <c r="J38" s="12">
        <f>'2011KOKOMAA'!J38-'2010KOKOMAA'!J38</f>
        <v>623</v>
      </c>
      <c r="K38" s="12">
        <f>'2011KOKOMAA'!K38-'2010KOKOMAA'!K38</f>
        <v>53</v>
      </c>
      <c r="L38" s="12">
        <f>'2011KOKOMAA'!L38-'2010KOKOMAA'!L38</f>
        <v>-75</v>
      </c>
      <c r="M38" s="12">
        <f>'2011KOKOMAA'!M38-'2010KOKOMAA'!M38</f>
        <v>-144</v>
      </c>
      <c r="N38" s="12">
        <f>'2011KOKOMAA'!N38-'2010KOKOMAA'!N38</f>
        <v>-501</v>
      </c>
      <c r="O38" s="12">
        <f>'2011KOKOMAA'!O38-'2010KOKOMAA'!O38</f>
        <v>-120</v>
      </c>
    </row>
    <row r="39" spans="2:18" s="21" customFormat="1" x14ac:dyDescent="0.2">
      <c r="B39" s="24" t="s">
        <v>46</v>
      </c>
      <c r="C39" s="23">
        <f t="shared" si="0"/>
        <v>-2269</v>
      </c>
      <c r="D39" s="23">
        <f>'2011KOKOMAA'!D39-'2010KOKOMAA'!D39</f>
        <v>-387</v>
      </c>
      <c r="E39" s="23">
        <f>'2011KOKOMAA'!E39-'2010KOKOMAA'!E39</f>
        <v>-316</v>
      </c>
      <c r="F39" s="23">
        <f>'2011KOKOMAA'!F39-'2010KOKOMAA'!F39</f>
        <v>-388</v>
      </c>
      <c r="G39" s="23">
        <f>'2011KOKOMAA'!G39-'2010KOKOMAA'!G39</f>
        <v>178</v>
      </c>
      <c r="H39" s="23">
        <f>'2011KOKOMAA'!H39-'2010KOKOMAA'!H39</f>
        <v>279</v>
      </c>
      <c r="I39" s="23">
        <f>'2011KOKOMAA'!I39-'2010KOKOMAA'!I39</f>
        <v>-656</v>
      </c>
      <c r="J39" s="23">
        <f>'2011KOKOMAA'!J39-'2010KOKOMAA'!J39</f>
        <v>-364</v>
      </c>
      <c r="K39" s="23">
        <f>'2011KOKOMAA'!K39-'2010KOKOMAA'!K39</f>
        <v>-272</v>
      </c>
      <c r="L39" s="23">
        <f>'2011KOKOMAA'!L39-'2010KOKOMAA'!L39</f>
        <v>-116</v>
      </c>
      <c r="M39" s="23">
        <f>'2011KOKOMAA'!M39-'2010KOKOMAA'!M39</f>
        <v>-77</v>
      </c>
      <c r="N39" s="23">
        <f>'2011KOKOMAA'!N39-'2010KOKOMAA'!N39</f>
        <v>-183</v>
      </c>
      <c r="O39" s="23">
        <f>'2011KOKOMAA'!O39-'2010KOKOMAA'!O39</f>
        <v>33</v>
      </c>
    </row>
    <row r="40" spans="2:18" x14ac:dyDescent="0.2">
      <c r="B40" s="1" t="s">
        <v>50</v>
      </c>
      <c r="C40" s="43">
        <f t="shared" si="0"/>
        <v>1240</v>
      </c>
      <c r="D40" s="12">
        <f>'2011KOKOMAA'!D40-'2010KOKOMAA'!D40</f>
        <v>21</v>
      </c>
      <c r="E40" s="12">
        <f>'2011KOKOMAA'!E40-'2010KOKOMAA'!E40</f>
        <v>120</v>
      </c>
      <c r="F40" s="12">
        <f>'2011KOKOMAA'!F40-'2010KOKOMAA'!F40</f>
        <v>-136</v>
      </c>
      <c r="G40" s="12">
        <f>'2011KOKOMAA'!G40-'2010KOKOMAA'!G40</f>
        <v>70</v>
      </c>
      <c r="H40" s="12">
        <f>'2011KOKOMAA'!H40-'2010KOKOMAA'!H40</f>
        <v>-47</v>
      </c>
      <c r="I40" s="12">
        <f>'2011KOKOMAA'!I40-'2010KOKOMAA'!I40</f>
        <v>290</v>
      </c>
      <c r="J40" s="12">
        <f>'2011KOKOMAA'!J40-'2010KOKOMAA'!J40</f>
        <v>439</v>
      </c>
      <c r="K40" s="12">
        <f>'2011KOKOMAA'!K40-'2010KOKOMAA'!K40</f>
        <v>93</v>
      </c>
      <c r="L40" s="12">
        <f>'2011KOKOMAA'!L40-'2010KOKOMAA'!L40</f>
        <v>-134</v>
      </c>
      <c r="M40" s="12">
        <f>'2011KOKOMAA'!M40-'2010KOKOMAA'!M40</f>
        <v>330</v>
      </c>
      <c r="N40" s="12">
        <f>'2011KOKOMAA'!N40-'2010KOKOMAA'!N40</f>
        <v>-49</v>
      </c>
      <c r="O40" s="12">
        <f>'2011KOKOMAA'!O40-'2010KOKOMAA'!O40</f>
        <v>243</v>
      </c>
    </row>
    <row r="41" spans="2:18" s="21" customFormat="1" x14ac:dyDescent="0.2">
      <c r="B41" s="24" t="s">
        <v>52</v>
      </c>
      <c r="C41" s="23">
        <f t="shared" si="0"/>
        <v>2212</v>
      </c>
      <c r="D41" s="23">
        <f>'2011KOKOMAA'!D41-'2010KOKOMAA'!D41</f>
        <v>170</v>
      </c>
      <c r="E41" s="23">
        <f>'2011KOKOMAA'!E41-'2010KOKOMAA'!E41</f>
        <v>198</v>
      </c>
      <c r="F41" s="23">
        <f>'2011KOKOMAA'!F41-'2010KOKOMAA'!F41</f>
        <v>-149</v>
      </c>
      <c r="G41" s="23">
        <f>'2011KOKOMAA'!G41-'2010KOKOMAA'!G41</f>
        <v>288</v>
      </c>
      <c r="H41" s="23">
        <f>'2011KOKOMAA'!H41-'2010KOKOMAA'!H41</f>
        <v>397</v>
      </c>
      <c r="I41" s="23">
        <f>'2011KOKOMAA'!I41-'2010KOKOMAA'!I41</f>
        <v>1110</v>
      </c>
      <c r="J41" s="23">
        <f>'2011KOKOMAA'!J41-'2010KOKOMAA'!J41</f>
        <v>197</v>
      </c>
      <c r="K41" s="23">
        <f>'2011KOKOMAA'!K41-'2010KOKOMAA'!K41</f>
        <v>11</v>
      </c>
      <c r="L41" s="23">
        <f>'2011KOKOMAA'!L41-'2010KOKOMAA'!L41</f>
        <v>144</v>
      </c>
      <c r="M41" s="23">
        <f>'2011KOKOMAA'!M41-'2010KOKOMAA'!M41</f>
        <v>187</v>
      </c>
      <c r="N41" s="23">
        <f>'2011KOKOMAA'!N41-'2010KOKOMAA'!N41</f>
        <v>-139</v>
      </c>
      <c r="O41" s="23">
        <f>'2011KOKOMAA'!O41-'2010KOKOMAA'!O41</f>
        <v>-202</v>
      </c>
    </row>
    <row r="42" spans="2:18" x14ac:dyDescent="0.2">
      <c r="B42" s="42" t="s">
        <v>71</v>
      </c>
      <c r="C42" s="43">
        <f t="shared" si="0"/>
        <v>-674</v>
      </c>
      <c r="D42" s="12">
        <f>'2011KOKOMAA'!D42-'2010KOKOMAA'!D42</f>
        <v>163</v>
      </c>
      <c r="E42" s="12">
        <f>'2011KOKOMAA'!E42-'2010KOKOMAA'!E42</f>
        <v>460</v>
      </c>
      <c r="F42" s="12">
        <f>'2011KOKOMAA'!F42-'2010KOKOMAA'!F42</f>
        <v>-118</v>
      </c>
      <c r="G42" s="12">
        <f>'2011KOKOMAA'!G42-'2010KOKOMAA'!G42</f>
        <v>372</v>
      </c>
      <c r="H42" s="12">
        <f>'2011KOKOMAA'!H42-'2010KOKOMAA'!H42</f>
        <v>99</v>
      </c>
      <c r="I42" s="12">
        <f>'2011KOKOMAA'!I42-'2010KOKOMAA'!I42</f>
        <v>352</v>
      </c>
      <c r="J42" s="12">
        <f>'2011KOKOMAA'!J42-'2010KOKOMAA'!J42</f>
        <v>-31</v>
      </c>
      <c r="K42" s="12">
        <f>'2011KOKOMAA'!K42-'2010KOKOMAA'!K42</f>
        <v>-1699</v>
      </c>
      <c r="L42" s="12">
        <f>'2011KOKOMAA'!L42-'2010KOKOMAA'!L42</f>
        <v>113</v>
      </c>
      <c r="M42" s="12">
        <f>'2011KOKOMAA'!M42-'2010KOKOMAA'!M42</f>
        <v>41</v>
      </c>
      <c r="N42" s="12">
        <f>'2011KOKOMAA'!N42-'2010KOKOMAA'!N42</f>
        <v>-501</v>
      </c>
      <c r="O42" s="12">
        <f>'2011KOKOMAA'!O42-'2010KOKOMAA'!O42</f>
        <v>75</v>
      </c>
      <c r="P42" s="12"/>
      <c r="Q42" s="12"/>
      <c r="R42" s="12"/>
    </row>
    <row r="43" spans="2:18" s="21" customFormat="1" x14ac:dyDescent="0.2">
      <c r="B43" s="24" t="s">
        <v>4</v>
      </c>
      <c r="C43" s="23">
        <f t="shared" si="0"/>
        <v>-2050</v>
      </c>
      <c r="D43" s="23">
        <f>'2011KOKOMAA'!D43-'2010KOKOMAA'!D43</f>
        <v>-168</v>
      </c>
      <c r="E43" s="23">
        <f>'2011KOKOMAA'!E43-'2010KOKOMAA'!E43</f>
        <v>-174</v>
      </c>
      <c r="F43" s="23">
        <f>'2011KOKOMAA'!F43-'2010KOKOMAA'!F43</f>
        <v>315</v>
      </c>
      <c r="G43" s="23">
        <f>'2011KOKOMAA'!G43-'2010KOKOMAA'!G43</f>
        <v>-948</v>
      </c>
      <c r="H43" s="23">
        <f>'2011KOKOMAA'!H43-'2010KOKOMAA'!H43</f>
        <v>-65</v>
      </c>
      <c r="I43" s="23">
        <f>'2011KOKOMAA'!I43-'2010KOKOMAA'!I43</f>
        <v>-546</v>
      </c>
      <c r="J43" s="23">
        <f>'2011KOKOMAA'!J43-'2010KOKOMAA'!J43</f>
        <v>-846</v>
      </c>
      <c r="K43" s="23">
        <f>'2011KOKOMAA'!K43-'2010KOKOMAA'!K43</f>
        <v>-14</v>
      </c>
      <c r="L43" s="23">
        <f>'2011KOKOMAA'!L43-'2010KOKOMAA'!L43</f>
        <v>-57</v>
      </c>
      <c r="M43" s="23">
        <f>'2011KOKOMAA'!M43-'2010KOKOMAA'!M43</f>
        <v>196</v>
      </c>
      <c r="N43" s="23">
        <f>'2011KOKOMAA'!N43-'2010KOKOMAA'!N43</f>
        <v>181</v>
      </c>
      <c r="O43" s="23">
        <f>'2011KOKOMAA'!O43-'2010KOKOMAA'!O43</f>
        <v>76</v>
      </c>
    </row>
    <row r="44" spans="2:18" x14ac:dyDescent="0.2">
      <c r="B44" s="1" t="s">
        <v>103</v>
      </c>
      <c r="C44" s="43">
        <f t="shared" si="0"/>
        <v>3638</v>
      </c>
      <c r="D44" s="12">
        <f>'2011KOKOMAA'!D44-'2010KOKOMAA'!D44</f>
        <v>756</v>
      </c>
      <c r="E44" s="12">
        <f>'2011KOKOMAA'!E44-'2010KOKOMAA'!E44</f>
        <v>405</v>
      </c>
      <c r="F44" s="12">
        <f>'2011KOKOMAA'!F44-'2010KOKOMAA'!F44</f>
        <v>483</v>
      </c>
      <c r="G44" s="12">
        <f>'2011KOKOMAA'!G44-'2010KOKOMAA'!G44</f>
        <v>402</v>
      </c>
      <c r="H44" s="12">
        <f>'2011KOKOMAA'!H44-'2010KOKOMAA'!H44</f>
        <v>366</v>
      </c>
      <c r="I44" s="12">
        <f>'2011KOKOMAA'!I44-'2010KOKOMAA'!I44</f>
        <v>80</v>
      </c>
      <c r="J44" s="12">
        <f>'2011KOKOMAA'!J44-'2010KOKOMAA'!J44</f>
        <v>442</v>
      </c>
      <c r="K44" s="12">
        <f>'2011KOKOMAA'!K44-'2010KOKOMAA'!K44</f>
        <v>373</v>
      </c>
      <c r="L44" s="12">
        <f>'2011KOKOMAA'!L44-'2010KOKOMAA'!L44</f>
        <v>144</v>
      </c>
      <c r="M44" s="12">
        <f>'2011KOKOMAA'!M44-'2010KOKOMAA'!M44</f>
        <v>31</v>
      </c>
      <c r="N44" s="12">
        <f>'2011KOKOMAA'!N44-'2010KOKOMAA'!N44</f>
        <v>361</v>
      </c>
      <c r="O44" s="12">
        <f>'2011KOKOMAA'!O44-'2010KOKOMAA'!O44</f>
        <v>-205</v>
      </c>
    </row>
    <row r="45" spans="2:18" s="21" customFormat="1" x14ac:dyDescent="0.2">
      <c r="B45" s="24" t="s">
        <v>53</v>
      </c>
      <c r="C45" s="23">
        <f t="shared" si="0"/>
        <v>597</v>
      </c>
      <c r="D45" s="23">
        <f>'2011KOKOMAA'!D45-'2010KOKOMAA'!D45</f>
        <v>44</v>
      </c>
      <c r="E45" s="23">
        <f>'2011KOKOMAA'!E45-'2010KOKOMAA'!E45</f>
        <v>36</v>
      </c>
      <c r="F45" s="23">
        <f>'2011KOKOMAA'!F45-'2010KOKOMAA'!F45</f>
        <v>-10</v>
      </c>
      <c r="G45" s="23">
        <f>'2011KOKOMAA'!G45-'2010KOKOMAA'!G45</f>
        <v>1</v>
      </c>
      <c r="H45" s="23">
        <f>'2011KOKOMAA'!H45-'2010KOKOMAA'!H45</f>
        <v>112</v>
      </c>
      <c r="I45" s="23">
        <f>'2011KOKOMAA'!I45-'2010KOKOMAA'!I45</f>
        <v>81</v>
      </c>
      <c r="J45" s="23">
        <f>'2011KOKOMAA'!J45-'2010KOKOMAA'!J45</f>
        <v>172</v>
      </c>
      <c r="K45" s="23">
        <f>'2011KOKOMAA'!K45-'2010KOKOMAA'!K45</f>
        <v>104</v>
      </c>
      <c r="L45" s="23">
        <f>'2011KOKOMAA'!L45-'2010KOKOMAA'!L45</f>
        <v>63</v>
      </c>
      <c r="M45" s="23">
        <f>'2011KOKOMAA'!M45-'2010KOKOMAA'!M45</f>
        <v>68</v>
      </c>
      <c r="N45" s="23">
        <f>'2011KOKOMAA'!N45-'2010KOKOMAA'!N45</f>
        <v>-73</v>
      </c>
      <c r="O45" s="23">
        <f>'2011KOKOMAA'!O45-'2010KOKOMAA'!O45</f>
        <v>-1</v>
      </c>
    </row>
    <row r="46" spans="2:18" x14ac:dyDescent="0.2">
      <c r="B46" s="42" t="s">
        <v>5</v>
      </c>
      <c r="C46" s="43">
        <f t="shared" si="0"/>
        <v>2864</v>
      </c>
      <c r="D46" s="12">
        <f>'2011KOKOMAA'!D46-'2010KOKOMAA'!D46</f>
        <v>-72</v>
      </c>
      <c r="E46" s="12">
        <f>'2011KOKOMAA'!E46-'2010KOKOMAA'!E46</f>
        <v>-176</v>
      </c>
      <c r="F46" s="12">
        <f>'2011KOKOMAA'!F46-'2010KOKOMAA'!F46</f>
        <v>-4</v>
      </c>
      <c r="G46" s="12">
        <f>'2011KOKOMAA'!G46-'2010KOKOMAA'!G46</f>
        <v>-150</v>
      </c>
      <c r="H46" s="12">
        <f>'2011KOKOMAA'!H46-'2010KOKOMAA'!H46</f>
        <v>-137</v>
      </c>
      <c r="I46" s="12">
        <f>'2011KOKOMAA'!I46-'2010KOKOMAA'!I46</f>
        <v>1650</v>
      </c>
      <c r="J46" s="12">
        <f>'2011KOKOMAA'!J46-'2010KOKOMAA'!J46</f>
        <v>827</v>
      </c>
      <c r="K46" s="12">
        <f>'2011KOKOMAA'!K46-'2010KOKOMAA'!K46</f>
        <v>369</v>
      </c>
      <c r="L46" s="12">
        <f>'2011KOKOMAA'!L46-'2010KOKOMAA'!L46</f>
        <v>159</v>
      </c>
      <c r="M46" s="12">
        <f>'2011KOKOMAA'!M46-'2010KOKOMAA'!M46</f>
        <v>160</v>
      </c>
      <c r="N46" s="12">
        <f>'2011KOKOMAA'!N46-'2010KOKOMAA'!N46</f>
        <v>17</v>
      </c>
      <c r="O46" s="12">
        <f>'2011KOKOMAA'!O46-'2010KOKOMAA'!O46</f>
        <v>221</v>
      </c>
    </row>
    <row r="47" spans="2:18" s="21" customFormat="1" x14ac:dyDescent="0.2">
      <c r="B47" s="25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2:18" x14ac:dyDescent="0.2">
      <c r="B48" s="1" t="s">
        <v>54</v>
      </c>
      <c r="C48" s="43">
        <f t="shared" si="0"/>
        <v>51485</v>
      </c>
      <c r="D48" s="12">
        <f>'2011KOKOMAA'!D48-'2010KOKOMAA'!D48</f>
        <v>955</v>
      </c>
      <c r="E48" s="12">
        <f>'2011KOKOMAA'!E48-'2010KOKOMAA'!E48</f>
        <v>3024</v>
      </c>
      <c r="F48" s="12">
        <f>'2011KOKOMAA'!F48-'2010KOKOMAA'!F48</f>
        <v>-849</v>
      </c>
      <c r="G48" s="12">
        <f>'2011KOKOMAA'!G48-'2010KOKOMAA'!G48</f>
        <v>-1314</v>
      </c>
      <c r="H48" s="12">
        <f>'2011KOKOMAA'!H48-'2010KOKOMAA'!H48</f>
        <v>-657</v>
      </c>
      <c r="I48" s="12">
        <f>'2011KOKOMAA'!I48-'2010KOKOMAA'!I48</f>
        <v>-2922</v>
      </c>
      <c r="J48" s="12">
        <f>'2011KOKOMAA'!J48-'2010KOKOMAA'!J48</f>
        <v>-410</v>
      </c>
      <c r="K48" s="12">
        <f>'2011KOKOMAA'!K48-'2010KOKOMAA'!K48</f>
        <v>10238</v>
      </c>
      <c r="L48" s="12">
        <f>'2011KOKOMAA'!L48-'2010KOKOMAA'!L48</f>
        <v>23154</v>
      </c>
      <c r="M48" s="12">
        <f>'2011KOKOMAA'!M48-'2010KOKOMAA'!M48</f>
        <v>6429</v>
      </c>
      <c r="N48" s="12">
        <f>'2011KOKOMAA'!N48-'2010KOKOMAA'!N48</f>
        <v>3369</v>
      </c>
      <c r="O48" s="12">
        <f>'2011KOKOMAA'!O48-'2010KOKOMAA'!O48</f>
        <v>10468</v>
      </c>
    </row>
    <row r="57" spans="2:2" x14ac:dyDescent="0.2">
      <c r="B57" s="47"/>
    </row>
  </sheetData>
  <conditionalFormatting sqref="P1:IV1048576 A1:A1048576 C1:O6 B1 B3:B65536 C8:O65536">
    <cfRule type="cellIs" dxfId="11" priority="1" stopIfTrue="1" operator="lessThan">
      <formula>0</formula>
    </cfRule>
  </conditionalFormatting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7"/>
  <sheetViews>
    <sheetView workbookViewId="0">
      <selection activeCell="B1" sqref="B1"/>
    </sheetView>
  </sheetViews>
  <sheetFormatPr defaultRowHeight="12.75" x14ac:dyDescent="0.2"/>
  <cols>
    <col min="1" max="1" width="5.28515625" customWidth="1"/>
    <col min="2" max="2" width="38.140625" style="42" customWidth="1"/>
    <col min="3" max="6" width="10.140625" customWidth="1"/>
    <col min="7" max="7" width="9.28515625" customWidth="1"/>
    <col min="8" max="11" width="10.140625" customWidth="1"/>
    <col min="12" max="12" width="11" customWidth="1"/>
    <col min="13" max="15" width="10.140625" customWidth="1"/>
  </cols>
  <sheetData>
    <row r="1" spans="2:15" x14ac:dyDescent="0.2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5" x14ac:dyDescent="0.2">
      <c r="B2" s="52" t="s">
        <v>72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x14ac:dyDescent="0.2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15" ht="15.75" x14ac:dyDescent="0.25">
      <c r="B4" s="53" t="s">
        <v>55</v>
      </c>
      <c r="C4" s="4"/>
      <c r="D4" s="4"/>
      <c r="E4" s="4"/>
      <c r="F4" s="2"/>
      <c r="G4" s="4"/>
      <c r="H4" s="2"/>
      <c r="I4" s="4"/>
      <c r="J4" s="2"/>
      <c r="K4" s="4"/>
      <c r="L4" s="4"/>
      <c r="M4" s="2"/>
      <c r="N4" s="2"/>
      <c r="O4" s="2"/>
    </row>
    <row r="5" spans="2:15" ht="15.75" thickBot="1" x14ac:dyDescent="0.3">
      <c r="B5" s="54" t="s">
        <v>74</v>
      </c>
    </row>
    <row r="6" spans="2:15" ht="13.5" thickBot="1" x14ac:dyDescent="0.25">
      <c r="B6" s="6" t="s">
        <v>186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  <c r="K6" s="7" t="s">
        <v>14</v>
      </c>
      <c r="L6" s="7" t="s">
        <v>15</v>
      </c>
      <c r="M6" s="7" t="s">
        <v>16</v>
      </c>
      <c r="N6" s="7" t="s">
        <v>17</v>
      </c>
      <c r="O6" s="7" t="s">
        <v>18</v>
      </c>
    </row>
    <row r="7" spans="2:15" ht="13.5" thickBot="1" x14ac:dyDescent="0.25">
      <c r="B7" s="39" t="s">
        <v>187</v>
      </c>
      <c r="C7" s="16" t="s">
        <v>56</v>
      </c>
      <c r="D7" s="16" t="s">
        <v>57</v>
      </c>
      <c r="E7" s="16" t="s">
        <v>58</v>
      </c>
      <c r="F7" s="16" t="s">
        <v>59</v>
      </c>
      <c r="G7" s="16" t="s">
        <v>60</v>
      </c>
      <c r="H7" s="16" t="s">
        <v>61</v>
      </c>
      <c r="I7" s="16" t="s">
        <v>62</v>
      </c>
      <c r="J7" s="16" t="s">
        <v>63</v>
      </c>
      <c r="K7" s="16" t="s">
        <v>64</v>
      </c>
      <c r="L7" s="16" t="s">
        <v>65</v>
      </c>
      <c r="M7" s="16" t="s">
        <v>66</v>
      </c>
      <c r="N7" s="16" t="s">
        <v>67</v>
      </c>
      <c r="O7" s="16" t="s">
        <v>68</v>
      </c>
    </row>
    <row r="8" spans="2:15" x14ac:dyDescent="0.2">
      <c r="B8" s="48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2:15" x14ac:dyDescent="0.2">
      <c r="B9" s="18" t="s">
        <v>23</v>
      </c>
      <c r="C9" s="26">
        <f>'2011KOKOMAA'!C9/SUM('2010KOKOMAA'!D9:O9)-1</f>
        <v>3.8435775621404211E-2</v>
      </c>
      <c r="D9" s="26">
        <f>'2011KOKOMAA'!D9/'2010KOKOMAA'!D9-1</f>
        <v>7.92543259464904E-2</v>
      </c>
      <c r="E9" s="26">
        <f>'2011KOKOMAA'!E9/'2010KOKOMAA'!E9-1</f>
        <v>1.351388079398208E-2</v>
      </c>
      <c r="F9" s="26">
        <f>'2011KOKOMAA'!F9/'2010KOKOMAA'!F9-1</f>
        <v>2.9430936705560296E-2</v>
      </c>
      <c r="G9" s="26">
        <f>'2011KOKOMAA'!G9/'2010KOKOMAA'!G9-1</f>
        <v>1.1021665018636995E-2</v>
      </c>
      <c r="H9" s="26">
        <f>'2011KOKOMAA'!H9/'2010KOKOMAA'!H9-1</f>
        <v>9.4240092184863622E-2</v>
      </c>
      <c r="I9" s="26">
        <f>'2011KOKOMAA'!I9/'2010KOKOMAA'!I9-1</f>
        <v>4.2563811568117504E-2</v>
      </c>
      <c r="J9" s="26">
        <f>'2011KOKOMAA'!J9/'2010KOKOMAA'!J9-1</f>
        <v>2.2683450868390187E-2</v>
      </c>
      <c r="K9" s="26">
        <f>'2011KOKOMAA'!K9/'2010KOKOMAA'!K9-1</f>
        <v>5.1874431149025124E-2</v>
      </c>
      <c r="L9" s="26">
        <f>'2011KOKOMAA'!L9/'2010KOKOMAA'!L9-1</f>
        <v>4.4952539153617632E-2</v>
      </c>
      <c r="M9" s="26">
        <f>'2011KOKOMAA'!M9/'2010KOKOMAA'!M9-1</f>
        <v>2.5144364382519324E-2</v>
      </c>
      <c r="N9" s="26">
        <f>'2011KOKOMAA'!N9/'2010KOKOMAA'!N9-1</f>
        <v>2.8549472892169137E-2</v>
      </c>
      <c r="O9" s="26">
        <f>'2011KOKOMAA'!O9/'2010KOKOMAA'!O9-1</f>
        <v>3.9100956331301173E-2</v>
      </c>
    </row>
    <row r="10" spans="2:15" x14ac:dyDescent="0.2">
      <c r="B10" s="11" t="s">
        <v>24</v>
      </c>
      <c r="C10" s="56">
        <f>'2011KOKOMAA'!C10/SUM('2010KOKOMAA'!D10:O10)-1</f>
        <v>0.10037825659911115</v>
      </c>
      <c r="D10" s="28">
        <f>'2011KOKOMAA'!D10/'2010KOKOMAA'!D10-1</f>
        <v>9.4282487255410663E-2</v>
      </c>
      <c r="E10" s="28">
        <f>'2011KOKOMAA'!E10/'2010KOKOMAA'!E10-1</f>
        <v>1.7158341843839908E-2</v>
      </c>
      <c r="F10" s="28">
        <f>'2011KOKOMAA'!F10/'2010KOKOMAA'!F10-1</f>
        <v>0.11994390276479239</v>
      </c>
      <c r="G10" s="28">
        <f>'2011KOKOMAA'!G10/'2010KOKOMAA'!G10-1</f>
        <v>0.19475413197881464</v>
      </c>
      <c r="H10" s="28">
        <f>'2011KOKOMAA'!H10/'2010KOKOMAA'!H10-1</f>
        <v>0.12648498421186494</v>
      </c>
      <c r="I10" s="28">
        <f>'2011KOKOMAA'!I10/'2010KOKOMAA'!I10-1</f>
        <v>0.10485642851731192</v>
      </c>
      <c r="J10" s="28">
        <f>'2011KOKOMAA'!J10/'2010KOKOMAA'!J10-1</f>
        <v>8.2752495088580513E-2</v>
      </c>
      <c r="K10" s="28">
        <f>'2011KOKOMAA'!K10/'2010KOKOMAA'!K10-1</f>
        <v>0.12948108567766003</v>
      </c>
      <c r="L10" s="28">
        <f>'2011KOKOMAA'!L10/'2010KOKOMAA'!L10-1</f>
        <v>0.10613149470573746</v>
      </c>
      <c r="M10" s="28">
        <f>'2011KOKOMAA'!M10/'2010KOKOMAA'!M10-1</f>
        <v>8.4469795177599227E-2</v>
      </c>
      <c r="N10" s="28">
        <f>'2011KOKOMAA'!N10/'2010KOKOMAA'!N10-1</f>
        <v>3.8028449982353107E-2</v>
      </c>
      <c r="O10" s="28">
        <f>'2011KOKOMAA'!O10/'2010KOKOMAA'!O10-1</f>
        <v>0.11469747023479582</v>
      </c>
    </row>
    <row r="11" spans="2:15" x14ac:dyDescent="0.2">
      <c r="B11" s="22" t="s">
        <v>25</v>
      </c>
      <c r="C11" s="26">
        <f>'2011KOKOMAA'!C11/SUM('2010KOKOMAA'!D11:O11)-1</f>
        <v>1.66688326446085E-2</v>
      </c>
      <c r="D11" s="26">
        <f>'2011KOKOMAA'!D11/'2010KOKOMAA'!D11-1</f>
        <v>6.9104199225058727E-2</v>
      </c>
      <c r="E11" s="26">
        <f>'2011KOKOMAA'!E11/'2010KOKOMAA'!E11-1</f>
        <v>1.2231960256844587E-2</v>
      </c>
      <c r="F11" s="26">
        <f>'2011KOKOMAA'!F11/'2010KOKOMAA'!F11-1</f>
        <v>2.3630048346534593E-3</v>
      </c>
      <c r="G11" s="26">
        <f>'2011KOKOMAA'!G11/'2010KOKOMAA'!G11-1</f>
        <v>-3.024835058925246E-2</v>
      </c>
      <c r="H11" s="26">
        <f>'2011KOKOMAA'!H11/'2010KOKOMAA'!H11-1</f>
        <v>8.2593137013251772E-2</v>
      </c>
      <c r="I11" s="26">
        <f>'2011KOKOMAA'!I11/'2010KOKOMAA'!I11-1</f>
        <v>2.2457988915689731E-2</v>
      </c>
      <c r="J11" s="26">
        <f>'2011KOKOMAA'!J11/'2010KOKOMAA'!J11-1</f>
        <v>5.3894083743890597E-3</v>
      </c>
      <c r="K11" s="26">
        <f>'2011KOKOMAA'!K11/'2010KOKOMAA'!K11-1</f>
        <v>1.8432111704298704E-2</v>
      </c>
      <c r="L11" s="26">
        <f>'2011KOKOMAA'!L11/'2010KOKOMAA'!L11-1</f>
        <v>2.5576202836016915E-2</v>
      </c>
      <c r="M11" s="26">
        <f>'2011KOKOMAA'!M11/'2010KOKOMAA'!M11-1</f>
        <v>9.1774530892958506E-3</v>
      </c>
      <c r="N11" s="26">
        <f>'2011KOKOMAA'!N11/'2010KOKOMAA'!N11-1</f>
        <v>2.5204805969017752E-2</v>
      </c>
      <c r="O11" s="26">
        <f>'2011KOKOMAA'!O11/'2010KOKOMAA'!O11-1</f>
        <v>-3.1767524216227416E-3</v>
      </c>
    </row>
    <row r="12" spans="2:15" x14ac:dyDescent="0.2">
      <c r="B12" s="1" t="s">
        <v>26</v>
      </c>
      <c r="C12" s="55">
        <f>'2011KOKOMAA'!C12/SUM('2010KOKOMAA'!D12:O12)-1</f>
        <v>-4.2422318052930064E-2</v>
      </c>
      <c r="D12" s="30">
        <f>'2011KOKOMAA'!D12/'2010KOKOMAA'!D12-1</f>
        <v>-0.17076545847393854</v>
      </c>
      <c r="E12" s="30">
        <f>'2011KOKOMAA'!E12/'2010KOKOMAA'!E12-1</f>
        <v>-9.6418100701083476E-2</v>
      </c>
      <c r="F12" s="30">
        <f>'2011KOKOMAA'!F12/'2010KOKOMAA'!F12-1</f>
        <v>-2.2566909975669125E-2</v>
      </c>
      <c r="G12" s="30">
        <f>'2011KOKOMAA'!G12/'2010KOKOMAA'!G12-1</f>
        <v>3.9629805410536401E-2</v>
      </c>
      <c r="H12" s="30">
        <f>'2011KOKOMAA'!H12/'2010KOKOMAA'!H12-1</f>
        <v>7.3584184891605453E-2</v>
      </c>
      <c r="I12" s="30">
        <f>'2011KOKOMAA'!I12/'2010KOKOMAA'!I12-1</f>
        <v>-5.9811301474845924E-2</v>
      </c>
      <c r="J12" s="30">
        <f>'2011KOKOMAA'!J12/'2010KOKOMAA'!J12-1</f>
        <v>-6.9467393214976303E-2</v>
      </c>
      <c r="K12" s="30">
        <f>'2011KOKOMAA'!K12/'2010KOKOMAA'!K12-1</f>
        <v>-6.4615189793269412E-2</v>
      </c>
      <c r="L12" s="30">
        <f>'2011KOKOMAA'!L12/'2010KOKOMAA'!L12-1</f>
        <v>-7.212211336599017E-2</v>
      </c>
      <c r="M12" s="30">
        <f>'2011KOKOMAA'!M12/'2010KOKOMAA'!M12-1</f>
        <v>-0.11934026683475152</v>
      </c>
      <c r="N12" s="30">
        <f>'2011KOKOMAA'!N12/'2010KOKOMAA'!N12-1</f>
        <v>-0.14554304256537509</v>
      </c>
      <c r="O12" s="30">
        <f>'2011KOKOMAA'!O12/'2010KOKOMAA'!O12-1</f>
        <v>4.7520640226915933E-2</v>
      </c>
    </row>
    <row r="13" spans="2:15" x14ac:dyDescent="0.2">
      <c r="B13" s="24" t="s">
        <v>29</v>
      </c>
      <c r="C13" s="32">
        <f>'2011KOKOMAA'!C13/SUM('2010KOKOMAA'!D13:O13)-1</f>
        <v>6.0262992866661369E-2</v>
      </c>
      <c r="D13" s="32">
        <f>'2011KOKOMAA'!D13/'2010KOKOMAA'!D13-1</f>
        <v>1.1843971631205763E-2</v>
      </c>
      <c r="E13" s="32">
        <f>'2011KOKOMAA'!E13/'2010KOKOMAA'!E13-1</f>
        <v>-2.280031865505594E-2</v>
      </c>
      <c r="F13" s="32">
        <f>'2011KOKOMAA'!F13/'2010KOKOMAA'!F13-1</f>
        <v>0.11199940597000158</v>
      </c>
      <c r="G13" s="32">
        <f>'2011KOKOMAA'!G13/'2010KOKOMAA'!G13-1</f>
        <v>5.4980701322164816E-2</v>
      </c>
      <c r="H13" s="32">
        <f>'2011KOKOMAA'!H13/'2010KOKOMAA'!H13-1</f>
        <v>0.11337123328185084</v>
      </c>
      <c r="I13" s="32">
        <f>'2011KOKOMAA'!I13/'2010KOKOMAA'!I13-1</f>
        <v>0.12425361228861842</v>
      </c>
      <c r="J13" s="32">
        <f>'2011KOKOMAA'!J13/'2010KOKOMAA'!J13-1</f>
        <v>1.8028872725665002E-2</v>
      </c>
      <c r="K13" s="32">
        <f>'2011KOKOMAA'!K13/'2010KOKOMAA'!K13-1</f>
        <v>0.1040752575352919</v>
      </c>
      <c r="L13" s="32">
        <f>'2011KOKOMAA'!L13/'2010KOKOMAA'!L13-1</f>
        <v>8.6919383817855245E-2</v>
      </c>
      <c r="M13" s="32">
        <f>'2011KOKOMAA'!M13/'2010KOKOMAA'!M13-1</f>
        <v>7.0557798596682098E-4</v>
      </c>
      <c r="N13" s="32">
        <f>'2011KOKOMAA'!N13/'2010KOKOMAA'!N13-1</f>
        <v>1.8263266712611914E-2</v>
      </c>
      <c r="O13" s="32">
        <f>'2011KOKOMAA'!O13/'2010KOKOMAA'!O13-1</f>
        <v>-2.0601898606341651E-3</v>
      </c>
    </row>
    <row r="14" spans="2:15" x14ac:dyDescent="0.2">
      <c r="B14" s="1" t="s">
        <v>28</v>
      </c>
      <c r="C14" s="55">
        <f>'2011KOKOMAA'!C14/SUM('2010KOKOMAA'!D14:O14)-1</f>
        <v>6.6196902958198134E-2</v>
      </c>
      <c r="D14" s="30">
        <f>'2011KOKOMAA'!D14/'2010KOKOMAA'!D14-1</f>
        <v>0.14178800529477642</v>
      </c>
      <c r="E14" s="30">
        <f>'2011KOKOMAA'!E14/'2010KOKOMAA'!E14-1</f>
        <v>0.13624547395784981</v>
      </c>
      <c r="F14" s="30">
        <f>'2011KOKOMAA'!F14/'2010KOKOMAA'!F14-1</f>
        <v>0.19091041197413361</v>
      </c>
      <c r="G14" s="30">
        <f>'2011KOKOMAA'!G14/'2010KOKOMAA'!G14-1</f>
        <v>0.13444093703272975</v>
      </c>
      <c r="H14" s="30">
        <f>'2011KOKOMAA'!H14/'2010KOKOMAA'!H14-1</f>
        <v>1.8618753509264563E-2</v>
      </c>
      <c r="I14" s="30">
        <f>'2011KOKOMAA'!I14/'2010KOKOMAA'!I14-1</f>
        <v>0.19702876608629816</v>
      </c>
      <c r="J14" s="30">
        <f>'2011KOKOMAA'!J14/'2010KOKOMAA'!J14-1</f>
        <v>6.2197940743846658E-4</v>
      </c>
      <c r="K14" s="30">
        <f>'2011KOKOMAA'!K14/'2010KOKOMAA'!K14-1</f>
        <v>-2.4774398932005171E-2</v>
      </c>
      <c r="L14" s="30">
        <f>'2011KOKOMAA'!L14/'2010KOKOMAA'!L14-1</f>
        <v>8.9379073265057674E-2</v>
      </c>
      <c r="M14" s="30">
        <f>'2011KOKOMAA'!M14/'2010KOKOMAA'!M14-1</f>
        <v>0.23653653998552882</v>
      </c>
      <c r="N14" s="30">
        <f>'2011KOKOMAA'!N14/'2010KOKOMAA'!N14-1</f>
        <v>-1.4165745195899748E-2</v>
      </c>
      <c r="O14" s="30">
        <f>'2011KOKOMAA'!O14/'2010KOKOMAA'!O14-1</f>
        <v>-1.2727628744859998E-2</v>
      </c>
    </row>
    <row r="15" spans="2:15" x14ac:dyDescent="0.2">
      <c r="B15" s="24" t="s">
        <v>27</v>
      </c>
      <c r="C15" s="32">
        <f>'2011KOKOMAA'!C15/SUM('2010KOKOMAA'!D15:O15)-1</f>
        <v>0.21788032078029285</v>
      </c>
      <c r="D15" s="32">
        <f>'2011KOKOMAA'!D15/'2010KOKOMAA'!D15-1</f>
        <v>0.1517609083852578</v>
      </c>
      <c r="E15" s="32">
        <f>'2011KOKOMAA'!E15/'2010KOKOMAA'!E15-1</f>
        <v>-2.0723269925906562E-2</v>
      </c>
      <c r="F15" s="32">
        <f>'2011KOKOMAA'!F15/'2010KOKOMAA'!F15-1</f>
        <v>0.38248272658654114</v>
      </c>
      <c r="G15" s="32">
        <f>'2011KOKOMAA'!G15/'2010KOKOMAA'!G15-1</f>
        <v>0.43018003553614625</v>
      </c>
      <c r="H15" s="32">
        <f>'2011KOKOMAA'!H15/'2010KOKOMAA'!H15-1</f>
        <v>0.21317996903913317</v>
      </c>
      <c r="I15" s="32">
        <f>'2011KOKOMAA'!I15/'2010KOKOMAA'!I15-1</f>
        <v>0.28645704789640813</v>
      </c>
      <c r="J15" s="32">
        <f>'2011KOKOMAA'!J15/'2010KOKOMAA'!J15-1</f>
        <v>0.32648586373814226</v>
      </c>
      <c r="K15" s="32">
        <f>'2011KOKOMAA'!K15/'2010KOKOMAA'!K15-1</f>
        <v>0.25404081335312378</v>
      </c>
      <c r="L15" s="32">
        <f>'2011KOKOMAA'!L15/'2010KOKOMAA'!L15-1</f>
        <v>0.18434622467771633</v>
      </c>
      <c r="M15" s="32">
        <f>'2011KOKOMAA'!M15/'2010KOKOMAA'!M15-1</f>
        <v>0.17615386000612276</v>
      </c>
      <c r="N15" s="32">
        <f>'2011KOKOMAA'!N15/'2010KOKOMAA'!N15-1</f>
        <v>0.1377747430629952</v>
      </c>
      <c r="O15" s="32">
        <f>'2011KOKOMAA'!O15/'2010KOKOMAA'!O15-1</f>
        <v>0.22043374245891401</v>
      </c>
    </row>
    <row r="16" spans="2:15" x14ac:dyDescent="0.2">
      <c r="B16" s="42" t="s">
        <v>1</v>
      </c>
      <c r="C16" s="55">
        <f>'2011KOKOMAA'!C16/SUM('2010KOKOMAA'!D16:O16)-1</f>
        <v>0.1309487791485977</v>
      </c>
      <c r="D16" s="30">
        <f>'2011KOKOMAA'!D16/'2010KOKOMAA'!D16-1</f>
        <v>8.7305224564619532E-2</v>
      </c>
      <c r="E16" s="30">
        <f>'2011KOKOMAA'!E16/'2010KOKOMAA'!E16-1</f>
        <v>0.17318146518250055</v>
      </c>
      <c r="F16" s="30">
        <f>'2011KOKOMAA'!F16/'2010KOKOMAA'!F16-1</f>
        <v>0.14316125598722729</v>
      </c>
      <c r="G16" s="30">
        <f>'2011KOKOMAA'!G16/'2010KOKOMAA'!G16-1</f>
        <v>0.45919872886165014</v>
      </c>
      <c r="H16" s="30">
        <f>'2011KOKOMAA'!H16/'2010KOKOMAA'!H16-1</f>
        <v>0.22484982611444826</v>
      </c>
      <c r="I16" s="30">
        <f>'2011KOKOMAA'!I16/'2010KOKOMAA'!I16-1</f>
        <v>0.1869197959354354</v>
      </c>
      <c r="J16" s="30">
        <f>'2011KOKOMAA'!J16/'2010KOKOMAA'!J16-1</f>
        <v>0.14530479210711778</v>
      </c>
      <c r="K16" s="30">
        <f>'2011KOKOMAA'!K16/'2010KOKOMAA'!K16-1</f>
        <v>0.16388636551325453</v>
      </c>
      <c r="L16" s="30">
        <f>'2011KOKOMAA'!L16/'2010KOKOMAA'!L16-1</f>
        <v>-3.1054170728310848E-2</v>
      </c>
      <c r="M16" s="30">
        <f>'2011KOKOMAA'!M16/'2010KOKOMAA'!M16-1</f>
        <v>-3.7983647717762192E-2</v>
      </c>
      <c r="N16" s="30">
        <f>'2011KOKOMAA'!N16/'2010KOKOMAA'!N16-1</f>
        <v>3.4424379232505631E-2</v>
      </c>
      <c r="O16" s="30">
        <f>'2011KOKOMAA'!O16/'2010KOKOMAA'!O16-1</f>
        <v>0.15967827004219415</v>
      </c>
    </row>
    <row r="17" spans="2:15" x14ac:dyDescent="0.2">
      <c r="B17" s="24" t="s">
        <v>30</v>
      </c>
      <c r="C17" s="32">
        <f>'2011KOKOMAA'!C17/SUM('2010KOKOMAA'!D17:O17)-1</f>
        <v>7.0385368848864038E-2</v>
      </c>
      <c r="D17" s="32">
        <f>'2011KOKOMAA'!D17/'2010KOKOMAA'!D17-1</f>
        <v>7.6984307482374392E-2</v>
      </c>
      <c r="E17" s="32">
        <f>'2011KOKOMAA'!E17/'2010KOKOMAA'!E17-1</f>
        <v>-3.9253957926697058E-2</v>
      </c>
      <c r="F17" s="32">
        <f>'2011KOKOMAA'!F17/'2010KOKOMAA'!F17-1</f>
        <v>0.25940672904638662</v>
      </c>
      <c r="G17" s="32">
        <f>'2011KOKOMAA'!G17/'2010KOKOMAA'!G17-1</f>
        <v>5.531019978969498E-2</v>
      </c>
      <c r="H17" s="32">
        <f>'2011KOKOMAA'!H17/'2010KOKOMAA'!H17-1</f>
        <v>9.8820058997050042E-2</v>
      </c>
      <c r="I17" s="32">
        <f>'2011KOKOMAA'!I17/'2010KOKOMAA'!I17-1</f>
        <v>7.9119571683521794E-2</v>
      </c>
      <c r="J17" s="32">
        <f>'2011KOKOMAA'!J17/'2010KOKOMAA'!J17-1</f>
        <v>-3.3170048985304401E-2</v>
      </c>
      <c r="K17" s="32">
        <f>'2011KOKOMAA'!K17/'2010KOKOMAA'!K17-1</f>
        <v>0.10439319055464025</v>
      </c>
      <c r="L17" s="32">
        <f>'2011KOKOMAA'!L17/'2010KOKOMAA'!L17-1</f>
        <v>-0.10130227898822941</v>
      </c>
      <c r="M17" s="32">
        <f>'2011KOKOMAA'!M17/'2010KOKOMAA'!M17-1</f>
        <v>3.4398605461940734E-2</v>
      </c>
      <c r="N17" s="32">
        <f>'2011KOKOMAA'!N17/'2010KOKOMAA'!N17-1</f>
        <v>1.9937635831049905E-2</v>
      </c>
      <c r="O17" s="32">
        <f>'2011KOKOMAA'!O17/'2010KOKOMAA'!O17-1</f>
        <v>0.37162757185173323</v>
      </c>
    </row>
    <row r="18" spans="2:15" x14ac:dyDescent="0.2">
      <c r="B18" s="1" t="s">
        <v>31</v>
      </c>
      <c r="C18" s="55">
        <f>'2011KOKOMAA'!C18/SUM('2010KOKOMAA'!D18:O18)-1</f>
        <v>9.9164963585670174E-2</v>
      </c>
      <c r="D18" s="30">
        <f>'2011KOKOMAA'!D18/'2010KOKOMAA'!D18-1</f>
        <v>3.6067736969430442E-2</v>
      </c>
      <c r="E18" s="30">
        <f>'2011KOKOMAA'!E18/'2010KOKOMAA'!E18-1</f>
        <v>-2.0856052344601972E-2</v>
      </c>
      <c r="F18" s="30">
        <f>'2011KOKOMAA'!F18/'2010KOKOMAA'!F18-1</f>
        <v>-9.6343258236159857E-2</v>
      </c>
      <c r="G18" s="30">
        <f>'2011KOKOMAA'!G18/'2010KOKOMAA'!G18-1</f>
        <v>0.25549172017573496</v>
      </c>
      <c r="H18" s="30">
        <f>'2011KOKOMAA'!H18/'2010KOKOMAA'!H18-1</f>
        <v>0.19615996086584331</v>
      </c>
      <c r="I18" s="30">
        <f>'2011KOKOMAA'!I18/'2010KOKOMAA'!I18-1</f>
        <v>0.1125624899209805</v>
      </c>
      <c r="J18" s="30">
        <f>'2011KOKOMAA'!J18/'2010KOKOMAA'!J18-1</f>
        <v>0.12660528939189586</v>
      </c>
      <c r="K18" s="30">
        <f>'2011KOKOMAA'!K18/'2010KOKOMAA'!K18-1</f>
        <v>0.21837609381510803</v>
      </c>
      <c r="L18" s="30">
        <f>'2011KOKOMAA'!L18/'2010KOKOMAA'!L18-1</f>
        <v>2.2890331397335206E-2</v>
      </c>
      <c r="M18" s="30">
        <f>'2011KOKOMAA'!M18/'2010KOKOMAA'!M18-1</f>
        <v>-3.5375784274462641E-2</v>
      </c>
      <c r="N18" s="30">
        <f>'2011KOKOMAA'!N18/'2010KOKOMAA'!N18-1</f>
        <v>-5.2961275626423721E-2</v>
      </c>
      <c r="O18" s="30">
        <f>'2011KOKOMAA'!O18/'2010KOKOMAA'!O18-1</f>
        <v>8.8235294117646967E-2</v>
      </c>
    </row>
    <row r="19" spans="2:15" x14ac:dyDescent="0.2">
      <c r="B19" s="24" t="s">
        <v>34</v>
      </c>
      <c r="C19" s="32">
        <f>'2011KOKOMAA'!C19/SUM('2010KOKOMAA'!D19:O19)-1</f>
        <v>8.7070279902369929E-2</v>
      </c>
      <c r="D19" s="32">
        <f>'2011KOKOMAA'!D19/'2010KOKOMAA'!D19-1</f>
        <v>0.18281700288184433</v>
      </c>
      <c r="E19" s="32">
        <f>'2011KOKOMAA'!E19/'2010KOKOMAA'!E19-1</f>
        <v>9.8388800845219171E-2</v>
      </c>
      <c r="F19" s="32">
        <f>'2011KOKOMAA'!F19/'2010KOKOMAA'!F19-1</f>
        <v>0.35122401847575069</v>
      </c>
      <c r="G19" s="32">
        <f>'2011KOKOMAA'!G19/'2010KOKOMAA'!G19-1</f>
        <v>0.20019493177387915</v>
      </c>
      <c r="H19" s="32">
        <f>'2011KOKOMAA'!H19/'2010KOKOMAA'!H19-1</f>
        <v>-1.1774259033698775E-2</v>
      </c>
      <c r="I19" s="32">
        <f>'2011KOKOMAA'!I19/'2010KOKOMAA'!I19-1</f>
        <v>6.7442512619181105E-2</v>
      </c>
      <c r="J19" s="32">
        <f>'2011KOKOMAA'!J19/'2010KOKOMAA'!J19-1</f>
        <v>1.0907266420889794E-3</v>
      </c>
      <c r="K19" s="32">
        <f>'2011KOKOMAA'!K19/'2010KOKOMAA'!K19-1</f>
        <v>6.71343766864545E-2</v>
      </c>
      <c r="L19" s="32">
        <f>'2011KOKOMAA'!L19/'2010KOKOMAA'!L19-1</f>
        <v>0.1094565114293844</v>
      </c>
      <c r="M19" s="32">
        <f>'2011KOKOMAA'!M19/'2010KOKOMAA'!M19-1</f>
        <v>3.1148604802076596E-2</v>
      </c>
      <c r="N19" s="32">
        <f>'2011KOKOMAA'!N19/'2010KOKOMAA'!N19-1</f>
        <v>9.5395983327017708E-2</v>
      </c>
      <c r="O19" s="32">
        <f>'2011KOKOMAA'!O19/'2010KOKOMAA'!O19-1</f>
        <v>0.26388888888888884</v>
      </c>
    </row>
    <row r="20" spans="2:15" x14ac:dyDescent="0.2">
      <c r="B20" s="1" t="s">
        <v>33</v>
      </c>
      <c r="C20" s="55">
        <f>'2011KOKOMAA'!C20/SUM('2010KOKOMAA'!D20:O20)-1</f>
        <v>-7.1541027512531663E-3</v>
      </c>
      <c r="D20" s="30">
        <f>'2011KOKOMAA'!D20/'2010KOKOMAA'!D20-1</f>
        <v>8.5358553813001281E-2</v>
      </c>
      <c r="E20" s="30">
        <f>'2011KOKOMAA'!E20/'2010KOKOMAA'!E20-1</f>
        <v>-7.3311031331592669E-2</v>
      </c>
      <c r="F20" s="30">
        <f>'2011KOKOMAA'!F20/'2010KOKOMAA'!F20-1</f>
        <v>0.20044092236191391</v>
      </c>
      <c r="G20" s="30">
        <f>'2011KOKOMAA'!G20/'2010KOKOMAA'!G20-1</f>
        <v>8.7540033551929186E-2</v>
      </c>
      <c r="H20" s="30">
        <f>'2011KOKOMAA'!H20/'2010KOKOMAA'!H20-1</f>
        <v>7.0216130732735804E-2</v>
      </c>
      <c r="I20" s="30">
        <f>'2011KOKOMAA'!I20/'2010KOKOMAA'!I20-1</f>
        <v>-0.12162708438605352</v>
      </c>
      <c r="J20" s="30">
        <f>'2011KOKOMAA'!J20/'2010KOKOMAA'!J20-1</f>
        <v>-2.4767250211590763E-2</v>
      </c>
      <c r="K20" s="30">
        <f>'2011KOKOMAA'!K20/'2010KOKOMAA'!K20-1</f>
        <v>3.5114135999518181E-2</v>
      </c>
      <c r="L20" s="30">
        <f>'2011KOKOMAA'!L20/'2010KOKOMAA'!L20-1</f>
        <v>-1.2985479872505978E-3</v>
      </c>
      <c r="M20" s="30">
        <f>'2011KOKOMAA'!M20/'2010KOKOMAA'!M20-1</f>
        <v>-1.562265284662756E-2</v>
      </c>
      <c r="N20" s="30">
        <f>'2011KOKOMAA'!N20/'2010KOKOMAA'!N20-1</f>
        <v>-5.9749388753056243E-2</v>
      </c>
      <c r="O20" s="30">
        <f>'2011KOKOMAA'!O20/'2010KOKOMAA'!O20-1</f>
        <v>-0.22571734093744433</v>
      </c>
    </row>
    <row r="21" spans="2:15" x14ac:dyDescent="0.2">
      <c r="B21" s="24" t="s">
        <v>40</v>
      </c>
      <c r="C21" s="32">
        <f>'2011KOKOMAA'!C21/SUM('2010KOKOMAA'!D21:O21)-1</f>
        <v>0.2270554090345267</v>
      </c>
      <c r="D21" s="32">
        <f>'2011KOKOMAA'!D21/'2010KOKOMAA'!D21-1</f>
        <v>-6.8541300527240723E-2</v>
      </c>
      <c r="E21" s="32">
        <f>'2011KOKOMAA'!E21/'2010KOKOMAA'!E21-1</f>
        <v>-0.20360024829298573</v>
      </c>
      <c r="F21" s="32">
        <f>'2011KOKOMAA'!F21/'2010KOKOMAA'!F21-1</f>
        <v>-0.20295551013991509</v>
      </c>
      <c r="G21" s="32">
        <f>'2011KOKOMAA'!G21/'2010KOKOMAA'!G21-1</f>
        <v>0.36465324384787468</v>
      </c>
      <c r="H21" s="32">
        <f>'2011KOKOMAA'!H21/'2010KOKOMAA'!H21-1</f>
        <v>0.49549399198931909</v>
      </c>
      <c r="I21" s="32">
        <f>'2011KOKOMAA'!I21/'2010KOKOMAA'!I21-1</f>
        <v>0.23169949610627572</v>
      </c>
      <c r="J21" s="32">
        <f>'2011KOKOMAA'!J21/'2010KOKOMAA'!J21-1</f>
        <v>0.62486353711790388</v>
      </c>
      <c r="K21" s="32">
        <f>'2011KOKOMAA'!K21/'2010KOKOMAA'!K21-1</f>
        <v>0.36632633768198142</v>
      </c>
      <c r="L21" s="32">
        <f>'2011KOKOMAA'!L21/'2010KOKOMAA'!L21-1</f>
        <v>8.7349937287224622E-2</v>
      </c>
      <c r="M21" s="32">
        <f>'2011KOKOMAA'!M21/'2010KOKOMAA'!M21-1</f>
        <v>0.29074104102480947</v>
      </c>
      <c r="N21" s="32">
        <f>'2011KOKOMAA'!N21/'2010KOKOMAA'!N21-1</f>
        <v>0.19325643300798578</v>
      </c>
      <c r="O21" s="32">
        <f>'2011KOKOMAA'!O21/'2010KOKOMAA'!O21-1</f>
        <v>0.35177501152604895</v>
      </c>
    </row>
    <row r="22" spans="2:15" x14ac:dyDescent="0.2">
      <c r="B22" s="42" t="s">
        <v>36</v>
      </c>
      <c r="C22" s="55">
        <f>'2011KOKOMAA'!C22/SUM('2010KOKOMAA'!D22:O22)-1</f>
        <v>0.14271906084144659</v>
      </c>
      <c r="D22" s="30">
        <f>'2011KOKOMAA'!D22/'2010KOKOMAA'!D22-1</f>
        <v>0.33532695374800636</v>
      </c>
      <c r="E22" s="30">
        <f>'2011KOKOMAA'!E22/'2010KOKOMAA'!E22-1</f>
        <v>0.14878783077166857</v>
      </c>
      <c r="F22" s="30">
        <f>'2011KOKOMAA'!F22/'2010KOKOMAA'!F22-1</f>
        <v>-2.1427040925647844E-4</v>
      </c>
      <c r="G22" s="30">
        <f>'2011KOKOMAA'!G22/'2010KOKOMAA'!G22-1</f>
        <v>0.50762756443976853</v>
      </c>
      <c r="H22" s="30">
        <f>'2011KOKOMAA'!H22/'2010KOKOMAA'!H22-1</f>
        <v>0.44163203626747261</v>
      </c>
      <c r="I22" s="30">
        <f>'2011KOKOMAA'!I22/'2010KOKOMAA'!I22-1</f>
        <v>0.21423330887747616</v>
      </c>
      <c r="J22" s="30">
        <f>'2011KOKOMAA'!J22/'2010KOKOMAA'!J22-1</f>
        <v>0.14613216410898833</v>
      </c>
      <c r="K22" s="30">
        <f>'2011KOKOMAA'!K22/'2010KOKOMAA'!K22-1</f>
        <v>0.14218381775333855</v>
      </c>
      <c r="L22" s="30">
        <f>'2011KOKOMAA'!L22/'2010KOKOMAA'!L22-1</f>
        <v>-2.6498211091234292E-2</v>
      </c>
      <c r="M22" s="30">
        <f>'2011KOKOMAA'!M22/'2010KOKOMAA'!M22-1</f>
        <v>0.14785573299838517</v>
      </c>
      <c r="N22" s="30">
        <f>'2011KOKOMAA'!N22/'2010KOKOMAA'!N22-1</f>
        <v>-0.16027874564459932</v>
      </c>
      <c r="O22" s="30">
        <f>'2011KOKOMAA'!O22/'2010KOKOMAA'!O22-1</f>
        <v>8.0778083005419887E-2</v>
      </c>
    </row>
    <row r="23" spans="2:15" x14ac:dyDescent="0.2">
      <c r="B23" s="24" t="s">
        <v>32</v>
      </c>
      <c r="C23" s="32">
        <f>'2011KOKOMAA'!C23/SUM('2010KOKOMAA'!D23:O23)-1</f>
        <v>8.1531670836954007E-4</v>
      </c>
      <c r="D23" s="32">
        <f>'2011KOKOMAA'!D23/'2010KOKOMAA'!D23-1</f>
        <v>1.1068111455108331E-2</v>
      </c>
      <c r="E23" s="32">
        <f>'2011KOKOMAA'!E23/'2010KOKOMAA'!E23-1</f>
        <v>2.1860419589545543E-3</v>
      </c>
      <c r="F23" s="32">
        <f>'2011KOKOMAA'!F23/'2010KOKOMAA'!F23-1</f>
        <v>6.8106312292358862E-2</v>
      </c>
      <c r="G23" s="32">
        <f>'2011KOKOMAA'!G23/'2010KOKOMAA'!G23-1</f>
        <v>0.14769436400089098</v>
      </c>
      <c r="H23" s="32">
        <f>'2011KOKOMAA'!H23/'2010KOKOMAA'!H23-1</f>
        <v>9.2585403726707982E-2</v>
      </c>
      <c r="I23" s="32">
        <f>'2011KOKOMAA'!I23/'2010KOKOMAA'!I23-1</f>
        <v>-0.10943215206571921</v>
      </c>
      <c r="J23" s="32">
        <f>'2011KOKOMAA'!J23/'2010KOKOMAA'!J23-1</f>
        <v>-1.5472116450571116E-2</v>
      </c>
      <c r="K23" s="32">
        <f>'2011KOKOMAA'!K23/'2010KOKOMAA'!K23-1</f>
        <v>5.0934425457797916E-2</v>
      </c>
      <c r="L23" s="32">
        <f>'2011KOKOMAA'!L23/'2010KOKOMAA'!L23-1</f>
        <v>-0.19365353273895125</v>
      </c>
      <c r="M23" s="32">
        <f>'2011KOKOMAA'!M23/'2010KOKOMAA'!M23-1</f>
        <v>-1.933575978161961E-2</v>
      </c>
      <c r="N23" s="32">
        <f>'2011KOKOMAA'!N23/'2010KOKOMAA'!N23-1</f>
        <v>-0.101164323374341</v>
      </c>
      <c r="O23" s="32">
        <f>'2011KOKOMAA'!O23/'2010KOKOMAA'!O23-1</f>
        <v>2.860476495163633E-3</v>
      </c>
    </row>
    <row r="24" spans="2:15" x14ac:dyDescent="0.2">
      <c r="B24" s="1" t="s">
        <v>35</v>
      </c>
      <c r="C24" s="55">
        <f>'2011KOKOMAA'!C24/SUM('2010KOKOMAA'!D24:O24)-1</f>
        <v>0.10762887079629468</v>
      </c>
      <c r="D24" s="30">
        <f>'2011KOKOMAA'!D24/'2010KOKOMAA'!D24-1</f>
        <v>0.2952380952380953</v>
      </c>
      <c r="E24" s="30">
        <f>'2011KOKOMAA'!E24/'2010KOKOMAA'!E24-1</f>
        <v>0.31986848285580094</v>
      </c>
      <c r="F24" s="30">
        <f>'2011KOKOMAA'!F24/'2010KOKOMAA'!F24-1</f>
        <v>0.10543631521228258</v>
      </c>
      <c r="G24" s="30">
        <f>'2011KOKOMAA'!G24/'2010KOKOMAA'!G24-1</f>
        <v>0.26122274476271912</v>
      </c>
      <c r="H24" s="30">
        <f>'2011KOKOMAA'!H24/'2010KOKOMAA'!H24-1</f>
        <v>0.2571680635200706</v>
      </c>
      <c r="I24" s="30">
        <f>'2011KOKOMAA'!I24/'2010KOKOMAA'!I24-1</f>
        <v>0.11734920493914891</v>
      </c>
      <c r="J24" s="30">
        <f>'2011KOKOMAA'!J24/'2010KOKOMAA'!J24-1</f>
        <v>-0.10385670951899462</v>
      </c>
      <c r="K24" s="30">
        <f>'2011KOKOMAA'!K24/'2010KOKOMAA'!K24-1</f>
        <v>0.21597076088160372</v>
      </c>
      <c r="L24" s="30">
        <f>'2011KOKOMAA'!L24/'2010KOKOMAA'!L24-1</f>
        <v>0.18916755602988267</v>
      </c>
      <c r="M24" s="30">
        <f>'2011KOKOMAA'!M24/'2010KOKOMAA'!M24-1</f>
        <v>-7.2404371584698923E-3</v>
      </c>
      <c r="N24" s="30">
        <f>'2011KOKOMAA'!N24/'2010KOKOMAA'!N24-1</f>
        <v>-2.3300047551117475E-2</v>
      </c>
      <c r="O24" s="30">
        <f>'2011KOKOMAA'!O24/'2010KOKOMAA'!O24-1</f>
        <v>-1.2569494802997294E-2</v>
      </c>
    </row>
    <row r="25" spans="2:15" x14ac:dyDescent="0.2">
      <c r="B25" s="24" t="s">
        <v>38</v>
      </c>
      <c r="C25" s="32">
        <f>'2011KOKOMAA'!C25/SUM('2010KOKOMAA'!D25:O25)-1</f>
        <v>9.4104339925272784E-2</v>
      </c>
      <c r="D25" s="32">
        <f>'2011KOKOMAA'!D25/'2010KOKOMAA'!D25-1</f>
        <v>0.24232574936800289</v>
      </c>
      <c r="E25" s="32">
        <f>'2011KOKOMAA'!E25/'2010KOKOMAA'!E25-1</f>
        <v>0.26280598368087027</v>
      </c>
      <c r="F25" s="32">
        <f>'2011KOKOMAA'!F25/'2010KOKOMAA'!F25-1</f>
        <v>7.1736410398999029E-2</v>
      </c>
      <c r="G25" s="32">
        <f>'2011KOKOMAA'!G25/'2010KOKOMAA'!G25-1</f>
        <v>0.39301891819877421</v>
      </c>
      <c r="H25" s="32">
        <f>'2011KOKOMAA'!H25/'2010KOKOMAA'!H25-1</f>
        <v>3.5686578743211683E-2</v>
      </c>
      <c r="I25" s="32">
        <f>'2011KOKOMAA'!I25/'2010KOKOMAA'!I25-1</f>
        <v>0.10604005425676211</v>
      </c>
      <c r="J25" s="32">
        <f>'2011KOKOMAA'!J25/'2010KOKOMAA'!J25-1</f>
        <v>2.5210084033613356E-3</v>
      </c>
      <c r="K25" s="32">
        <f>'2011KOKOMAA'!K25/'2010KOKOMAA'!K25-1</f>
        <v>0.14663445406348563</v>
      </c>
      <c r="L25" s="32">
        <f>'2011KOKOMAA'!L25/'2010KOKOMAA'!L25-1</f>
        <v>8.9123057688873075E-2</v>
      </c>
      <c r="M25" s="32">
        <f>'2011KOKOMAA'!M25/'2010KOKOMAA'!M25-1</f>
        <v>0.16832229580573954</v>
      </c>
      <c r="N25" s="32">
        <f>'2011KOKOMAA'!N25/'2010KOKOMAA'!N25-1</f>
        <v>-6.0135996600084951E-2</v>
      </c>
      <c r="O25" s="32">
        <f>'2011KOKOMAA'!O25/'2010KOKOMAA'!O25-1</f>
        <v>-9.1865103348241273E-2</v>
      </c>
    </row>
    <row r="26" spans="2:15" x14ac:dyDescent="0.2">
      <c r="B26" s="1" t="s">
        <v>37</v>
      </c>
      <c r="C26" s="55">
        <f>'2011KOKOMAA'!C26/SUM('2010KOKOMAA'!D26:O26)-1</f>
        <v>0.11078280087037373</v>
      </c>
      <c r="D26" s="30">
        <f>'2011KOKOMAA'!D26/'2010KOKOMAA'!D26-1</f>
        <v>0.21487714574217431</v>
      </c>
      <c r="E26" s="30">
        <f>'2011KOKOMAA'!E26/'2010KOKOMAA'!E26-1</f>
        <v>-2.2398589065255714E-2</v>
      </c>
      <c r="F26" s="30">
        <f>'2011KOKOMAA'!F26/'2010KOKOMAA'!F26-1</f>
        <v>-0.11333571683947086</v>
      </c>
      <c r="G26" s="30">
        <f>'2011KOKOMAA'!G26/'2010KOKOMAA'!G26-1</f>
        <v>0.11472677835277612</v>
      </c>
      <c r="H26" s="30">
        <f>'2011KOKOMAA'!H26/'2010KOKOMAA'!H26-1</f>
        <v>0.32218295389167428</v>
      </c>
      <c r="I26" s="30">
        <f>'2011KOKOMAA'!I26/'2010KOKOMAA'!I26-1</f>
        <v>0.17329545454545459</v>
      </c>
      <c r="J26" s="30">
        <f>'2011KOKOMAA'!J26/'2010KOKOMAA'!J26-1</f>
        <v>0.15550746591646836</v>
      </c>
      <c r="K26" s="30">
        <f>'2011KOKOMAA'!K26/'2010KOKOMAA'!K26-1</f>
        <v>0.1065774290330026</v>
      </c>
      <c r="L26" s="30">
        <f>'2011KOKOMAA'!L26/'2010KOKOMAA'!L26-1</f>
        <v>6.2283337185116805E-2</v>
      </c>
      <c r="M26" s="30">
        <f>'2011KOKOMAA'!M26/'2010KOKOMAA'!M26-1</f>
        <v>5.5602156980227635E-2</v>
      </c>
      <c r="N26" s="30">
        <f>'2011KOKOMAA'!N26/'2010KOKOMAA'!N26-1</f>
        <v>0.18745135604382446</v>
      </c>
      <c r="O26" s="30">
        <f>'2011KOKOMAA'!O26/'2010KOKOMAA'!O26-1</f>
        <v>0.21282727328468942</v>
      </c>
    </row>
    <row r="27" spans="2:15" x14ac:dyDescent="0.2">
      <c r="B27" s="24" t="s">
        <v>39</v>
      </c>
      <c r="C27" s="32">
        <f>'2011KOKOMAA'!C27/SUM('2010KOKOMAA'!D27:O27)-1</f>
        <v>5.3739171556931309E-2</v>
      </c>
      <c r="D27" s="32">
        <f>'2011KOKOMAA'!D27/'2010KOKOMAA'!D27-1</f>
        <v>0.4476815757078374</v>
      </c>
      <c r="E27" s="32">
        <f>'2011KOKOMAA'!E27/'2010KOKOMAA'!E27-1</f>
        <v>-7.2355485646873774E-2</v>
      </c>
      <c r="F27" s="32">
        <f>'2011KOKOMAA'!F27/'2010KOKOMAA'!F27-1</f>
        <v>0.31497461928934012</v>
      </c>
      <c r="G27" s="32">
        <f>'2011KOKOMAA'!G27/'2010KOKOMAA'!G27-1</f>
        <v>0.28915254237288135</v>
      </c>
      <c r="H27" s="32">
        <f>'2011KOKOMAA'!H27/'2010KOKOMAA'!H27-1</f>
        <v>8.8909541511771994E-2</v>
      </c>
      <c r="I27" s="32">
        <f>'2011KOKOMAA'!I27/'2010KOKOMAA'!I27-1</f>
        <v>-7.7132839890923233E-2</v>
      </c>
      <c r="J27" s="32">
        <f>'2011KOKOMAA'!J27/'2010KOKOMAA'!J27-1</f>
        <v>-4.810776138550299E-3</v>
      </c>
      <c r="K27" s="32">
        <f>'2011KOKOMAA'!K27/'2010KOKOMAA'!K27-1</f>
        <v>9.5384026048649595E-2</v>
      </c>
      <c r="L27" s="32">
        <f>'2011KOKOMAA'!L27/'2010KOKOMAA'!L27-1</f>
        <v>3.8887227041579431E-2</v>
      </c>
      <c r="M27" s="32">
        <f>'2011KOKOMAA'!M27/'2010KOKOMAA'!M27-1</f>
        <v>6.5882352941176503E-2</v>
      </c>
      <c r="N27" s="32">
        <f>'2011KOKOMAA'!N27/'2010KOKOMAA'!N27-1</f>
        <v>-0.10437478470547712</v>
      </c>
      <c r="O27" s="32">
        <f>'2011KOKOMAA'!O27/'2010KOKOMAA'!O27-1</f>
        <v>-0.19209848267964502</v>
      </c>
    </row>
    <row r="28" spans="2:15" x14ac:dyDescent="0.2">
      <c r="B28" s="42" t="s">
        <v>42</v>
      </c>
      <c r="C28" s="55">
        <f>'2011KOKOMAA'!C28/SUM('2010KOKOMAA'!D28:O28)-1</f>
        <v>0.14115908717780323</v>
      </c>
      <c r="D28" s="30">
        <f>'2011KOKOMAA'!D28/'2010KOKOMAA'!D28-1</f>
        <v>4.0574282147315843E-2</v>
      </c>
      <c r="E28" s="30">
        <f>'2011KOKOMAA'!E28/'2010KOKOMAA'!E28-1</f>
        <v>0.46050420168067219</v>
      </c>
      <c r="F28" s="30">
        <f>'2011KOKOMAA'!F28/'2010KOKOMAA'!F28-1</f>
        <v>0.11792774369461489</v>
      </c>
      <c r="G28" s="30">
        <f>'2011KOKOMAA'!G28/'2010KOKOMAA'!G28-1</f>
        <v>1.5202086049543677</v>
      </c>
      <c r="H28" s="30">
        <f>'2011KOKOMAA'!H28/'2010KOKOMAA'!H28-1</f>
        <v>0.23540489642184559</v>
      </c>
      <c r="I28" s="30">
        <f>'2011KOKOMAA'!I28/'2010KOKOMAA'!I28-1</f>
        <v>7.0100502512562723E-2</v>
      </c>
      <c r="J28" s="30">
        <f>'2011KOKOMAA'!J28/'2010KOKOMAA'!J28-1</f>
        <v>-0.13185474043382894</v>
      </c>
      <c r="K28" s="30">
        <f>'2011KOKOMAA'!K28/'2010KOKOMAA'!K28-1</f>
        <v>0.23089135858471299</v>
      </c>
      <c r="L28" s="30">
        <f>'2011KOKOMAA'!L28/'2010KOKOMAA'!L28-1</f>
        <v>-7.9707843759923791E-2</v>
      </c>
      <c r="M28" s="30">
        <f>'2011KOKOMAA'!M28/'2010KOKOMAA'!M28-1</f>
        <v>-7.1011235955056207E-2</v>
      </c>
      <c r="N28" s="30">
        <f>'2011KOKOMAA'!N28/'2010KOKOMAA'!N28-1</f>
        <v>-0.15694392171622129</v>
      </c>
      <c r="O28" s="30">
        <f>'2011KOKOMAA'!O28/'2010KOKOMAA'!O28-1</f>
        <v>0.42183288409703512</v>
      </c>
    </row>
    <row r="29" spans="2:15" x14ac:dyDescent="0.2">
      <c r="B29" s="24" t="s">
        <v>43</v>
      </c>
      <c r="C29" s="32">
        <f>'2011KOKOMAA'!C29/SUM('2010KOKOMAA'!D29:O29)-1</f>
        <v>0.12764576284522788</v>
      </c>
      <c r="D29" s="32">
        <f>'2011KOKOMAA'!D29/'2010KOKOMAA'!D29-1</f>
        <v>-7.7255278310940478E-2</v>
      </c>
      <c r="E29" s="32">
        <f>'2011KOKOMAA'!E29/'2010KOKOMAA'!E29-1</f>
        <v>0.19240788983997015</v>
      </c>
      <c r="F29" s="32">
        <f>'2011KOKOMAA'!F29/'2010KOKOMAA'!F29-1</f>
        <v>-4.2269699058120835E-2</v>
      </c>
      <c r="G29" s="32">
        <f>'2011KOKOMAA'!G29/'2010KOKOMAA'!G29-1</f>
        <v>0.24310983134512543</v>
      </c>
      <c r="H29" s="32">
        <f>'2011KOKOMAA'!H29/'2010KOKOMAA'!H29-1</f>
        <v>-1.5756587883727247E-2</v>
      </c>
      <c r="I29" s="32">
        <f>'2011KOKOMAA'!I29/'2010KOKOMAA'!I29-1</f>
        <v>0.21156509695290859</v>
      </c>
      <c r="J29" s="32">
        <f>'2011KOKOMAA'!J29/'2010KOKOMAA'!J29-1</f>
        <v>0.21413799586388427</v>
      </c>
      <c r="K29" s="32">
        <f>'2011KOKOMAA'!K29/'2010KOKOMAA'!K29-1</f>
        <v>0.30989810771470161</v>
      </c>
      <c r="L29" s="32">
        <f>'2011KOKOMAA'!L29/'2010KOKOMAA'!L29-1</f>
        <v>-5.3793751468170115E-2</v>
      </c>
      <c r="M29" s="32">
        <f>'2011KOKOMAA'!M29/'2010KOKOMAA'!M29-1</f>
        <v>0.20123456790123462</v>
      </c>
      <c r="N29" s="32">
        <f>'2011KOKOMAA'!N29/'2010KOKOMAA'!N29-1</f>
        <v>-5.9208653572445202E-2</v>
      </c>
      <c r="O29" s="32">
        <f>'2011KOKOMAA'!O29/'2010KOKOMAA'!O29-1</f>
        <v>4.8676748582230589E-2</v>
      </c>
    </row>
    <row r="30" spans="2:15" x14ac:dyDescent="0.2">
      <c r="B30" s="1" t="s">
        <v>44</v>
      </c>
      <c r="C30" s="55">
        <f>'2011KOKOMAA'!C30/SUM('2010KOKOMAA'!D30:O30)-1</f>
        <v>0.10247120850637681</v>
      </c>
      <c r="D30" s="30">
        <f>'2011KOKOMAA'!D30/'2010KOKOMAA'!D30-1</f>
        <v>-0.16098081023454158</v>
      </c>
      <c r="E30" s="30">
        <f>'2011KOKOMAA'!E30/'2010KOKOMAA'!E30-1</f>
        <v>0.26376665828513945</v>
      </c>
      <c r="F30" s="30">
        <f>'2011KOKOMAA'!F30/'2010KOKOMAA'!F30-1</f>
        <v>0.12474949899799603</v>
      </c>
      <c r="G30" s="30">
        <f>'2011KOKOMAA'!G30/'2010KOKOMAA'!G30-1</f>
        <v>8.1160846040334578E-2</v>
      </c>
      <c r="H30" s="30">
        <f>'2011KOKOMAA'!H30/'2010KOKOMAA'!H30-1</f>
        <v>0.28690450758384967</v>
      </c>
      <c r="I30" s="30">
        <f>'2011KOKOMAA'!I30/'2010KOKOMAA'!I30-1</f>
        <v>0.17219632574718946</v>
      </c>
      <c r="J30" s="30">
        <f>'2011KOKOMAA'!J30/'2010KOKOMAA'!J30-1</f>
        <v>0.23452446399120386</v>
      </c>
      <c r="K30" s="30">
        <f>'2011KOKOMAA'!K30/'2010KOKOMAA'!K30-1</f>
        <v>0.11724320042249792</v>
      </c>
      <c r="L30" s="30">
        <f>'2011KOKOMAA'!L30/'2010KOKOMAA'!L30-1</f>
        <v>-4.1640178003814365E-2</v>
      </c>
      <c r="M30" s="30">
        <f>'2011KOKOMAA'!M30/'2010KOKOMAA'!M30-1</f>
        <v>-3.2666394446712932E-2</v>
      </c>
      <c r="N30" s="30">
        <f>'2011KOKOMAA'!N30/'2010KOKOMAA'!N30-1</f>
        <v>1.2679470445646102E-2</v>
      </c>
      <c r="O30" s="30">
        <f>'2011KOKOMAA'!O30/'2010KOKOMAA'!O30-1</f>
        <v>8.0572289156626509E-2</v>
      </c>
    </row>
    <row r="31" spans="2:15" x14ac:dyDescent="0.2">
      <c r="B31" s="24" t="s">
        <v>2</v>
      </c>
      <c r="C31" s="32">
        <f>'2011KOKOMAA'!C31/SUM('2010KOKOMAA'!D31:O31)-1</f>
        <v>0.13100788870126268</v>
      </c>
      <c r="D31" s="32">
        <f>'2011KOKOMAA'!D31/'2010KOKOMAA'!D31-1</f>
        <v>0.18061926605504586</v>
      </c>
      <c r="E31" s="32">
        <f>'2011KOKOMAA'!E31/'2010KOKOMAA'!E31-1</f>
        <v>0.20931899641577068</v>
      </c>
      <c r="F31" s="32">
        <f>'2011KOKOMAA'!F31/'2010KOKOMAA'!F31-1</f>
        <v>0.2410586552217453</v>
      </c>
      <c r="G31" s="32">
        <f>'2011KOKOMAA'!G31/'2010KOKOMAA'!G31-1</f>
        <v>0.1296680497925311</v>
      </c>
      <c r="H31" s="32">
        <f>'2011KOKOMAA'!H31/'2010KOKOMAA'!H31-1</f>
        <v>0.19439868204283361</v>
      </c>
      <c r="I31" s="32">
        <f>'2011KOKOMAA'!I31/'2010KOKOMAA'!I31-1</f>
        <v>4.8023521724926521E-2</v>
      </c>
      <c r="J31" s="32">
        <f>'2011KOKOMAA'!J31/'2010KOKOMAA'!J31-1</f>
        <v>4.4342958161461388E-2</v>
      </c>
      <c r="K31" s="32">
        <f>'2011KOKOMAA'!K31/'2010KOKOMAA'!K31-1</f>
        <v>0.32781134281816415</v>
      </c>
      <c r="L31" s="32">
        <f>'2011KOKOMAA'!L31/'2010KOKOMAA'!L31-1</f>
        <v>0.11379866390232674</v>
      </c>
      <c r="M31" s="32">
        <f>'2011KOKOMAA'!M31/'2010KOKOMAA'!M31-1</f>
        <v>0.19369834710743805</v>
      </c>
      <c r="N31" s="32">
        <f>'2011KOKOMAA'!N31/'2010KOKOMAA'!N31-1</f>
        <v>-2.0306859205776129E-2</v>
      </c>
      <c r="O31" s="32">
        <f>'2011KOKOMAA'!O31/'2010KOKOMAA'!O31-1</f>
        <v>8.591819928630251E-2</v>
      </c>
    </row>
    <row r="32" spans="2:15" x14ac:dyDescent="0.2">
      <c r="B32" s="1" t="s">
        <v>48</v>
      </c>
      <c r="C32" s="55">
        <f>'2011KOKOMAA'!C32/SUM('2010KOKOMAA'!D32:O32)-1</f>
        <v>0.17631452001929571</v>
      </c>
      <c r="D32" s="30">
        <f>'2011KOKOMAA'!D32/'2010KOKOMAA'!D32-1</f>
        <v>0.3008937437934458</v>
      </c>
      <c r="E32" s="30">
        <f>'2011KOKOMAA'!E32/'2010KOKOMAA'!E32-1</f>
        <v>0.26673427991886411</v>
      </c>
      <c r="F32" s="30">
        <f>'2011KOKOMAA'!F32/'2010KOKOMAA'!F32-1</f>
        <v>-6.6491688538932614E-2</v>
      </c>
      <c r="G32" s="30">
        <f>'2011KOKOMAA'!G32/'2010KOKOMAA'!G32-1</f>
        <v>0.40865892291446682</v>
      </c>
      <c r="H32" s="30">
        <f>'2011KOKOMAA'!H32/'2010KOKOMAA'!H32-1</f>
        <v>0.37427578215527224</v>
      </c>
      <c r="I32" s="30">
        <f>'2011KOKOMAA'!I32/'2010KOKOMAA'!I32-1</f>
        <v>-0.10184552289815452</v>
      </c>
      <c r="J32" s="30">
        <f>'2011KOKOMAA'!J32/'2010KOKOMAA'!J32-1</f>
        <v>0.28028933092224229</v>
      </c>
      <c r="K32" s="30">
        <f>'2011KOKOMAA'!K32/'2010KOKOMAA'!K32-1</f>
        <v>0.30373831775700944</v>
      </c>
      <c r="L32" s="30">
        <f>'2011KOKOMAA'!L32/'2010KOKOMAA'!L32-1</f>
        <v>8.1421502474134044E-2</v>
      </c>
      <c r="M32" s="30">
        <f>'2011KOKOMAA'!M32/'2010KOKOMAA'!M32-1</f>
        <v>0.19604863221884505</v>
      </c>
      <c r="N32" s="30">
        <f>'2011KOKOMAA'!N32/'2010KOKOMAA'!N32-1</f>
        <v>0.10407239819004532</v>
      </c>
      <c r="O32" s="30">
        <f>'2011KOKOMAA'!O32/'2010KOKOMAA'!O32-1</f>
        <v>4.0382571732199724E-2</v>
      </c>
    </row>
    <row r="33" spans="2:15" x14ac:dyDescent="0.2">
      <c r="B33" s="24" t="s">
        <v>41</v>
      </c>
      <c r="C33" s="32">
        <f>'2011KOKOMAA'!C33/SUM('2010KOKOMAA'!D33:O33)-1</f>
        <v>-5.8867047135912065E-2</v>
      </c>
      <c r="D33" s="32">
        <f>'2011KOKOMAA'!D33/'2010KOKOMAA'!D33-1</f>
        <v>-0.29876033057851237</v>
      </c>
      <c r="E33" s="32">
        <f>'2011KOKOMAA'!E33/'2010KOKOMAA'!E33-1</f>
        <v>0.19669669669669676</v>
      </c>
      <c r="F33" s="32">
        <f>'2011KOKOMAA'!F33/'2010KOKOMAA'!F33-1</f>
        <v>-0.12044105173876163</v>
      </c>
      <c r="G33" s="32">
        <f>'2011KOKOMAA'!G33/'2010KOKOMAA'!G33-1</f>
        <v>-0.34250221827861582</v>
      </c>
      <c r="H33" s="32">
        <f>'2011KOKOMAA'!H33/'2010KOKOMAA'!H33-1</f>
        <v>0.1031518624641834</v>
      </c>
      <c r="I33" s="32">
        <f>'2011KOKOMAA'!I33/'2010KOKOMAA'!I33-1</f>
        <v>-0.23354231974921635</v>
      </c>
      <c r="J33" s="32">
        <f>'2011KOKOMAA'!J33/'2010KOKOMAA'!J33-1</f>
        <v>-7.2235872235872245E-2</v>
      </c>
      <c r="K33" s="32">
        <f>'2011KOKOMAA'!K33/'2010KOKOMAA'!K33-1</f>
        <v>0.56759493670886085</v>
      </c>
      <c r="L33" s="32">
        <f>'2011KOKOMAA'!L33/'2010KOKOMAA'!L33-1</f>
        <v>-5.8953574060427449E-2</v>
      </c>
      <c r="M33" s="32">
        <f>'2011KOKOMAA'!M33/'2010KOKOMAA'!M33-1</f>
        <v>0.15241057542768277</v>
      </c>
      <c r="N33" s="32">
        <f>'2011KOKOMAA'!N33/'2010KOKOMAA'!N33-1</f>
        <v>-0.11695137976346914</v>
      </c>
      <c r="O33" s="32">
        <f>'2011KOKOMAA'!O33/'2010KOKOMAA'!O33-1</f>
        <v>-0.12934851359898802</v>
      </c>
    </row>
    <row r="34" spans="2:15" x14ac:dyDescent="0.2">
      <c r="B34" s="1" t="s">
        <v>47</v>
      </c>
      <c r="C34" s="55">
        <f>'2011KOKOMAA'!C34/SUM('2010KOKOMAA'!D34:O34)-1</f>
        <v>-3.2685564865989614E-3</v>
      </c>
      <c r="D34" s="30">
        <f>'2011KOKOMAA'!D34/'2010KOKOMAA'!D34-1</f>
        <v>0.14552736982643522</v>
      </c>
      <c r="E34" s="30">
        <f>'2011KOKOMAA'!E34/'2010KOKOMAA'!E34-1</f>
        <v>1.2195121951219523E-2</v>
      </c>
      <c r="F34" s="30">
        <f>'2011KOKOMAA'!F34/'2010KOKOMAA'!F34-1</f>
        <v>-0.13184931506849318</v>
      </c>
      <c r="G34" s="30">
        <f>'2011KOKOMAA'!G34/'2010KOKOMAA'!G34-1</f>
        <v>0.32131410256410264</v>
      </c>
      <c r="H34" s="30">
        <f>'2011KOKOMAA'!H34/'2010KOKOMAA'!H34-1</f>
        <v>8.9643167972149662E-2</v>
      </c>
      <c r="I34" s="30">
        <f>'2011KOKOMAA'!I34/'2010KOKOMAA'!I34-1</f>
        <v>0.52034261241970015</v>
      </c>
      <c r="J34" s="30">
        <f>'2011KOKOMAA'!J34/'2010KOKOMAA'!J34-1</f>
        <v>-0.22770242498972459</v>
      </c>
      <c r="K34" s="30">
        <f>'2011KOKOMAA'!K34/'2010KOKOMAA'!K34-1</f>
        <v>-0.13418079096045199</v>
      </c>
      <c r="L34" s="30">
        <f>'2011KOKOMAA'!L34/'2010KOKOMAA'!L34-1</f>
        <v>6.1174551386623088E-2</v>
      </c>
      <c r="M34" s="30">
        <f>'2011KOKOMAA'!M34/'2010KOKOMAA'!M34-1</f>
        <v>-0.18775510204081636</v>
      </c>
      <c r="N34" s="30">
        <f>'2011KOKOMAA'!N34/'2010KOKOMAA'!N34-1</f>
        <v>0.10869565217391308</v>
      </c>
      <c r="O34" s="30">
        <f>'2011KOKOMAA'!O34/'2010KOKOMAA'!O34-1</f>
        <v>-0.29763700351935651</v>
      </c>
    </row>
    <row r="35" spans="2:15" x14ac:dyDescent="0.2">
      <c r="B35" s="24" t="s">
        <v>49</v>
      </c>
      <c r="C35" s="32">
        <f>'2011KOKOMAA'!C35/SUM('2010KOKOMAA'!D35:O35)-1</f>
        <v>0.16244272623138611</v>
      </c>
      <c r="D35" s="32">
        <f>'2011KOKOMAA'!D35/'2010KOKOMAA'!D35-1</f>
        <v>4.7213622291021773E-2</v>
      </c>
      <c r="E35" s="32">
        <f>'2011KOKOMAA'!E35/'2010KOKOMAA'!E35-1</f>
        <v>1.9577537351880503E-2</v>
      </c>
      <c r="F35" s="32">
        <f>'2011KOKOMAA'!F35/'2010KOKOMAA'!F35-1</f>
        <v>0.15475704369130261</v>
      </c>
      <c r="G35" s="32">
        <f>'2011KOKOMAA'!G35/'2010KOKOMAA'!G35-1</f>
        <v>0.70155586987270158</v>
      </c>
      <c r="H35" s="32">
        <f>'2011KOKOMAA'!H35/'2010KOKOMAA'!H35-1</f>
        <v>0.18414918414918424</v>
      </c>
      <c r="I35" s="32">
        <f>'2011KOKOMAA'!I35/'2010KOKOMAA'!I35-1</f>
        <v>0.12147505422993499</v>
      </c>
      <c r="J35" s="32">
        <f>'2011KOKOMAA'!J35/'2010KOKOMAA'!J35-1</f>
        <v>5.2000958543014564E-2</v>
      </c>
      <c r="K35" s="32">
        <f>'2011KOKOMAA'!K35/'2010KOKOMAA'!K35-1</f>
        <v>0.46741214057507996</v>
      </c>
      <c r="L35" s="32">
        <f>'2011KOKOMAA'!L35/'2010KOKOMAA'!L35-1</f>
        <v>2.1276595744680771E-2</v>
      </c>
      <c r="M35" s="32">
        <f>'2011KOKOMAA'!M35/'2010KOKOMAA'!M35-1</f>
        <v>0.23536165327210101</v>
      </c>
      <c r="N35" s="32">
        <f>'2011KOKOMAA'!N35/'2010KOKOMAA'!N35-1</f>
        <v>0.2569762598917118</v>
      </c>
      <c r="O35" s="32">
        <f>'2011KOKOMAA'!O35/'2010KOKOMAA'!O35-1</f>
        <v>-0.21799485861182522</v>
      </c>
    </row>
    <row r="36" spans="2:15" x14ac:dyDescent="0.2">
      <c r="B36" s="42" t="s">
        <v>45</v>
      </c>
      <c r="C36" s="55">
        <f>'2011KOKOMAA'!C36/SUM('2010KOKOMAA'!D36:O36)-1</f>
        <v>0.14288286666066452</v>
      </c>
      <c r="D36" s="30">
        <f>'2011KOKOMAA'!D36/'2010KOKOMAA'!D36-1</f>
        <v>0.18211120064464148</v>
      </c>
      <c r="E36" s="30">
        <f>'2011KOKOMAA'!E36/'2010KOKOMAA'!E36-1</f>
        <v>0.39168877099911592</v>
      </c>
      <c r="F36" s="30">
        <f>'2011KOKOMAA'!F36/'2010KOKOMAA'!F36-1</f>
        <v>0.19160839160839171</v>
      </c>
      <c r="G36" s="30">
        <f>'2011KOKOMAA'!G36/'2010KOKOMAA'!G36-1</f>
        <v>0.41231488698363217</v>
      </c>
      <c r="H36" s="30">
        <f>'2011KOKOMAA'!H36/'2010KOKOMAA'!H36-1</f>
        <v>0.58403041825095059</v>
      </c>
      <c r="I36" s="30">
        <f>'2011KOKOMAA'!I36/'2010KOKOMAA'!I36-1</f>
        <v>2.3681858802502287E-2</v>
      </c>
      <c r="J36" s="30">
        <f>'2011KOKOMAA'!J36/'2010KOKOMAA'!J36-1</f>
        <v>0.72244897959183674</v>
      </c>
      <c r="K36" s="30">
        <f>'2011KOKOMAA'!K36/'2010KOKOMAA'!K36-1</f>
        <v>5.0747306221758715E-2</v>
      </c>
      <c r="L36" s="30">
        <f>'2011KOKOMAA'!L36/'2010KOKOMAA'!L36-1</f>
        <v>-5.827937095282143E-2</v>
      </c>
      <c r="M36" s="30">
        <f>'2011KOKOMAA'!M36/'2010KOKOMAA'!M36-1</f>
        <v>-9.1778202676864207E-2</v>
      </c>
      <c r="N36" s="30">
        <f>'2011KOKOMAA'!N36/'2010KOKOMAA'!N36-1</f>
        <v>-0.39548022598870058</v>
      </c>
      <c r="O36" s="30">
        <f>'2011KOKOMAA'!O36/'2010KOKOMAA'!O36-1</f>
        <v>1.104209799861966E-2</v>
      </c>
    </row>
    <row r="37" spans="2:15" x14ac:dyDescent="0.2">
      <c r="B37" s="24" t="s">
        <v>51</v>
      </c>
      <c r="C37" s="32">
        <f>'2011KOKOMAA'!C37/SUM('2010KOKOMAA'!D37:O37)-1</f>
        <v>-8.4985594217228955E-2</v>
      </c>
      <c r="D37" s="32">
        <f>'2011KOKOMAA'!D37/'2010KOKOMAA'!D37-1</f>
        <v>-9.4031531531531543E-2</v>
      </c>
      <c r="E37" s="32">
        <f>'2011KOKOMAA'!E37/'2010KOKOMAA'!E37-1</f>
        <v>-0.12195121951219512</v>
      </c>
      <c r="F37" s="32">
        <f>'2011KOKOMAA'!F37/'2010KOKOMAA'!F37-1</f>
        <v>-0.29064039408866993</v>
      </c>
      <c r="G37" s="32">
        <f>'2011KOKOMAA'!G37/'2010KOKOMAA'!G37-1</f>
        <v>-6.0606060606060552E-2</v>
      </c>
      <c r="H37" s="32">
        <f>'2011KOKOMAA'!H37/'2010KOKOMAA'!H37-1</f>
        <v>1.1932434526576774E-2</v>
      </c>
      <c r="I37" s="32">
        <f>'2011KOKOMAA'!I37/'2010KOKOMAA'!I37-1</f>
        <v>-2.2435020519835813E-2</v>
      </c>
      <c r="J37" s="32">
        <f>'2011KOKOMAA'!J37/'2010KOKOMAA'!J37-1</f>
        <v>0.41030195381882772</v>
      </c>
      <c r="K37" s="32">
        <f>'2011KOKOMAA'!K37/'2010KOKOMAA'!K37-1</f>
        <v>7.5402635431917941E-2</v>
      </c>
      <c r="L37" s="32">
        <f>'2011KOKOMAA'!L37/'2010KOKOMAA'!L37-1</f>
        <v>-0.14480874316939896</v>
      </c>
      <c r="M37" s="32">
        <f>'2011KOKOMAA'!M37/'2010KOKOMAA'!M37-1</f>
        <v>-0.30463576158940397</v>
      </c>
      <c r="N37" s="32">
        <f>'2011KOKOMAA'!N37/'2010KOKOMAA'!N37-1</f>
        <v>-8.8959298074579585E-2</v>
      </c>
      <c r="O37" s="32">
        <f>'2011KOKOMAA'!O37/'2010KOKOMAA'!O37-1</f>
        <v>-0.11488764044943822</v>
      </c>
    </row>
    <row r="38" spans="2:15" x14ac:dyDescent="0.2">
      <c r="B38" s="1" t="s">
        <v>3</v>
      </c>
      <c r="C38" s="55">
        <f>'2011KOKOMAA'!C38/SUM('2010KOKOMAA'!D38:O38)-1</f>
        <v>-1.2153222911645556E-2</v>
      </c>
      <c r="D38" s="30">
        <f>'2011KOKOMAA'!D38/'2010KOKOMAA'!D38-1</f>
        <v>0.20789007092198575</v>
      </c>
      <c r="E38" s="30">
        <f>'2011KOKOMAA'!E38/'2010KOKOMAA'!E38-1</f>
        <v>-1.9514137793707698E-2</v>
      </c>
      <c r="F38" s="30">
        <f>'2011KOKOMAA'!F38/'2010KOKOMAA'!F38-1</f>
        <v>1.9484240687679177E-2</v>
      </c>
      <c r="G38" s="30">
        <f>'2011KOKOMAA'!G38/'2010KOKOMAA'!G38-1</f>
        <v>8.9962121212121104E-2</v>
      </c>
      <c r="H38" s="30">
        <f>'2011KOKOMAA'!H38/'2010KOKOMAA'!H38-1</f>
        <v>-0.17078708375378404</v>
      </c>
      <c r="I38" s="30">
        <f>'2011KOKOMAA'!I38/'2010KOKOMAA'!I38-1</f>
        <v>-7.5816674792783978E-2</v>
      </c>
      <c r="J38" s="30">
        <f>'2011KOKOMAA'!J38/'2010KOKOMAA'!J38-1</f>
        <v>0.15909090909090917</v>
      </c>
      <c r="K38" s="30">
        <f>'2011KOKOMAA'!K38/'2010KOKOMAA'!K38-1</f>
        <v>1.0822952828262178E-2</v>
      </c>
      <c r="L38" s="30">
        <f>'2011KOKOMAA'!L38/'2010KOKOMAA'!L38-1</f>
        <v>-2.3931078493937497E-2</v>
      </c>
      <c r="M38" s="30">
        <f>'2011KOKOMAA'!M38/'2010KOKOMAA'!M38-1</f>
        <v>-5.5172413793103448E-2</v>
      </c>
      <c r="N38" s="30">
        <f>'2011KOKOMAA'!N38/'2010KOKOMAA'!N38-1</f>
        <v>-0.19904648390941593</v>
      </c>
      <c r="O38" s="30">
        <f>'2011KOKOMAA'!O38/'2010KOKOMAA'!O38-1</f>
        <v>-3.4354423131978229E-2</v>
      </c>
    </row>
    <row r="39" spans="2:15" x14ac:dyDescent="0.2">
      <c r="B39" s="24" t="s">
        <v>46</v>
      </c>
      <c r="C39" s="32">
        <f>'2011KOKOMAA'!C39/SUM('2010KOKOMAA'!D39:O39)-1</f>
        <v>-0.11416352201257862</v>
      </c>
      <c r="D39" s="32">
        <f>'2011KOKOMAA'!D39/'2010KOKOMAA'!D39-1</f>
        <v>-0.28414096916299558</v>
      </c>
      <c r="E39" s="32">
        <f>'2011KOKOMAA'!E39/'2010KOKOMAA'!E39-1</f>
        <v>-0.21094793057409877</v>
      </c>
      <c r="F39" s="32">
        <f>'2011KOKOMAA'!F39/'2010KOKOMAA'!F39-1</f>
        <v>-0.18917601170160903</v>
      </c>
      <c r="G39" s="32">
        <f>'2011KOKOMAA'!G39/'2010KOKOMAA'!G39-1</f>
        <v>0.15738284703801941</v>
      </c>
      <c r="H39" s="32">
        <f>'2011KOKOMAA'!H39/'2010KOKOMAA'!H39-1</f>
        <v>0.23805460750853236</v>
      </c>
      <c r="I39" s="32">
        <f>'2011KOKOMAA'!I39/'2010KOKOMAA'!I39-1</f>
        <v>-0.26398390342052314</v>
      </c>
      <c r="J39" s="32">
        <f>'2011KOKOMAA'!J39/'2010KOKOMAA'!J39-1</f>
        <v>-0.20472440944881887</v>
      </c>
      <c r="K39" s="32">
        <f>'2011KOKOMAA'!K39/'2010KOKOMAA'!K39-1</f>
        <v>-9.0727151434289555E-2</v>
      </c>
      <c r="L39" s="32">
        <f>'2011KOKOMAA'!L39/'2010KOKOMAA'!L39-1</f>
        <v>-7.4838709677419346E-2</v>
      </c>
      <c r="M39" s="32">
        <f>'2011KOKOMAA'!M39/'2010KOKOMAA'!M39-1</f>
        <v>-6.7131647776809023E-2</v>
      </c>
      <c r="N39" s="32">
        <f>'2011KOKOMAA'!N39/'2010KOKOMAA'!N39-1</f>
        <v>-0.17280453257790374</v>
      </c>
      <c r="O39" s="32">
        <f>'2011KOKOMAA'!O39/'2010KOKOMAA'!O39-1</f>
        <v>2.007299270072993E-2</v>
      </c>
    </row>
    <row r="40" spans="2:15" x14ac:dyDescent="0.2">
      <c r="B40" s="1" t="s">
        <v>50</v>
      </c>
      <c r="C40" s="55">
        <f>'2011KOKOMAA'!C40/SUM('2010KOKOMAA'!D40:O40)-1</f>
        <v>5.1587136497899033E-2</v>
      </c>
      <c r="D40" s="30">
        <f>'2011KOKOMAA'!D40/'2010KOKOMAA'!D40-1</f>
        <v>1.3548387096774084E-2</v>
      </c>
      <c r="E40" s="30">
        <f>'2011KOKOMAA'!E40/'2010KOKOMAA'!E40-1</f>
        <v>7.2420036210018024E-2</v>
      </c>
      <c r="F40" s="30">
        <f>'2011KOKOMAA'!F40/'2010KOKOMAA'!F40-1</f>
        <v>-8.1681681681681662E-2</v>
      </c>
      <c r="G40" s="30">
        <f>'2011KOKOMAA'!G40/'2010KOKOMAA'!G40-1</f>
        <v>5.3680981595092048E-2</v>
      </c>
      <c r="H40" s="30">
        <f>'2011KOKOMAA'!H40/'2010KOKOMAA'!H40-1</f>
        <v>-2.5201072386058954E-2</v>
      </c>
      <c r="I40" s="30">
        <f>'2011KOKOMAA'!I40/'2010KOKOMAA'!I40-1</f>
        <v>0.14550928248871053</v>
      </c>
      <c r="J40" s="30">
        <f>'2011KOKOMAA'!J40/'2010KOKOMAA'!J40-1</f>
        <v>0.14876313114198569</v>
      </c>
      <c r="K40" s="30">
        <f>'2011KOKOMAA'!K40/'2010KOKOMAA'!K40-1</f>
        <v>3.0491803278688501E-2</v>
      </c>
      <c r="L40" s="30">
        <f>'2011KOKOMAA'!L40/'2010KOKOMAA'!L40-1</f>
        <v>-5.3945249597423528E-2</v>
      </c>
      <c r="M40" s="30">
        <f>'2011KOKOMAA'!M40/'2010KOKOMAA'!M40-1</f>
        <v>0.18633540372670798</v>
      </c>
      <c r="N40" s="30">
        <f>'2011KOKOMAA'!N40/'2010KOKOMAA'!N40-1</f>
        <v>-2.7590090090090058E-2</v>
      </c>
      <c r="O40" s="30">
        <f>'2011KOKOMAA'!O40/'2010KOKOMAA'!O40-1</f>
        <v>0.12328767123287676</v>
      </c>
    </row>
    <row r="41" spans="2:15" x14ac:dyDescent="0.2">
      <c r="B41" s="24" t="s">
        <v>52</v>
      </c>
      <c r="C41" s="32">
        <f>'2011KOKOMAA'!C41/SUM('2010KOKOMAA'!D41:O41)-1</f>
        <v>0.26459330143540671</v>
      </c>
      <c r="D41" s="32">
        <f>'2011KOKOMAA'!D41/'2010KOKOMAA'!D41-1</f>
        <v>0.68273092369477917</v>
      </c>
      <c r="E41" s="32">
        <f>'2011KOKOMAA'!E41/'2010KOKOMAA'!E41-1</f>
        <v>1.164705882352941</v>
      </c>
      <c r="F41" s="32">
        <f>'2011KOKOMAA'!F41/'2010KOKOMAA'!F41-1</f>
        <v>-0.23501577287066244</v>
      </c>
      <c r="G41" s="32">
        <f>'2011KOKOMAA'!G41/'2010KOKOMAA'!G41-1</f>
        <v>0.55813953488372103</v>
      </c>
      <c r="H41" s="32">
        <f>'2011KOKOMAA'!H41/'2010KOKOMAA'!H41-1</f>
        <v>0.48062953995157387</v>
      </c>
      <c r="I41" s="32">
        <f>'2011KOKOMAA'!I41/'2010KOKOMAA'!I41-1</f>
        <v>1.2416107382550337</v>
      </c>
      <c r="J41" s="32">
        <f>'2011KOKOMAA'!J41/'2010KOKOMAA'!J41-1</f>
        <v>0.25955204216073779</v>
      </c>
      <c r="K41" s="32">
        <f>'2011KOKOMAA'!K41/'2010KOKOMAA'!K41-1</f>
        <v>7.7574047954866998E-3</v>
      </c>
      <c r="L41" s="32">
        <f>'2011KOKOMAA'!L41/'2010KOKOMAA'!L41-1</f>
        <v>0.18414322250639392</v>
      </c>
      <c r="M41" s="32">
        <f>'2011KOKOMAA'!M41/'2010KOKOMAA'!M41-1</f>
        <v>0.17929050814956859</v>
      </c>
      <c r="N41" s="32">
        <f>'2011KOKOMAA'!N41/'2010KOKOMAA'!N41-1</f>
        <v>-0.2109256449165402</v>
      </c>
      <c r="O41" s="32">
        <f>'2011KOKOMAA'!O41/'2010KOKOMAA'!O41-1</f>
        <v>-0.49268292682926829</v>
      </c>
    </row>
    <row r="42" spans="2:15" x14ac:dyDescent="0.2">
      <c r="B42" s="42" t="s">
        <v>71</v>
      </c>
      <c r="C42" s="55">
        <f>'2011KOKOMAA'!C42/SUM('2010KOKOMAA'!D42:O42)-1</f>
        <v>-3.878690222708181E-2</v>
      </c>
      <c r="D42" s="30">
        <f>'2011KOKOMAA'!D42/'2010KOKOMAA'!D42-1</f>
        <v>0.15464895635673614</v>
      </c>
      <c r="E42" s="30">
        <f>'2011KOKOMAA'!E42/'2010KOKOMAA'!E42-1</f>
        <v>0.47082906857727735</v>
      </c>
      <c r="F42" s="30">
        <f>'2011KOKOMAA'!F42/'2010KOKOMAA'!F42-1</f>
        <v>-8.9665653495440756E-2</v>
      </c>
      <c r="G42" s="30">
        <f>'2011KOKOMAA'!G42/'2010KOKOMAA'!G42-1</f>
        <v>0.55688622754491024</v>
      </c>
      <c r="H42" s="30">
        <f>'2011KOKOMAA'!H42/'2010KOKOMAA'!H42-1</f>
        <v>7.9710144927536142E-2</v>
      </c>
      <c r="I42" s="30">
        <f>'2011KOKOMAA'!I42/'2010KOKOMAA'!I42-1</f>
        <v>0.17804754678806267</v>
      </c>
      <c r="J42" s="30">
        <f>'2011KOKOMAA'!J42/'2010KOKOMAA'!J42-1</f>
        <v>-1.808634772462081E-2</v>
      </c>
      <c r="K42" s="30">
        <f>'2011KOKOMAA'!K42/'2010KOKOMAA'!K42-1</f>
        <v>-0.50192023633677985</v>
      </c>
      <c r="L42" s="30">
        <f>'2011KOKOMAA'!L42/'2010KOKOMAA'!L42-1</f>
        <v>6.8401937046004946E-2</v>
      </c>
      <c r="M42" s="30">
        <f>'2011KOKOMAA'!M42/'2010KOKOMAA'!M42-1</f>
        <v>3.3306255077172997E-2</v>
      </c>
      <c r="N42" s="30">
        <f>'2011KOKOMAA'!N42/'2010KOKOMAA'!N42-1</f>
        <v>-0.33897158322056831</v>
      </c>
      <c r="O42" s="30">
        <f>'2011KOKOMAA'!O42/'2010KOKOMAA'!O42-1</f>
        <v>0.10980966325036601</v>
      </c>
    </row>
    <row r="43" spans="2:15" x14ac:dyDescent="0.2">
      <c r="B43" s="24" t="s">
        <v>4</v>
      </c>
      <c r="C43" s="32">
        <f>'2011KOKOMAA'!C43/SUM('2010KOKOMAA'!D43:O43)-1</f>
        <v>-0.10583376355188434</v>
      </c>
      <c r="D43" s="32">
        <f>'2011KOKOMAA'!D43/'2010KOKOMAA'!D43-1</f>
        <v>-0.24383164005805513</v>
      </c>
      <c r="E43" s="32">
        <f>'2011KOKOMAA'!E43/'2010KOKOMAA'!E43-1</f>
        <v>-9.1338582677165325E-2</v>
      </c>
      <c r="F43" s="32">
        <f>'2011KOKOMAA'!F43/'2010KOKOMAA'!F43-1</f>
        <v>8.4495708154506355E-2</v>
      </c>
      <c r="G43" s="32">
        <f>'2011KOKOMAA'!G43/'2010KOKOMAA'!G43-1</f>
        <v>-0.52375690607734804</v>
      </c>
      <c r="H43" s="32">
        <f>'2011KOKOMAA'!H43/'2010KOKOMAA'!H43-1</f>
        <v>-7.8597339782345843E-2</v>
      </c>
      <c r="I43" s="32">
        <f>'2011KOKOMAA'!I43/'2010KOKOMAA'!I43-1</f>
        <v>-0.27645569620253163</v>
      </c>
      <c r="J43" s="32">
        <f>'2011KOKOMAA'!J43/'2010KOKOMAA'!J43-1</f>
        <v>-0.43163265306122445</v>
      </c>
      <c r="K43" s="32">
        <f>'2011KOKOMAA'!K43/'2010KOKOMAA'!K43-1</f>
        <v>-3.7007665873645124E-3</v>
      </c>
      <c r="L43" s="32">
        <f>'2011KOKOMAA'!L43/'2010KOKOMAA'!L43-1</f>
        <v>-4.2316258351893121E-2</v>
      </c>
      <c r="M43" s="32">
        <f>'2011KOKOMAA'!M43/'2010KOKOMAA'!M43-1</f>
        <v>0.37692307692307692</v>
      </c>
      <c r="N43" s="32">
        <f>'2011KOKOMAA'!N43/'2010KOKOMAA'!N43-1</f>
        <v>0.46770025839793283</v>
      </c>
      <c r="O43" s="32">
        <f>'2011KOKOMAA'!O43/'2010KOKOMAA'!O43-1</f>
        <v>0.17312072892938501</v>
      </c>
    </row>
    <row r="44" spans="2:15" x14ac:dyDescent="0.2">
      <c r="B44" s="1" t="s">
        <v>103</v>
      </c>
      <c r="C44" s="55">
        <f>'2011KOKOMAA'!C44/SUM('2010KOKOMAA'!D44:O44)-1</f>
        <v>0.22380805905875123</v>
      </c>
      <c r="D44" s="30">
        <f>'2011KOKOMAA'!D44/'2010KOKOMAA'!D44-1</f>
        <v>0.17868116284566304</v>
      </c>
      <c r="E44" s="30">
        <f>'2011KOKOMAA'!E44/'2010KOKOMAA'!E44-1</f>
        <v>0.8035714285714286</v>
      </c>
      <c r="F44" s="30">
        <f>'2011KOKOMAA'!F44/'2010KOKOMAA'!F44-1</f>
        <v>0.84736842105263155</v>
      </c>
      <c r="G44" s="30">
        <f>'2011KOKOMAA'!G44/'2010KOKOMAA'!G44-1</f>
        <v>1.0953678474114441</v>
      </c>
      <c r="H44" s="30">
        <f>'2011KOKOMAA'!H44/'2010KOKOMAA'!H44-1</f>
        <v>0.54545454545454541</v>
      </c>
      <c r="I44" s="30">
        <f>'2011KOKOMAA'!I44/'2010KOKOMAA'!I44-1</f>
        <v>0.11220196353436185</v>
      </c>
      <c r="J44" s="30">
        <f>'2011KOKOMAA'!J44/'2010KOKOMAA'!J44-1</f>
        <v>0.32145454545454544</v>
      </c>
      <c r="K44" s="30">
        <f>'2011KOKOMAA'!K44/'2010KOKOMAA'!K44-1</f>
        <v>0.35727969348659006</v>
      </c>
      <c r="L44" s="30">
        <f>'2011KOKOMAA'!L44/'2010KOKOMAA'!L44-1</f>
        <v>0.16961130742049479</v>
      </c>
      <c r="M44" s="30">
        <f>'2011KOKOMAA'!M44/'2010KOKOMAA'!M44-1</f>
        <v>3.1632653061224536E-2</v>
      </c>
      <c r="N44" s="30">
        <f>'2011KOKOMAA'!N44/'2010KOKOMAA'!N44-1</f>
        <v>0.15938189845474615</v>
      </c>
      <c r="O44" s="30">
        <f>'2011KOKOMAA'!O44/'2010KOKOMAA'!O44-1</f>
        <v>-7.6321667907669366E-2</v>
      </c>
    </row>
    <row r="45" spans="2:15" x14ac:dyDescent="0.2">
      <c r="B45" s="24" t="s">
        <v>53</v>
      </c>
      <c r="C45" s="32">
        <f>'2011KOKOMAA'!C45/SUM('2010KOKOMAA'!D45:O45)-1</f>
        <v>0.18201219512195133</v>
      </c>
      <c r="D45" s="32">
        <f>'2011KOKOMAA'!D45/'2010KOKOMAA'!D45-1</f>
        <v>0.42718446601941751</v>
      </c>
      <c r="E45" s="32">
        <f>'2011KOKOMAA'!E45/'2010KOKOMAA'!E45-1</f>
        <v>0.23376623376623384</v>
      </c>
      <c r="F45" s="32">
        <f>'2011KOKOMAA'!F45/'2010KOKOMAA'!F45-1</f>
        <v>-6.8027210884353706E-2</v>
      </c>
      <c r="G45" s="32">
        <f>'2011KOKOMAA'!G45/'2010KOKOMAA'!G45-1</f>
        <v>6.3694267515923553E-3</v>
      </c>
      <c r="H45" s="32">
        <f>'2011KOKOMAA'!H45/'2010KOKOMAA'!H45-1</f>
        <v>0.42105263157894735</v>
      </c>
      <c r="I45" s="32">
        <f>'2011KOKOMAA'!I45/'2010KOKOMAA'!I45-1</f>
        <v>0.14086956521739125</v>
      </c>
      <c r="J45" s="32">
        <f>'2011KOKOMAA'!J45/'2010KOKOMAA'!J45-1</f>
        <v>0.36058700209643613</v>
      </c>
      <c r="K45" s="32">
        <f>'2011KOKOMAA'!K45/'2010KOKOMAA'!K45-1</f>
        <v>0.21224489795918378</v>
      </c>
      <c r="L45" s="32">
        <f>'2011KOKOMAA'!L45/'2010KOKOMAA'!L45-1</f>
        <v>0.190332326283988</v>
      </c>
      <c r="M45" s="32">
        <f>'2011KOKOMAA'!M45/'2010KOKOMAA'!M45-1</f>
        <v>0.3820224719101124</v>
      </c>
      <c r="N45" s="32">
        <f>'2011KOKOMAA'!N45/'2010KOKOMAA'!N45-1</f>
        <v>-0.38219895287958117</v>
      </c>
      <c r="O45" s="32">
        <f>'2011KOKOMAA'!O45/'2010KOKOMAA'!O45-1</f>
        <v>-4.7393364928910442E-3</v>
      </c>
    </row>
    <row r="46" spans="2:15" x14ac:dyDescent="0.2">
      <c r="B46" s="42" t="s">
        <v>5</v>
      </c>
      <c r="C46" s="55">
        <f>'2011KOKOMAA'!C46/SUM('2010KOKOMAA'!D46:O46)-1</f>
        <v>0.34622823984526119</v>
      </c>
      <c r="D46" s="30">
        <f>'2011KOKOMAA'!D46/'2010KOKOMAA'!D46-1</f>
        <v>-0.18508997429305918</v>
      </c>
      <c r="E46" s="30">
        <f>'2011KOKOMAA'!E46/'2010KOKOMAA'!E46-1</f>
        <v>-0.38852097130242824</v>
      </c>
      <c r="F46" s="30">
        <f>'2011KOKOMAA'!F46/'2010KOKOMAA'!F46-1</f>
        <v>-8.4745762711864181E-3</v>
      </c>
      <c r="G46" s="30">
        <f>'2011KOKOMAA'!G46/'2010KOKOMAA'!G46-1</f>
        <v>-0.26041666666666663</v>
      </c>
      <c r="H46" s="30">
        <f>'2011KOKOMAA'!H46/'2010KOKOMAA'!H46-1</f>
        <v>-0.14842903575297939</v>
      </c>
      <c r="I46" s="30">
        <f>'2011KOKOMAA'!I46/'2010KOKOMAA'!I46-1</f>
        <v>1.6208251473477406</v>
      </c>
      <c r="J46" s="30">
        <f>'2011KOKOMAA'!J46/'2010KOKOMAA'!J46-1</f>
        <v>0.57034482758620686</v>
      </c>
      <c r="K46" s="30">
        <f>'2011KOKOMAA'!K46/'2010KOKOMAA'!K46-1</f>
        <v>0.389240506329114</v>
      </c>
      <c r="L46" s="30">
        <f>'2011KOKOMAA'!L46/'2010KOKOMAA'!L46-1</f>
        <v>0.23731343283582085</v>
      </c>
      <c r="M46" s="30">
        <f>'2011KOKOMAA'!M46/'2010KOKOMAA'!M46-1</f>
        <v>0.3125</v>
      </c>
      <c r="N46" s="30">
        <f>'2011KOKOMAA'!N46/'2010KOKOMAA'!N46-1</f>
        <v>4.4270833333333259E-2</v>
      </c>
      <c r="O46" s="30">
        <f>'2011KOKOMAA'!O46/'2010KOKOMAA'!O46-1</f>
        <v>0.4633123689727463</v>
      </c>
    </row>
    <row r="47" spans="2:15" x14ac:dyDescent="0.2">
      <c r="B47" s="25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</row>
    <row r="48" spans="2:15" s="46" customFormat="1" x14ac:dyDescent="0.2">
      <c r="B48" s="1" t="s">
        <v>54</v>
      </c>
      <c r="C48" s="55">
        <f>'2011KOKOMAA'!C48/SUM('2010KOKOMAA'!D48:O48)-1</f>
        <v>0.14076439564405496</v>
      </c>
      <c r="D48" s="55">
        <f>'2011KOKOMAA'!D48/'2010KOKOMAA'!D48-1</f>
        <v>4.5645731765605602E-2</v>
      </c>
      <c r="E48" s="55">
        <f>'2011KOKOMAA'!E48/'2010KOKOMAA'!E48-1</f>
        <v>0.15389312977099245</v>
      </c>
      <c r="F48" s="55">
        <f>'2011KOKOMAA'!F48/'2010KOKOMAA'!F48-1</f>
        <v>-3.230470682241926E-2</v>
      </c>
      <c r="G48" s="55">
        <f>'2011KOKOMAA'!G48/'2010KOKOMAA'!G48-1</f>
        <v>-5.2998830315008294E-2</v>
      </c>
      <c r="H48" s="55">
        <f>'2011KOKOMAA'!H48/'2010KOKOMAA'!H48-1</f>
        <v>-2.081089642065248E-2</v>
      </c>
      <c r="I48" s="55">
        <f>'2011KOKOMAA'!I48/'2010KOKOMAA'!I48-1</f>
        <v>-6.6753478171475589E-2</v>
      </c>
      <c r="J48" s="55">
        <f>'2011KOKOMAA'!J48/'2010KOKOMAA'!J48-1</f>
        <v>-9.8425196850393526E-3</v>
      </c>
      <c r="K48" s="55">
        <f>'2011KOKOMAA'!K48/'2010KOKOMAA'!K48-1</f>
        <v>0.21875133541301661</v>
      </c>
      <c r="L48" s="55">
        <f>'2011KOKOMAA'!L48/'2010KOKOMAA'!L48-1</f>
        <v>0.70954890904633494</v>
      </c>
      <c r="M48" s="55">
        <f>'2011KOKOMAA'!M48/'2010KOKOMAA'!M48-1</f>
        <v>0.23347617664148745</v>
      </c>
      <c r="N48" s="55">
        <f>'2011KOKOMAA'!N48/'2010KOKOMAA'!N48-1</f>
        <v>0.12969165030603991</v>
      </c>
      <c r="O48" s="55">
        <f>'2011KOKOMAA'!O48/'2010KOKOMAA'!O48-1</f>
        <v>0.43326021273953885</v>
      </c>
    </row>
    <row r="49" spans="2:15" s="46" customFormat="1" x14ac:dyDescent="0.2">
      <c r="B49" s="42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</row>
    <row r="57" spans="2:15" x14ac:dyDescent="0.2">
      <c r="B57" s="47"/>
    </row>
  </sheetData>
  <conditionalFormatting sqref="B1 C1:O6 B3:B65536 C8:O65536">
    <cfRule type="cellIs" dxfId="10" priority="1" stopIfTrue="1" operator="lessThan">
      <formula>0</formula>
    </cfRule>
  </conditionalFormatting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Z57"/>
  <sheetViews>
    <sheetView workbookViewId="0"/>
  </sheetViews>
  <sheetFormatPr defaultRowHeight="12.75" x14ac:dyDescent="0.2"/>
  <cols>
    <col min="1" max="1" width="4.140625" customWidth="1"/>
    <col min="2" max="2" width="38.7109375" style="42" customWidth="1"/>
    <col min="3" max="11" width="10.140625" customWidth="1"/>
    <col min="12" max="12" width="11.140625" customWidth="1"/>
    <col min="13" max="15" width="10.140625" customWidth="1"/>
  </cols>
  <sheetData>
    <row r="1" spans="2:78" x14ac:dyDescent="0.2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78" x14ac:dyDescent="0.2">
      <c r="B2" s="52" t="s">
        <v>72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78" x14ac:dyDescent="0.2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78" ht="15.75" x14ac:dyDescent="0.25">
      <c r="B4" s="53" t="s">
        <v>55</v>
      </c>
      <c r="C4" s="4"/>
      <c r="D4" s="4"/>
      <c r="E4" s="4"/>
      <c r="F4" s="2"/>
      <c r="G4" s="4"/>
      <c r="H4" s="2"/>
      <c r="I4" s="4"/>
      <c r="J4" s="2"/>
      <c r="K4" s="4"/>
      <c r="L4" s="4"/>
      <c r="M4" s="2"/>
      <c r="N4" s="2"/>
      <c r="O4" s="2"/>
    </row>
    <row r="5" spans="2:78" ht="15.75" thickBot="1" x14ac:dyDescent="0.3">
      <c r="B5" s="54" t="s">
        <v>74</v>
      </c>
    </row>
    <row r="6" spans="2:78" ht="13.5" thickBot="1" x14ac:dyDescent="0.25">
      <c r="B6" s="6" t="s">
        <v>166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  <c r="K6" s="7" t="s">
        <v>14</v>
      </c>
      <c r="L6" s="7" t="s">
        <v>15</v>
      </c>
      <c r="M6" s="7" t="s">
        <v>16</v>
      </c>
      <c r="N6" s="7" t="s">
        <v>17</v>
      </c>
      <c r="O6" s="7" t="s">
        <v>18</v>
      </c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</row>
    <row r="7" spans="2:78" ht="13.5" thickBot="1" x14ac:dyDescent="0.25">
      <c r="B7" s="39" t="s">
        <v>167</v>
      </c>
      <c r="C7" s="16" t="s">
        <v>56</v>
      </c>
      <c r="D7" s="16" t="s">
        <v>57</v>
      </c>
      <c r="E7" s="16" t="s">
        <v>58</v>
      </c>
      <c r="F7" s="16" t="s">
        <v>59</v>
      </c>
      <c r="G7" s="16" t="s">
        <v>60</v>
      </c>
      <c r="H7" s="16" t="s">
        <v>61</v>
      </c>
      <c r="I7" s="16" t="s">
        <v>62</v>
      </c>
      <c r="J7" s="16" t="s">
        <v>63</v>
      </c>
      <c r="K7" s="16" t="s">
        <v>64</v>
      </c>
      <c r="L7" s="16" t="s">
        <v>65</v>
      </c>
      <c r="M7" s="16" t="s">
        <v>66</v>
      </c>
      <c r="N7" s="16" t="s">
        <v>67</v>
      </c>
      <c r="O7" s="16" t="s">
        <v>68</v>
      </c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</row>
    <row r="8" spans="2:78" x14ac:dyDescent="0.2">
      <c r="B8" s="48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</row>
    <row r="9" spans="2:78" s="21" customFormat="1" x14ac:dyDescent="0.2">
      <c r="B9" s="18" t="s">
        <v>23</v>
      </c>
      <c r="C9" s="19">
        <f>SUM(D9:O9)</f>
        <v>680719</v>
      </c>
      <c r="D9" s="19">
        <f>'2010KOKOMAA'!D9-'2009KOKOMAA'!D9</f>
        <v>-67883</v>
      </c>
      <c r="E9" s="19">
        <f>'2010KOKOMAA'!E9-'2009KOKOMAA'!E9</f>
        <v>-20999</v>
      </c>
      <c r="F9" s="19">
        <f>'2010KOKOMAA'!F9-'2009KOKOMAA'!F9</f>
        <v>139118</v>
      </c>
      <c r="G9" s="19">
        <f>'2010KOKOMAA'!G9-'2009KOKOMAA'!G9</f>
        <v>49678</v>
      </c>
      <c r="H9" s="19">
        <f>'2010KOKOMAA'!H9-'2009KOKOMAA'!H9</f>
        <v>-16451</v>
      </c>
      <c r="I9" s="19">
        <f>'2010KOKOMAA'!I9-'2009KOKOMAA'!I9</f>
        <v>-69320</v>
      </c>
      <c r="J9" s="19">
        <f>'2010KOKOMAA'!J9-'2009KOKOMAA'!J9</f>
        <v>215938</v>
      </c>
      <c r="K9" s="19">
        <f>'2010KOKOMAA'!K9-'2009KOKOMAA'!K9</f>
        <v>91997</v>
      </c>
      <c r="L9" s="19">
        <f>'2010KOKOMAA'!L9-'2009KOKOMAA'!L9</f>
        <v>87749</v>
      </c>
      <c r="M9" s="19">
        <f>'2010KOKOMAA'!M9-'2009KOKOMAA'!M9</f>
        <v>74599</v>
      </c>
      <c r="N9" s="19">
        <f>'2010KOKOMAA'!N9-'2009KOKOMAA'!N9</f>
        <v>123810</v>
      </c>
      <c r="O9" s="19">
        <f>'2010KOKOMAA'!O9-'2009KOKOMAA'!O9</f>
        <v>72483</v>
      </c>
      <c r="P9" s="19"/>
      <c r="Q9" s="19"/>
      <c r="R9" s="19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</row>
    <row r="10" spans="2:78" x14ac:dyDescent="0.2">
      <c r="B10" s="11" t="s">
        <v>24</v>
      </c>
      <c r="C10" s="49">
        <f>SUM(D10:O10)</f>
        <v>115062</v>
      </c>
      <c r="D10" s="7">
        <f>'2010KOKOMAA'!D10-'2009KOKOMAA'!D10</f>
        <v>-51921</v>
      </c>
      <c r="E10" s="7">
        <f>'2010KOKOMAA'!E10-'2009KOKOMAA'!E10</f>
        <v>6575</v>
      </c>
      <c r="F10" s="7">
        <f>'2010KOKOMAA'!F10-'2009KOKOMAA'!F10</f>
        <v>19931</v>
      </c>
      <c r="G10" s="7">
        <f>'2010KOKOMAA'!G10-'2009KOKOMAA'!G10</f>
        <v>-5562</v>
      </c>
      <c r="H10" s="7">
        <f>'2010KOKOMAA'!H10-'2009KOKOMAA'!H10</f>
        <v>-10917</v>
      </c>
      <c r="I10" s="7">
        <f>'2010KOKOMAA'!I10-'2009KOKOMAA'!I10</f>
        <v>7887</v>
      </c>
      <c r="J10" s="7">
        <f>'2010KOKOMAA'!J10-'2009KOKOMAA'!J10</f>
        <v>43527</v>
      </c>
      <c r="K10" s="7">
        <f>'2010KOKOMAA'!K10-'2009KOKOMAA'!K10</f>
        <v>18597</v>
      </c>
      <c r="L10" s="7">
        <f>'2010KOKOMAA'!L10-'2009KOKOMAA'!L10</f>
        <v>21194</v>
      </c>
      <c r="M10" s="7">
        <f>'2010KOKOMAA'!M10-'2009KOKOMAA'!M10</f>
        <v>12102</v>
      </c>
      <c r="N10" s="7">
        <f>'2010KOKOMAA'!N10-'2009KOKOMAA'!N10</f>
        <v>45420</v>
      </c>
      <c r="O10" s="7">
        <f>'2010KOKOMAA'!O10-'2009KOKOMAA'!O10</f>
        <v>8229</v>
      </c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</row>
    <row r="11" spans="2:78" s="21" customFormat="1" x14ac:dyDescent="0.2">
      <c r="B11" s="22" t="s">
        <v>25</v>
      </c>
      <c r="C11" s="19">
        <f t="shared" ref="C11:C48" si="0">SUM(D11:O11)</f>
        <v>565657</v>
      </c>
      <c r="D11" s="19">
        <f>'2010KOKOMAA'!D11-'2009KOKOMAA'!D11</f>
        <v>-15962</v>
      </c>
      <c r="E11" s="19">
        <f>'2010KOKOMAA'!E11-'2009KOKOMAA'!E11</f>
        <v>-27574</v>
      </c>
      <c r="F11" s="19">
        <f>'2010KOKOMAA'!F11-'2009KOKOMAA'!F11</f>
        <v>119187</v>
      </c>
      <c r="G11" s="19">
        <f>'2010KOKOMAA'!G11-'2009KOKOMAA'!G11</f>
        <v>55240</v>
      </c>
      <c r="H11" s="19">
        <f>'2010KOKOMAA'!H11-'2009KOKOMAA'!H11</f>
        <v>-5534</v>
      </c>
      <c r="I11" s="19">
        <f>'2010KOKOMAA'!I11-'2009KOKOMAA'!I11</f>
        <v>-77207</v>
      </c>
      <c r="J11" s="19">
        <f>'2010KOKOMAA'!J11-'2009KOKOMAA'!J11</f>
        <v>172411</v>
      </c>
      <c r="K11" s="19">
        <f>'2010KOKOMAA'!K11-'2009KOKOMAA'!K11</f>
        <v>73400</v>
      </c>
      <c r="L11" s="19">
        <f>'2010KOKOMAA'!L11-'2009KOKOMAA'!L11</f>
        <v>66555</v>
      </c>
      <c r="M11" s="19">
        <f>'2010KOKOMAA'!M11-'2009KOKOMAA'!M11</f>
        <v>62497</v>
      </c>
      <c r="N11" s="19">
        <f>'2010KOKOMAA'!N11-'2009KOKOMAA'!N11</f>
        <v>78390</v>
      </c>
      <c r="O11" s="19">
        <f>'2010KOKOMAA'!O11-'2009KOKOMAA'!O11</f>
        <v>64254</v>
      </c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</row>
    <row r="12" spans="2:78" x14ac:dyDescent="0.2">
      <c r="B12" s="1" t="s">
        <v>26</v>
      </c>
      <c r="C12" s="43">
        <f t="shared" si="0"/>
        <v>-58020</v>
      </c>
      <c r="D12" s="12">
        <f>'2010KOKOMAA'!D12-'2009KOKOMAA'!D12</f>
        <v>-13515</v>
      </c>
      <c r="E12" s="12">
        <f>'2010KOKOMAA'!E12-'2009KOKOMAA'!E12</f>
        <v>-11527</v>
      </c>
      <c r="F12" s="12">
        <f>'2010KOKOMAA'!F12-'2009KOKOMAA'!F12</f>
        <v>-4692</v>
      </c>
      <c r="G12" s="12">
        <f>'2010KOKOMAA'!G12-'2009KOKOMAA'!G12</f>
        <v>-10393</v>
      </c>
      <c r="H12" s="12">
        <f>'2010KOKOMAA'!H12-'2009KOKOMAA'!H12</f>
        <v>-2412</v>
      </c>
      <c r="I12" s="12">
        <f>'2010KOKOMAA'!I12-'2009KOKOMAA'!I12</f>
        <v>-4029</v>
      </c>
      <c r="J12" s="12">
        <f>'2010KOKOMAA'!J12-'2009KOKOMAA'!J12</f>
        <v>-1218</v>
      </c>
      <c r="K12" s="12">
        <f>'2010KOKOMAA'!K12-'2009KOKOMAA'!K12</f>
        <v>-1318</v>
      </c>
      <c r="L12" s="12">
        <f>'2010KOKOMAA'!L12-'2009KOKOMAA'!L12</f>
        <v>-692</v>
      </c>
      <c r="M12" s="12">
        <f>'2010KOKOMAA'!M12-'2009KOKOMAA'!M12</f>
        <v>-1410</v>
      </c>
      <c r="N12" s="12">
        <f>'2010KOKOMAA'!N12-'2009KOKOMAA'!N12</f>
        <v>3256</v>
      </c>
      <c r="O12" s="12">
        <f>'2010KOKOMAA'!O12-'2009KOKOMAA'!O12</f>
        <v>-10070</v>
      </c>
    </row>
    <row r="13" spans="2:78" s="21" customFormat="1" x14ac:dyDescent="0.2">
      <c r="B13" s="24" t="s">
        <v>29</v>
      </c>
      <c r="C13" s="23">
        <f t="shared" si="0"/>
        <v>-15600</v>
      </c>
      <c r="D13" s="23">
        <f>'2010KOKOMAA'!D13-'2009KOKOMAA'!D13</f>
        <v>-4611</v>
      </c>
      <c r="E13" s="23">
        <f>'2010KOKOMAA'!E13-'2009KOKOMAA'!E13</f>
        <v>-2370</v>
      </c>
      <c r="F13" s="23">
        <f>'2010KOKOMAA'!F13-'2009KOKOMAA'!F13</f>
        <v>-812</v>
      </c>
      <c r="G13" s="23">
        <f>'2010KOKOMAA'!G13-'2009KOKOMAA'!G13</f>
        <v>191</v>
      </c>
      <c r="H13" s="23">
        <f>'2010KOKOMAA'!H13-'2009KOKOMAA'!H13</f>
        <v>-2946</v>
      </c>
      <c r="I13" s="23">
        <f>'2010KOKOMAA'!I13-'2009KOKOMAA'!I13</f>
        <v>-4132</v>
      </c>
      <c r="J13" s="23">
        <f>'2010KOKOMAA'!J13-'2009KOKOMAA'!J13</f>
        <v>6030</v>
      </c>
      <c r="K13" s="23">
        <f>'2010KOKOMAA'!K13-'2009KOKOMAA'!K13</f>
        <v>2547</v>
      </c>
      <c r="L13" s="23">
        <f>'2010KOKOMAA'!L13-'2009KOKOMAA'!L13</f>
        <v>-2674</v>
      </c>
      <c r="M13" s="23">
        <f>'2010KOKOMAA'!M13-'2009KOKOMAA'!M13</f>
        <v>-4253</v>
      </c>
      <c r="N13" s="23">
        <f>'2010KOKOMAA'!N13-'2009KOKOMAA'!N13</f>
        <v>-788</v>
      </c>
      <c r="O13" s="23">
        <f>'2010KOKOMAA'!O13-'2009KOKOMAA'!O13</f>
        <v>-1782</v>
      </c>
    </row>
    <row r="14" spans="2:78" x14ac:dyDescent="0.2">
      <c r="B14" s="1" t="s">
        <v>28</v>
      </c>
      <c r="C14" s="43">
        <f t="shared" si="0"/>
        <v>23847</v>
      </c>
      <c r="D14" s="12">
        <f>'2010KOKOMAA'!D14-'2009KOKOMAA'!D14</f>
        <v>-2307</v>
      </c>
      <c r="E14" s="12">
        <f>'2010KOKOMAA'!E14-'2009KOKOMAA'!E14</f>
        <v>-2378</v>
      </c>
      <c r="F14" s="12">
        <f>'2010KOKOMAA'!F14-'2009KOKOMAA'!F14</f>
        <v>-1336</v>
      </c>
      <c r="G14" s="12">
        <f>'2010KOKOMAA'!G14-'2009KOKOMAA'!G14</f>
        <v>-21</v>
      </c>
      <c r="H14" s="12">
        <f>'2010KOKOMAA'!H14-'2009KOKOMAA'!H14</f>
        <v>1352</v>
      </c>
      <c r="I14" s="12">
        <f>'2010KOKOMAA'!I14-'2009KOKOMAA'!I14</f>
        <v>-1183</v>
      </c>
      <c r="J14" s="12">
        <f>'2010KOKOMAA'!J14-'2009KOKOMAA'!J14</f>
        <v>15192</v>
      </c>
      <c r="K14" s="12">
        <f>'2010KOKOMAA'!K14-'2009KOKOMAA'!K14</f>
        <v>8153</v>
      </c>
      <c r="L14" s="12">
        <f>'2010KOKOMAA'!L14-'2009KOKOMAA'!L14</f>
        <v>-349</v>
      </c>
      <c r="M14" s="12">
        <f>'2010KOKOMAA'!M14-'2009KOKOMAA'!M14</f>
        <v>-778</v>
      </c>
      <c r="N14" s="12">
        <f>'2010KOKOMAA'!N14-'2009KOKOMAA'!N14</f>
        <v>6312</v>
      </c>
      <c r="O14" s="12">
        <f>'2010KOKOMAA'!O14-'2009KOKOMAA'!O14</f>
        <v>1190</v>
      </c>
    </row>
    <row r="15" spans="2:78" s="21" customFormat="1" x14ac:dyDescent="0.2">
      <c r="B15" s="24" t="s">
        <v>27</v>
      </c>
      <c r="C15" s="23">
        <f t="shared" si="0"/>
        <v>76898</v>
      </c>
      <c r="D15" s="23">
        <f>'2010KOKOMAA'!D15-'2009KOKOMAA'!D15</f>
        <v>-20430</v>
      </c>
      <c r="E15" s="23">
        <f>'2010KOKOMAA'!E15-'2009KOKOMAA'!E15</f>
        <v>9911</v>
      </c>
      <c r="F15" s="23">
        <f>'2010KOKOMAA'!F15-'2009KOKOMAA'!F15</f>
        <v>6173</v>
      </c>
      <c r="G15" s="23">
        <f>'2010KOKOMAA'!G15-'2009KOKOMAA'!G15</f>
        <v>6699</v>
      </c>
      <c r="H15" s="23">
        <f>'2010KOKOMAA'!H15-'2009KOKOMAA'!H15</f>
        <v>956</v>
      </c>
      <c r="I15" s="23">
        <f>'2010KOKOMAA'!I15-'2009KOKOMAA'!I15</f>
        <v>-8202</v>
      </c>
      <c r="J15" s="23">
        <f>'2010KOKOMAA'!J15-'2009KOKOMAA'!J15</f>
        <v>13349</v>
      </c>
      <c r="K15" s="23">
        <f>'2010KOKOMAA'!K15-'2009KOKOMAA'!K15</f>
        <v>12293</v>
      </c>
      <c r="L15" s="23">
        <f>'2010KOKOMAA'!L15-'2009KOKOMAA'!L15</f>
        <v>10508</v>
      </c>
      <c r="M15" s="23">
        <f>'2010KOKOMAA'!M15-'2009KOKOMAA'!M15</f>
        <v>7470</v>
      </c>
      <c r="N15" s="23">
        <f>'2010KOKOMAA'!N15-'2009KOKOMAA'!N15</f>
        <v>23232</v>
      </c>
      <c r="O15" s="23">
        <f>'2010KOKOMAA'!O15-'2009KOKOMAA'!O15</f>
        <v>14939</v>
      </c>
    </row>
    <row r="16" spans="2:78" x14ac:dyDescent="0.2">
      <c r="B16" s="42" t="s">
        <v>1</v>
      </c>
      <c r="C16" s="43">
        <f t="shared" si="0"/>
        <v>11589</v>
      </c>
      <c r="D16" s="12">
        <f>'2010KOKOMAA'!D16-'2009KOKOMAA'!D16</f>
        <v>188</v>
      </c>
      <c r="E16" s="12">
        <f>'2010KOKOMAA'!E16-'2009KOKOMAA'!E16</f>
        <v>225</v>
      </c>
      <c r="F16" s="12">
        <f>'2010KOKOMAA'!F16-'2009KOKOMAA'!F16</f>
        <v>1481</v>
      </c>
      <c r="G16" s="12">
        <f>'2010KOKOMAA'!G16-'2009KOKOMAA'!G16</f>
        <v>-1278</v>
      </c>
      <c r="H16" s="12">
        <f>'2010KOKOMAA'!H16-'2009KOKOMAA'!H16</f>
        <v>-948</v>
      </c>
      <c r="I16" s="12">
        <f>'2010KOKOMAA'!I16-'2009KOKOMAA'!I16</f>
        <v>2619</v>
      </c>
      <c r="J16" s="12">
        <f>'2010KOKOMAA'!J16-'2009KOKOMAA'!J16</f>
        <v>3203</v>
      </c>
      <c r="K16" s="12">
        <f>'2010KOKOMAA'!K16-'2009KOKOMAA'!K16</f>
        <v>512</v>
      </c>
      <c r="L16" s="12">
        <f>'2010KOKOMAA'!L16-'2009KOKOMAA'!L16</f>
        <v>1634</v>
      </c>
      <c r="M16" s="12">
        <f>'2010KOKOMAA'!M16-'2009KOKOMAA'!M16</f>
        <v>2935</v>
      </c>
      <c r="N16" s="12">
        <f>'2010KOKOMAA'!N16-'2009KOKOMAA'!N16</f>
        <v>926</v>
      </c>
      <c r="O16" s="12">
        <f>'2010KOKOMAA'!O16-'2009KOKOMAA'!O16</f>
        <v>92</v>
      </c>
    </row>
    <row r="17" spans="2:15" s="21" customFormat="1" x14ac:dyDescent="0.2">
      <c r="B17" s="24" t="s">
        <v>30</v>
      </c>
      <c r="C17" s="23">
        <f t="shared" si="0"/>
        <v>2441</v>
      </c>
      <c r="D17" s="23">
        <f>'2010KOKOMAA'!D17-'2009KOKOMAA'!D17</f>
        <v>-834</v>
      </c>
      <c r="E17" s="23">
        <f>'2010KOKOMAA'!E17-'2009KOKOMAA'!E17</f>
        <v>2061</v>
      </c>
      <c r="F17" s="23">
        <f>'2010KOKOMAA'!F17-'2009KOKOMAA'!F17</f>
        <v>140</v>
      </c>
      <c r="G17" s="23">
        <f>'2010KOKOMAA'!G17-'2009KOKOMAA'!G17</f>
        <v>-181</v>
      </c>
      <c r="H17" s="23">
        <f>'2010KOKOMAA'!H17-'2009KOKOMAA'!H17</f>
        <v>211</v>
      </c>
      <c r="I17" s="23">
        <f>'2010KOKOMAA'!I17-'2009KOKOMAA'!I17</f>
        <v>678</v>
      </c>
      <c r="J17" s="23">
        <f>'2010KOKOMAA'!J17-'2009KOKOMAA'!J17</f>
        <v>630</v>
      </c>
      <c r="K17" s="23">
        <f>'2010KOKOMAA'!K17-'2009KOKOMAA'!K17</f>
        <v>173</v>
      </c>
      <c r="L17" s="23">
        <f>'2010KOKOMAA'!L17-'2009KOKOMAA'!L17</f>
        <v>1577</v>
      </c>
      <c r="M17" s="23">
        <f>'2010KOKOMAA'!M17-'2009KOKOMAA'!M17</f>
        <v>-1426</v>
      </c>
      <c r="N17" s="23">
        <f>'2010KOKOMAA'!N17-'2009KOKOMAA'!N17</f>
        <v>1048</v>
      </c>
      <c r="O17" s="23">
        <f>'2010KOKOMAA'!O17-'2009KOKOMAA'!O17</f>
        <v>-1636</v>
      </c>
    </row>
    <row r="18" spans="2:15" x14ac:dyDescent="0.2">
      <c r="B18" s="1" t="s">
        <v>31</v>
      </c>
      <c r="C18" s="43">
        <f t="shared" si="0"/>
        <v>-9269</v>
      </c>
      <c r="D18" s="12">
        <f>'2010KOKOMAA'!D18-'2009KOKOMAA'!D18</f>
        <v>-2077</v>
      </c>
      <c r="E18" s="12">
        <f>'2010KOKOMAA'!E18-'2009KOKOMAA'!E18</f>
        <v>485</v>
      </c>
      <c r="F18" s="12">
        <f>'2010KOKOMAA'!F18-'2009KOKOMAA'!F18</f>
        <v>825</v>
      </c>
      <c r="G18" s="12">
        <f>'2010KOKOMAA'!G18-'2009KOKOMAA'!G18</f>
        <v>-1276</v>
      </c>
      <c r="H18" s="12">
        <f>'2010KOKOMAA'!H18-'2009KOKOMAA'!H18</f>
        <v>-2036</v>
      </c>
      <c r="I18" s="12">
        <f>'2010KOKOMAA'!I18-'2009KOKOMAA'!I18</f>
        <v>-118</v>
      </c>
      <c r="J18" s="12">
        <f>'2010KOKOMAA'!J18-'2009KOKOMAA'!J18</f>
        <v>-1918</v>
      </c>
      <c r="K18" s="12">
        <f>'2010KOKOMAA'!K18-'2009KOKOMAA'!K18</f>
        <v>-4730</v>
      </c>
      <c r="L18" s="12">
        <f>'2010KOKOMAA'!L18-'2009KOKOMAA'!L18</f>
        <v>-592</v>
      </c>
      <c r="M18" s="12">
        <f>'2010KOKOMAA'!M18-'2009KOKOMAA'!M18</f>
        <v>610</v>
      </c>
      <c r="N18" s="12">
        <f>'2010KOKOMAA'!N18-'2009KOKOMAA'!N18</f>
        <v>865</v>
      </c>
      <c r="O18" s="12">
        <f>'2010KOKOMAA'!O18-'2009KOKOMAA'!O18</f>
        <v>693</v>
      </c>
    </row>
    <row r="19" spans="2:15" s="21" customFormat="1" x14ac:dyDescent="0.2">
      <c r="B19" s="24" t="s">
        <v>34</v>
      </c>
      <c r="C19" s="23">
        <f t="shared" si="0"/>
        <v>10098</v>
      </c>
      <c r="D19" s="23">
        <f>'2010KOKOMAA'!D19-'2009KOKOMAA'!D19</f>
        <v>-924</v>
      </c>
      <c r="E19" s="23">
        <f>'2010KOKOMAA'!E19-'2009KOKOMAA'!E19</f>
        <v>457</v>
      </c>
      <c r="F19" s="23">
        <f>'2010KOKOMAA'!F19-'2009KOKOMAA'!F19</f>
        <v>1091</v>
      </c>
      <c r="G19" s="23">
        <f>'2010KOKOMAA'!G19-'2009KOKOMAA'!G19</f>
        <v>453</v>
      </c>
      <c r="H19" s="23">
        <f>'2010KOKOMAA'!H19-'2009KOKOMAA'!H19</f>
        <v>448</v>
      </c>
      <c r="I19" s="23">
        <f>'2010KOKOMAA'!I19-'2009KOKOMAA'!I19</f>
        <v>-1135</v>
      </c>
      <c r="J19" s="23">
        <f>'2010KOKOMAA'!J19-'2009KOKOMAA'!J19</f>
        <v>5985</v>
      </c>
      <c r="K19" s="23">
        <f>'2010KOKOMAA'!K19-'2009KOKOMAA'!K19</f>
        <v>2288</v>
      </c>
      <c r="L19" s="23">
        <f>'2010KOKOMAA'!L19-'2009KOKOMAA'!L19</f>
        <v>465</v>
      </c>
      <c r="M19" s="23">
        <f>'2010KOKOMAA'!M19-'2009KOKOMAA'!M19</f>
        <v>-74</v>
      </c>
      <c r="N19" s="23">
        <f>'2010KOKOMAA'!N19-'2009KOKOMAA'!N19</f>
        <v>339</v>
      </c>
      <c r="O19" s="23">
        <f>'2010KOKOMAA'!O19-'2009KOKOMAA'!O19</f>
        <v>705</v>
      </c>
    </row>
    <row r="20" spans="2:15" x14ac:dyDescent="0.2">
      <c r="B20" s="1" t="s">
        <v>33</v>
      </c>
      <c r="C20" s="43">
        <f t="shared" si="0"/>
        <v>-3434</v>
      </c>
      <c r="D20" s="12">
        <f>'2010KOKOMAA'!D20-'2009KOKOMAA'!D20</f>
        <v>1055</v>
      </c>
      <c r="E20" s="12">
        <f>'2010KOKOMAA'!E20-'2009KOKOMAA'!E20</f>
        <v>4827</v>
      </c>
      <c r="F20" s="12">
        <f>'2010KOKOMAA'!F20-'2009KOKOMAA'!F20</f>
        <v>60</v>
      </c>
      <c r="G20" s="12">
        <f>'2010KOKOMAA'!G20-'2009KOKOMAA'!G20</f>
        <v>-607</v>
      </c>
      <c r="H20" s="12">
        <f>'2010KOKOMAA'!H20-'2009KOKOMAA'!H20</f>
        <v>-1643</v>
      </c>
      <c r="I20" s="12">
        <f>'2010KOKOMAA'!I20-'2009KOKOMAA'!I20</f>
        <v>-1236</v>
      </c>
      <c r="J20" s="12">
        <f>'2010KOKOMAA'!J20-'2009KOKOMAA'!J20</f>
        <v>-2693</v>
      </c>
      <c r="K20" s="12">
        <f>'2010KOKOMAA'!K20-'2009KOKOMAA'!K20</f>
        <v>-4391</v>
      </c>
      <c r="L20" s="12">
        <f>'2010KOKOMAA'!L20-'2009KOKOMAA'!L20</f>
        <v>227</v>
      </c>
      <c r="M20" s="12">
        <f>'2010KOKOMAA'!M20-'2009KOKOMAA'!M20</f>
        <v>-406</v>
      </c>
      <c r="N20" s="12">
        <f>'2010KOKOMAA'!N20-'2009KOKOMAA'!N20</f>
        <v>359</v>
      </c>
      <c r="O20" s="12">
        <f>'2010KOKOMAA'!O20-'2009KOKOMAA'!O20</f>
        <v>1014</v>
      </c>
    </row>
    <row r="21" spans="2:15" s="21" customFormat="1" x14ac:dyDescent="0.2">
      <c r="B21" s="24" t="s">
        <v>40</v>
      </c>
      <c r="C21" s="23">
        <f t="shared" si="0"/>
        <v>9336</v>
      </c>
      <c r="D21" s="23">
        <f>'2010KOKOMAA'!D21-'2009KOKOMAA'!D21</f>
        <v>-1264</v>
      </c>
      <c r="E21" s="23">
        <f>'2010KOKOMAA'!E21-'2009KOKOMAA'!E21</f>
        <v>1362</v>
      </c>
      <c r="F21" s="23">
        <f>'2010KOKOMAA'!F21-'2009KOKOMAA'!F21</f>
        <v>1683</v>
      </c>
      <c r="G21" s="23">
        <f>'2010KOKOMAA'!G21-'2009KOKOMAA'!G21</f>
        <v>-1402</v>
      </c>
      <c r="H21" s="23">
        <f>'2010KOKOMAA'!H21-'2009KOKOMAA'!H21</f>
        <v>569</v>
      </c>
      <c r="I21" s="23">
        <f>'2010KOKOMAA'!I21-'2009KOKOMAA'!I21</f>
        <v>3501</v>
      </c>
      <c r="J21" s="23">
        <f>'2010KOKOMAA'!J21-'2009KOKOMAA'!J21</f>
        <v>918</v>
      </c>
      <c r="K21" s="23">
        <f>'2010KOKOMAA'!K21-'2009KOKOMAA'!K21</f>
        <v>1574</v>
      </c>
      <c r="L21" s="23">
        <f>'2010KOKOMAA'!L21-'2009KOKOMAA'!L21</f>
        <v>3050</v>
      </c>
      <c r="M21" s="23">
        <f>'2010KOKOMAA'!M21-'2009KOKOMAA'!M21</f>
        <v>344</v>
      </c>
      <c r="N21" s="23">
        <f>'2010KOKOMAA'!N21-'2009KOKOMAA'!N21</f>
        <v>-450</v>
      </c>
      <c r="O21" s="23">
        <f>'2010KOKOMAA'!O21-'2009KOKOMAA'!O21</f>
        <v>-549</v>
      </c>
    </row>
    <row r="22" spans="2:15" x14ac:dyDescent="0.2">
      <c r="B22" s="42" t="s">
        <v>36</v>
      </c>
      <c r="C22" s="43">
        <f t="shared" si="0"/>
        <v>4564</v>
      </c>
      <c r="D22" s="12">
        <f>'2010KOKOMAA'!D22-'2009KOKOMAA'!D22</f>
        <v>-318</v>
      </c>
      <c r="E22" s="12">
        <f>'2010KOKOMAA'!E22-'2009KOKOMAA'!E22</f>
        <v>-171</v>
      </c>
      <c r="F22" s="12">
        <f>'2010KOKOMAA'!F22-'2009KOKOMAA'!F22</f>
        <v>879</v>
      </c>
      <c r="G22" s="12">
        <f>'2010KOKOMAA'!G22-'2009KOKOMAA'!G22</f>
        <v>-1257</v>
      </c>
      <c r="H22" s="12">
        <f>'2010KOKOMAA'!H22-'2009KOKOMAA'!H22</f>
        <v>-1876</v>
      </c>
      <c r="I22" s="12">
        <f>'2010KOKOMAA'!I22-'2009KOKOMAA'!I22</f>
        <v>-734</v>
      </c>
      <c r="J22" s="12">
        <f>'2010KOKOMAA'!J22-'2009KOKOMAA'!J22</f>
        <v>1474</v>
      </c>
      <c r="K22" s="12">
        <f>'2010KOKOMAA'!K22-'2009KOKOMAA'!K22</f>
        <v>272</v>
      </c>
      <c r="L22" s="12">
        <f>'2010KOKOMAA'!L22-'2009KOKOMAA'!L22</f>
        <v>2190</v>
      </c>
      <c r="M22" s="12">
        <f>'2010KOKOMAA'!M22-'2009KOKOMAA'!M22</f>
        <v>615</v>
      </c>
      <c r="N22" s="12">
        <f>'2010KOKOMAA'!N22-'2009KOKOMAA'!N22</f>
        <v>1356</v>
      </c>
      <c r="O22" s="12">
        <f>'2010KOKOMAA'!O22-'2009KOKOMAA'!O22</f>
        <v>2134</v>
      </c>
    </row>
    <row r="23" spans="2:15" s="21" customFormat="1" x14ac:dyDescent="0.2">
      <c r="B23" s="24" t="s">
        <v>32</v>
      </c>
      <c r="C23" s="23">
        <f t="shared" si="0"/>
        <v>527</v>
      </c>
      <c r="D23" s="23">
        <f>'2010KOKOMAA'!D23-'2009KOKOMAA'!D23</f>
        <v>-3510</v>
      </c>
      <c r="E23" s="23">
        <f>'2010KOKOMAA'!E23-'2009KOKOMAA'!E23</f>
        <v>-268</v>
      </c>
      <c r="F23" s="23">
        <f>'2010KOKOMAA'!F23-'2009KOKOMAA'!F23</f>
        <v>-1133</v>
      </c>
      <c r="G23" s="23">
        <f>'2010KOKOMAA'!G23-'2009KOKOMAA'!G23</f>
        <v>-995</v>
      </c>
      <c r="H23" s="23">
        <f>'2010KOKOMAA'!H23-'2009KOKOMAA'!H23</f>
        <v>-98</v>
      </c>
      <c r="I23" s="23">
        <f>'2010KOKOMAA'!I23-'2009KOKOMAA'!I23</f>
        <v>2463</v>
      </c>
      <c r="J23" s="23">
        <f>'2010KOKOMAA'!J23-'2009KOKOMAA'!J23</f>
        <v>1492</v>
      </c>
      <c r="K23" s="23">
        <f>'2010KOKOMAA'!K23-'2009KOKOMAA'!K23</f>
        <v>-1809</v>
      </c>
      <c r="L23" s="23">
        <f>'2010KOKOMAA'!L23-'2009KOKOMAA'!L23</f>
        <v>537</v>
      </c>
      <c r="M23" s="23">
        <f>'2010KOKOMAA'!M23-'2009KOKOMAA'!M23</f>
        <v>838</v>
      </c>
      <c r="N23" s="23">
        <f>'2010KOKOMAA'!N23-'2009KOKOMAA'!N23</f>
        <v>1266</v>
      </c>
      <c r="O23" s="23">
        <f>'2010KOKOMAA'!O23-'2009KOKOMAA'!O23</f>
        <v>1744</v>
      </c>
    </row>
    <row r="24" spans="2:15" x14ac:dyDescent="0.2">
      <c r="B24" s="1" t="s">
        <v>35</v>
      </c>
      <c r="C24" s="43">
        <f t="shared" si="0"/>
        <v>-1840</v>
      </c>
      <c r="D24" s="12">
        <f>'2010KOKOMAA'!D24-'2009KOKOMAA'!D24</f>
        <v>-677</v>
      </c>
      <c r="E24" s="12">
        <f>'2010KOKOMAA'!E24-'2009KOKOMAA'!E24</f>
        <v>-199</v>
      </c>
      <c r="F24" s="12">
        <f>'2010KOKOMAA'!F24-'2009KOKOMAA'!F24</f>
        <v>496</v>
      </c>
      <c r="G24" s="12">
        <f>'2010KOKOMAA'!G24-'2009KOKOMAA'!G24</f>
        <v>-370</v>
      </c>
      <c r="H24" s="12">
        <f>'2010KOKOMAA'!H24-'2009KOKOMAA'!H24</f>
        <v>-598</v>
      </c>
      <c r="I24" s="12">
        <f>'2010KOKOMAA'!I24-'2009KOKOMAA'!I24</f>
        <v>-937</v>
      </c>
      <c r="J24" s="12">
        <f>'2010KOKOMAA'!J24-'2009KOKOMAA'!J24</f>
        <v>1329</v>
      </c>
      <c r="K24" s="12">
        <f>'2010KOKOMAA'!K24-'2009KOKOMAA'!K24</f>
        <v>-1301</v>
      </c>
      <c r="L24" s="12">
        <f>'2010KOKOMAA'!L24-'2009KOKOMAA'!L24</f>
        <v>-517</v>
      </c>
      <c r="M24" s="12">
        <f>'2010KOKOMAA'!M24-'2009KOKOMAA'!M24</f>
        <v>244</v>
      </c>
      <c r="N24" s="12">
        <f>'2010KOKOMAA'!N24-'2009KOKOMAA'!N24</f>
        <v>698</v>
      </c>
      <c r="O24" s="12">
        <f>'2010KOKOMAA'!O24-'2009KOKOMAA'!O24</f>
        <v>-8</v>
      </c>
    </row>
    <row r="25" spans="2:15" s="21" customFormat="1" x14ac:dyDescent="0.2">
      <c r="B25" s="24" t="s">
        <v>38</v>
      </c>
      <c r="C25" s="23">
        <f t="shared" si="0"/>
        <v>238</v>
      </c>
      <c r="D25" s="23">
        <f>'2010KOKOMAA'!D25-'2009KOKOMAA'!D25</f>
        <v>-1328</v>
      </c>
      <c r="E25" s="23">
        <f>'2010KOKOMAA'!E25-'2009KOKOMAA'!E25</f>
        <v>602</v>
      </c>
      <c r="F25" s="23">
        <f>'2010KOKOMAA'!F25-'2009KOKOMAA'!F25</f>
        <v>183</v>
      </c>
      <c r="G25" s="23">
        <f>'2010KOKOMAA'!G25-'2009KOKOMAA'!G25</f>
        <v>-302</v>
      </c>
      <c r="H25" s="23">
        <f>'2010KOKOMAA'!H25-'2009KOKOMAA'!H25</f>
        <v>-3187</v>
      </c>
      <c r="I25" s="23">
        <f>'2010KOKOMAA'!I25-'2009KOKOMAA'!I25</f>
        <v>350</v>
      </c>
      <c r="J25" s="23">
        <f>'2010KOKOMAA'!J25-'2009KOKOMAA'!J25</f>
        <v>1694</v>
      </c>
      <c r="K25" s="23">
        <f>'2010KOKOMAA'!K25-'2009KOKOMAA'!K25</f>
        <v>1518</v>
      </c>
      <c r="L25" s="23">
        <f>'2010KOKOMAA'!L25-'2009KOKOMAA'!L25</f>
        <v>-134</v>
      </c>
      <c r="M25" s="23">
        <f>'2010KOKOMAA'!M25-'2009KOKOMAA'!M25</f>
        <v>-90</v>
      </c>
      <c r="N25" s="23">
        <f>'2010KOKOMAA'!N25-'2009KOKOMAA'!N25</f>
        <v>-357</v>
      </c>
      <c r="O25" s="23">
        <f>'2010KOKOMAA'!O25-'2009KOKOMAA'!O25</f>
        <v>1289</v>
      </c>
    </row>
    <row r="26" spans="2:15" x14ac:dyDescent="0.2">
      <c r="B26" s="1" t="s">
        <v>37</v>
      </c>
      <c r="C26" s="43">
        <f t="shared" si="0"/>
        <v>37613</v>
      </c>
      <c r="D26" s="12">
        <f>'2010KOKOMAA'!D26-'2009KOKOMAA'!D26</f>
        <v>1500</v>
      </c>
      <c r="E26" s="12">
        <f>'2010KOKOMAA'!E26-'2009KOKOMAA'!E26</f>
        <v>4357</v>
      </c>
      <c r="F26" s="12">
        <f>'2010KOKOMAA'!F26-'2009KOKOMAA'!F26</f>
        <v>7648</v>
      </c>
      <c r="G26" s="12">
        <f>'2010KOKOMAA'!G26-'2009KOKOMAA'!G26</f>
        <v>1978</v>
      </c>
      <c r="H26" s="12">
        <f>'2010KOKOMAA'!H26-'2009KOKOMAA'!H26</f>
        <v>1306</v>
      </c>
      <c r="I26" s="12">
        <f>'2010KOKOMAA'!I26-'2009KOKOMAA'!I26</f>
        <v>3101</v>
      </c>
      <c r="J26" s="12">
        <f>'2010KOKOMAA'!J26-'2009KOKOMAA'!J26</f>
        <v>2820</v>
      </c>
      <c r="K26" s="12">
        <f>'2010KOKOMAA'!K26-'2009KOKOMAA'!K26</f>
        <v>4426</v>
      </c>
      <c r="L26" s="12">
        <f>'2010KOKOMAA'!L26-'2009KOKOMAA'!L26</f>
        <v>5118</v>
      </c>
      <c r="M26" s="12">
        <f>'2010KOKOMAA'!M26-'2009KOKOMAA'!M26</f>
        <v>4605</v>
      </c>
      <c r="N26" s="12">
        <f>'2010KOKOMAA'!N26-'2009KOKOMAA'!N26</f>
        <v>2309</v>
      </c>
      <c r="O26" s="12">
        <f>'2010KOKOMAA'!O26-'2009KOKOMAA'!O26</f>
        <v>-1555</v>
      </c>
    </row>
    <row r="27" spans="2:15" s="21" customFormat="1" x14ac:dyDescent="0.2">
      <c r="B27" s="24" t="s">
        <v>39</v>
      </c>
      <c r="C27" s="23">
        <f t="shared" si="0"/>
        <v>612</v>
      </c>
      <c r="D27" s="23">
        <f>'2010KOKOMAA'!D27-'2009KOKOMAA'!D27</f>
        <v>-179</v>
      </c>
      <c r="E27" s="23">
        <f>'2010KOKOMAA'!E27-'2009KOKOMAA'!E27</f>
        <v>324</v>
      </c>
      <c r="F27" s="23">
        <f>'2010KOKOMAA'!F27-'2009KOKOMAA'!F27</f>
        <v>-173</v>
      </c>
      <c r="G27" s="23">
        <f>'2010KOKOMAA'!G27-'2009KOKOMAA'!G27</f>
        <v>-446</v>
      </c>
      <c r="H27" s="23">
        <f>'2010KOKOMAA'!H27-'2009KOKOMAA'!H27</f>
        <v>-719</v>
      </c>
      <c r="I27" s="23">
        <f>'2010KOKOMAA'!I27-'2009KOKOMAA'!I27</f>
        <v>950</v>
      </c>
      <c r="J27" s="23">
        <f>'2010KOKOMAA'!J27-'2009KOKOMAA'!J27</f>
        <v>328</v>
      </c>
      <c r="K27" s="23">
        <f>'2010KOKOMAA'!K27-'2009KOKOMAA'!K27</f>
        <v>-17</v>
      </c>
      <c r="L27" s="23">
        <f>'2010KOKOMAA'!L27-'2009KOKOMAA'!L27</f>
        <v>251</v>
      </c>
      <c r="M27" s="23">
        <f>'2010KOKOMAA'!M27-'2009KOKOMAA'!M27</f>
        <v>-71</v>
      </c>
      <c r="N27" s="23">
        <f>'2010KOKOMAA'!N27-'2009KOKOMAA'!N27</f>
        <v>287</v>
      </c>
      <c r="O27" s="23">
        <f>'2010KOKOMAA'!O27-'2009KOKOMAA'!O27</f>
        <v>77</v>
      </c>
    </row>
    <row r="28" spans="2:15" x14ac:dyDescent="0.2">
      <c r="B28" s="42" t="s">
        <v>42</v>
      </c>
      <c r="C28" s="43">
        <f t="shared" si="0"/>
        <v>-1840</v>
      </c>
      <c r="D28" s="12">
        <f>'2010KOKOMAA'!D28-'2009KOKOMAA'!D28</f>
        <v>-696</v>
      </c>
      <c r="E28" s="12">
        <f>'2010KOKOMAA'!E28-'2009KOKOMAA'!E28</f>
        <v>-55</v>
      </c>
      <c r="F28" s="12">
        <f>'2010KOKOMAA'!F28-'2009KOKOMAA'!F28</f>
        <v>-393</v>
      </c>
      <c r="G28" s="12">
        <f>'2010KOKOMAA'!G28-'2009KOKOMAA'!G28</f>
        <v>-469</v>
      </c>
      <c r="H28" s="12">
        <f>'2010KOKOMAA'!H28-'2009KOKOMAA'!H28</f>
        <v>-492</v>
      </c>
      <c r="I28" s="12">
        <f>'2010KOKOMAA'!I28-'2009KOKOMAA'!I28</f>
        <v>-82</v>
      </c>
      <c r="J28" s="12">
        <f>'2010KOKOMAA'!J28-'2009KOKOMAA'!J28</f>
        <v>-406</v>
      </c>
      <c r="K28" s="12">
        <f>'2010KOKOMAA'!K28-'2009KOKOMAA'!K28</f>
        <v>-27</v>
      </c>
      <c r="L28" s="12">
        <f>'2010KOKOMAA'!L28-'2009KOKOMAA'!L28</f>
        <v>313</v>
      </c>
      <c r="M28" s="12">
        <f>'2010KOKOMAA'!M28-'2009KOKOMAA'!M28</f>
        <v>107</v>
      </c>
      <c r="N28" s="12">
        <f>'2010KOKOMAA'!N28-'2009KOKOMAA'!N28</f>
        <v>532</v>
      </c>
      <c r="O28" s="12">
        <f>'2010KOKOMAA'!O28-'2009KOKOMAA'!O28</f>
        <v>-172</v>
      </c>
    </row>
    <row r="29" spans="2:15" s="21" customFormat="1" x14ac:dyDescent="0.2">
      <c r="B29" s="24" t="s">
        <v>43</v>
      </c>
      <c r="C29" s="23">
        <f t="shared" si="0"/>
        <v>1915</v>
      </c>
      <c r="D29" s="23">
        <f>'2010KOKOMAA'!D29-'2009KOKOMAA'!D29</f>
        <v>136</v>
      </c>
      <c r="E29" s="23">
        <f>'2010KOKOMAA'!E29-'2009KOKOMAA'!E29</f>
        <v>372</v>
      </c>
      <c r="F29" s="23">
        <f>'2010KOKOMAA'!F29-'2009KOKOMAA'!F29</f>
        <v>419</v>
      </c>
      <c r="G29" s="23">
        <f>'2010KOKOMAA'!G29-'2009KOKOMAA'!G29</f>
        <v>-200</v>
      </c>
      <c r="H29" s="23">
        <f>'2010KOKOMAA'!H29-'2009KOKOMAA'!H29</f>
        <v>-105</v>
      </c>
      <c r="I29" s="23">
        <f>'2010KOKOMAA'!I29-'2009KOKOMAA'!I29</f>
        <v>-2</v>
      </c>
      <c r="J29" s="23">
        <f>'2010KOKOMAA'!J29-'2009KOKOMAA'!J29</f>
        <v>600</v>
      </c>
      <c r="K29" s="23">
        <f>'2010KOKOMAA'!K29-'2009KOKOMAA'!K29</f>
        <v>504</v>
      </c>
      <c r="L29" s="23">
        <f>'2010KOKOMAA'!L29-'2009KOKOMAA'!L29</f>
        <v>434</v>
      </c>
      <c r="M29" s="23">
        <f>'2010KOKOMAA'!M29-'2009KOKOMAA'!M29</f>
        <v>-548</v>
      </c>
      <c r="N29" s="23">
        <f>'2010KOKOMAA'!N29-'2009KOKOMAA'!N29</f>
        <v>430</v>
      </c>
      <c r="O29" s="23">
        <f>'2010KOKOMAA'!O29-'2009KOKOMAA'!O29</f>
        <v>-125</v>
      </c>
    </row>
    <row r="30" spans="2:15" x14ac:dyDescent="0.2">
      <c r="B30" s="1" t="s">
        <v>44</v>
      </c>
      <c r="C30" s="43">
        <f t="shared" si="0"/>
        <v>3967</v>
      </c>
      <c r="D30" s="12">
        <f>'2010KOKOMAA'!D30-'2009KOKOMAA'!D30</f>
        <v>255</v>
      </c>
      <c r="E30" s="12">
        <f>'2010KOKOMAA'!E30-'2009KOKOMAA'!E30</f>
        <v>-189</v>
      </c>
      <c r="F30" s="12">
        <f>'2010KOKOMAA'!F30-'2009KOKOMAA'!F30</f>
        <v>1059</v>
      </c>
      <c r="G30" s="12">
        <f>'2010KOKOMAA'!G30-'2009KOKOMAA'!G30</f>
        <v>365</v>
      </c>
      <c r="H30" s="12">
        <f>'2010KOKOMAA'!H30-'2009KOKOMAA'!H30</f>
        <v>-1041</v>
      </c>
      <c r="I30" s="12">
        <f>'2010KOKOMAA'!I30-'2009KOKOMAA'!I30</f>
        <v>-702</v>
      </c>
      <c r="J30" s="12">
        <f>'2010KOKOMAA'!J30-'2009KOKOMAA'!J30</f>
        <v>1295</v>
      </c>
      <c r="K30" s="12">
        <f>'2010KOKOMAA'!K30-'2009KOKOMAA'!K30</f>
        <v>564</v>
      </c>
      <c r="L30" s="12">
        <f>'2010KOKOMAA'!L30-'2009KOKOMAA'!L30</f>
        <v>1439</v>
      </c>
      <c r="M30" s="12">
        <f>'2010KOKOMAA'!M30-'2009KOKOMAA'!M30</f>
        <v>-9</v>
      </c>
      <c r="N30" s="12">
        <f>'2010KOKOMAA'!N30-'2009KOKOMAA'!N30</f>
        <v>600</v>
      </c>
      <c r="O30" s="12">
        <f>'2010KOKOMAA'!O30-'2009KOKOMAA'!O30</f>
        <v>331</v>
      </c>
    </row>
    <row r="31" spans="2:15" s="21" customFormat="1" x14ac:dyDescent="0.2">
      <c r="B31" s="24" t="s">
        <v>2</v>
      </c>
      <c r="C31" s="23">
        <f t="shared" si="0"/>
        <v>-90</v>
      </c>
      <c r="D31" s="23">
        <f>'2010KOKOMAA'!D31-'2009KOKOMAA'!D31</f>
        <v>-357</v>
      </c>
      <c r="E31" s="23">
        <f>'2010KOKOMAA'!E31-'2009KOKOMAA'!E31</f>
        <v>-473</v>
      </c>
      <c r="F31" s="23">
        <f>'2010KOKOMAA'!F31-'2009KOKOMAA'!F31</f>
        <v>63</v>
      </c>
      <c r="G31" s="23">
        <f>'2010KOKOMAA'!G31-'2009KOKOMAA'!G31</f>
        <v>41</v>
      </c>
      <c r="H31" s="23">
        <f>'2010KOKOMAA'!H31-'2009KOKOMAA'!H31</f>
        <v>-246</v>
      </c>
      <c r="I31" s="23">
        <f>'2010KOKOMAA'!I31-'2009KOKOMAA'!I31</f>
        <v>1114</v>
      </c>
      <c r="J31" s="23">
        <f>'2010KOKOMAA'!J31-'2009KOKOMAA'!J31</f>
        <v>-806</v>
      </c>
      <c r="K31" s="23">
        <f>'2010KOKOMAA'!K31-'2009KOKOMAA'!K31</f>
        <v>-131</v>
      </c>
      <c r="L31" s="23">
        <f>'2010KOKOMAA'!L31-'2009KOKOMAA'!L31</f>
        <v>821</v>
      </c>
      <c r="M31" s="23">
        <f>'2010KOKOMAA'!M31-'2009KOKOMAA'!M31</f>
        <v>-243</v>
      </c>
      <c r="N31" s="23">
        <f>'2010KOKOMAA'!N31-'2009KOKOMAA'!N31</f>
        <v>-141</v>
      </c>
      <c r="O31" s="23">
        <f>'2010KOKOMAA'!O31-'2009KOKOMAA'!O31</f>
        <v>268</v>
      </c>
    </row>
    <row r="32" spans="2:15" x14ac:dyDescent="0.2">
      <c r="B32" s="1" t="s">
        <v>48</v>
      </c>
      <c r="C32" s="43">
        <f t="shared" si="0"/>
        <v>3311</v>
      </c>
      <c r="D32" s="12">
        <f>'2010KOKOMAA'!D32-'2009KOKOMAA'!D32</f>
        <v>248</v>
      </c>
      <c r="E32" s="12">
        <f>'2010KOKOMAA'!E32-'2009KOKOMAA'!E32</f>
        <v>318</v>
      </c>
      <c r="F32" s="12">
        <f>'2010KOKOMAA'!F32-'2009KOKOMAA'!F32</f>
        <v>255</v>
      </c>
      <c r="G32" s="12">
        <f>'2010KOKOMAA'!G32-'2009KOKOMAA'!G32</f>
        <v>-41</v>
      </c>
      <c r="H32" s="12">
        <f>'2010KOKOMAA'!H32-'2009KOKOMAA'!H32</f>
        <v>317</v>
      </c>
      <c r="I32" s="12">
        <f>'2010KOKOMAA'!I32-'2009KOKOMAA'!I32</f>
        <v>945</v>
      </c>
      <c r="J32" s="12">
        <f>'2010KOKOMAA'!J32-'2009KOKOMAA'!J32</f>
        <v>1068</v>
      </c>
      <c r="K32" s="12">
        <f>'2010KOKOMAA'!K32-'2009KOKOMAA'!K32</f>
        <v>-738</v>
      </c>
      <c r="L32" s="12">
        <f>'2010KOKOMAA'!L32-'2009KOKOMAA'!L32</f>
        <v>381</v>
      </c>
      <c r="M32" s="12">
        <f>'2010KOKOMAA'!M32-'2009KOKOMAA'!M32</f>
        <v>239</v>
      </c>
      <c r="N32" s="12">
        <f>'2010KOKOMAA'!N32-'2009KOKOMAA'!N32</f>
        <v>193</v>
      </c>
      <c r="O32" s="12">
        <f>'2010KOKOMAA'!O32-'2009KOKOMAA'!O32</f>
        <v>126</v>
      </c>
    </row>
    <row r="33" spans="2:18" s="21" customFormat="1" x14ac:dyDescent="0.2">
      <c r="B33" s="24" t="s">
        <v>41</v>
      </c>
      <c r="C33" s="23">
        <f t="shared" si="0"/>
        <v>-5353</v>
      </c>
      <c r="D33" s="23">
        <f>'2010KOKOMAA'!D33-'2009KOKOMAA'!D33</f>
        <v>-162</v>
      </c>
      <c r="E33" s="23">
        <f>'2010KOKOMAA'!E33-'2009KOKOMAA'!E33</f>
        <v>65</v>
      </c>
      <c r="F33" s="23">
        <f>'2010KOKOMAA'!F33-'2009KOKOMAA'!F33</f>
        <v>-81</v>
      </c>
      <c r="G33" s="23">
        <f>'2010KOKOMAA'!G33-'2009KOKOMAA'!G33</f>
        <v>32</v>
      </c>
      <c r="H33" s="23">
        <f>'2010KOKOMAA'!H33-'2009KOKOMAA'!H33</f>
        <v>-1937</v>
      </c>
      <c r="I33" s="23">
        <f>'2010KOKOMAA'!I33-'2009KOKOMAA'!I33</f>
        <v>291</v>
      </c>
      <c r="J33" s="23">
        <f>'2010KOKOMAA'!J33-'2009KOKOMAA'!J33</f>
        <v>-775</v>
      </c>
      <c r="K33" s="23">
        <f>'2010KOKOMAA'!K33-'2009KOKOMAA'!K33</f>
        <v>-1166</v>
      </c>
      <c r="L33" s="23">
        <f>'2010KOKOMAA'!L33-'2009KOKOMAA'!L33</f>
        <v>62</v>
      </c>
      <c r="M33" s="23">
        <f>'2010KOKOMAA'!M33-'2009KOKOMAA'!M33</f>
        <v>-276</v>
      </c>
      <c r="N33" s="23">
        <f>'2010KOKOMAA'!N33-'2009KOKOMAA'!N33</f>
        <v>219</v>
      </c>
      <c r="O33" s="23">
        <f>'2010KOKOMAA'!O33-'2009KOKOMAA'!O33</f>
        <v>-1625</v>
      </c>
    </row>
    <row r="34" spans="2:18" x14ac:dyDescent="0.2">
      <c r="B34" s="1" t="s">
        <v>47</v>
      </c>
      <c r="C34" s="43">
        <f t="shared" si="0"/>
        <v>-2095</v>
      </c>
      <c r="D34" s="12">
        <f>'2010KOKOMAA'!D34-'2009KOKOMAA'!D34</f>
        <v>-76</v>
      </c>
      <c r="E34" s="12">
        <f>'2010KOKOMAA'!E34-'2009KOKOMAA'!E34</f>
        <v>-133</v>
      </c>
      <c r="F34" s="12">
        <f>'2010KOKOMAA'!F34-'2009KOKOMAA'!F34</f>
        <v>392</v>
      </c>
      <c r="G34" s="12">
        <f>'2010KOKOMAA'!G34-'2009KOKOMAA'!G34</f>
        <v>361</v>
      </c>
      <c r="H34" s="12">
        <f>'2010KOKOMAA'!H34-'2009KOKOMAA'!H34</f>
        <v>-347</v>
      </c>
      <c r="I34" s="12">
        <f>'2010KOKOMAA'!I34-'2009KOKOMAA'!I34</f>
        <v>46</v>
      </c>
      <c r="J34" s="12">
        <f>'2010KOKOMAA'!J34-'2009KOKOMAA'!J34</f>
        <v>-974</v>
      </c>
      <c r="K34" s="12">
        <f>'2010KOKOMAA'!K34-'2009KOKOMAA'!K34</f>
        <v>-171</v>
      </c>
      <c r="L34" s="12">
        <f>'2010KOKOMAA'!L34-'2009KOKOMAA'!L34</f>
        <v>-242</v>
      </c>
      <c r="M34" s="12">
        <f>'2010KOKOMAA'!M34-'2009KOKOMAA'!M34</f>
        <v>-255</v>
      </c>
      <c r="N34" s="12">
        <f>'2010KOKOMAA'!N34-'2009KOKOMAA'!N34</f>
        <v>-124</v>
      </c>
      <c r="O34" s="12">
        <f>'2010KOKOMAA'!O34-'2009KOKOMAA'!O34</f>
        <v>-572</v>
      </c>
    </row>
    <row r="35" spans="2:18" s="21" customFormat="1" x14ac:dyDescent="0.2">
      <c r="B35" s="24" t="s">
        <v>49</v>
      </c>
      <c r="C35" s="23">
        <f t="shared" si="0"/>
        <v>-239</v>
      </c>
      <c r="D35" s="23">
        <f>'2010KOKOMAA'!D35-'2009KOKOMAA'!D35</f>
        <v>-71</v>
      </c>
      <c r="E35" s="23">
        <f>'2010KOKOMAA'!E35-'2009KOKOMAA'!E35</f>
        <v>-294</v>
      </c>
      <c r="F35" s="23">
        <f>'2010KOKOMAA'!F35-'2009KOKOMAA'!F35</f>
        <v>69</v>
      </c>
      <c r="G35" s="23">
        <f>'2010KOKOMAA'!G35-'2009KOKOMAA'!G35</f>
        <v>-123</v>
      </c>
      <c r="H35" s="23">
        <f>'2010KOKOMAA'!H35-'2009KOKOMAA'!H35</f>
        <v>-356</v>
      </c>
      <c r="I35" s="23">
        <f>'2010KOKOMAA'!I35-'2009KOKOMAA'!I35</f>
        <v>-184</v>
      </c>
      <c r="J35" s="23">
        <f>'2010KOKOMAA'!J35-'2009KOKOMAA'!J35</f>
        <v>400</v>
      </c>
      <c r="K35" s="23">
        <f>'2010KOKOMAA'!K35-'2009KOKOMAA'!K35</f>
        <v>-591</v>
      </c>
      <c r="L35" s="23">
        <f>'2010KOKOMAA'!L35-'2009KOKOMAA'!L35</f>
        <v>287</v>
      </c>
      <c r="M35" s="23">
        <f>'2010KOKOMAA'!M35-'2009KOKOMAA'!M35</f>
        <v>-98</v>
      </c>
      <c r="N35" s="23">
        <f>'2010KOKOMAA'!N35-'2009KOKOMAA'!N35</f>
        <v>126</v>
      </c>
      <c r="O35" s="23">
        <f>'2010KOKOMAA'!O35-'2009KOKOMAA'!O35</f>
        <v>596</v>
      </c>
    </row>
    <row r="36" spans="2:18" x14ac:dyDescent="0.2">
      <c r="B36" s="42" t="s">
        <v>45</v>
      </c>
      <c r="C36" s="43">
        <f t="shared" si="0"/>
        <v>-505</v>
      </c>
      <c r="D36" s="12">
        <f>'2010KOKOMAA'!D36-'2009KOKOMAA'!D36</f>
        <v>-148</v>
      </c>
      <c r="E36" s="12">
        <f>'2010KOKOMAA'!E36-'2009KOKOMAA'!E36</f>
        <v>-221</v>
      </c>
      <c r="F36" s="12">
        <f>'2010KOKOMAA'!F36-'2009KOKOMAA'!F36</f>
        <v>-792</v>
      </c>
      <c r="G36" s="12">
        <f>'2010KOKOMAA'!G36-'2009KOKOMAA'!G36</f>
        <v>-34</v>
      </c>
      <c r="H36" s="12">
        <f>'2010KOKOMAA'!H36-'2009KOKOMAA'!H36</f>
        <v>-609</v>
      </c>
      <c r="I36" s="12">
        <f>'2010KOKOMAA'!I36-'2009KOKOMAA'!I36</f>
        <v>222</v>
      </c>
      <c r="J36" s="12">
        <f>'2010KOKOMAA'!J36-'2009KOKOMAA'!J36</f>
        <v>-137</v>
      </c>
      <c r="K36" s="12">
        <f>'2010KOKOMAA'!K36-'2009KOKOMAA'!K36</f>
        <v>-420</v>
      </c>
      <c r="L36" s="12">
        <f>'2010KOKOMAA'!L36-'2009KOKOMAA'!L36</f>
        <v>204</v>
      </c>
      <c r="M36" s="12">
        <f>'2010KOKOMAA'!M36-'2009KOKOMAA'!M36</f>
        <v>427</v>
      </c>
      <c r="N36" s="12">
        <f>'2010KOKOMAA'!N36-'2009KOKOMAA'!N36</f>
        <v>721</v>
      </c>
      <c r="O36" s="12">
        <f>'2010KOKOMAA'!O36-'2009KOKOMAA'!O36</f>
        <v>282</v>
      </c>
    </row>
    <row r="37" spans="2:18" s="21" customFormat="1" x14ac:dyDescent="0.2">
      <c r="B37" s="24" t="s">
        <v>51</v>
      </c>
      <c r="C37" s="23">
        <f t="shared" si="0"/>
        <v>6519</v>
      </c>
      <c r="D37" s="23">
        <f>'2010KOKOMAA'!D37-'2009KOKOMAA'!D37</f>
        <v>-35</v>
      </c>
      <c r="E37" s="23">
        <f>'2010KOKOMAA'!E37-'2009KOKOMAA'!E37</f>
        <v>387</v>
      </c>
      <c r="F37" s="23">
        <f>'2010KOKOMAA'!F37-'2009KOKOMAA'!F37</f>
        <v>2088</v>
      </c>
      <c r="G37" s="23">
        <f>'2010KOKOMAA'!G37-'2009KOKOMAA'!G37</f>
        <v>63</v>
      </c>
      <c r="H37" s="23">
        <f>'2010KOKOMAA'!H37-'2009KOKOMAA'!H37</f>
        <v>554</v>
      </c>
      <c r="I37" s="23">
        <f>'2010KOKOMAA'!I37-'2009KOKOMAA'!I37</f>
        <v>2055</v>
      </c>
      <c r="J37" s="23">
        <f>'2010KOKOMAA'!J37-'2009KOKOMAA'!J37</f>
        <v>165</v>
      </c>
      <c r="K37" s="23">
        <f>'2010KOKOMAA'!K37-'2009KOKOMAA'!K37</f>
        <v>32</v>
      </c>
      <c r="L37" s="23">
        <f>'2010KOKOMAA'!L37-'2009KOKOMAA'!L37</f>
        <v>1014</v>
      </c>
      <c r="M37" s="23">
        <f>'2010KOKOMAA'!M37-'2009KOKOMAA'!M37</f>
        <v>1173</v>
      </c>
      <c r="N37" s="23">
        <f>'2010KOKOMAA'!N37-'2009KOKOMAA'!N37</f>
        <v>-692</v>
      </c>
      <c r="O37" s="23">
        <f>'2010KOKOMAA'!O37-'2009KOKOMAA'!O37</f>
        <v>-285</v>
      </c>
      <c r="P37" s="23"/>
      <c r="Q37" s="23"/>
      <c r="R37" s="23"/>
    </row>
    <row r="38" spans="2:18" x14ac:dyDescent="0.2">
      <c r="B38" s="1" t="s">
        <v>3</v>
      </c>
      <c r="C38" s="43">
        <f t="shared" si="0"/>
        <v>5556</v>
      </c>
      <c r="D38" s="12">
        <f>'2010KOKOMAA'!D38-'2009KOKOMAA'!D38</f>
        <v>78</v>
      </c>
      <c r="E38" s="12">
        <f>'2010KOKOMAA'!E38-'2009KOKOMAA'!E38</f>
        <v>666</v>
      </c>
      <c r="F38" s="12">
        <f>'2010KOKOMAA'!F38-'2009KOKOMAA'!F38</f>
        <v>721</v>
      </c>
      <c r="G38" s="12">
        <f>'2010KOKOMAA'!G38-'2009KOKOMAA'!G38</f>
        <v>-505</v>
      </c>
      <c r="H38" s="12">
        <f>'2010KOKOMAA'!H38-'2009KOKOMAA'!H38</f>
        <v>790</v>
      </c>
      <c r="I38" s="12">
        <f>'2010KOKOMAA'!I38-'2009KOKOMAA'!I38</f>
        <v>1293</v>
      </c>
      <c r="J38" s="12">
        <f>'2010KOKOMAA'!J38-'2009KOKOMAA'!J38</f>
        <v>415</v>
      </c>
      <c r="K38" s="12">
        <f>'2010KOKOMAA'!K38-'2009KOKOMAA'!K38</f>
        <v>902</v>
      </c>
      <c r="L38" s="12">
        <f>'2010KOKOMAA'!L38-'2009KOKOMAA'!L38</f>
        <v>427</v>
      </c>
      <c r="M38" s="12">
        <f>'2010KOKOMAA'!M38-'2009KOKOMAA'!M38</f>
        <v>-73</v>
      </c>
      <c r="N38" s="12">
        <f>'2010KOKOMAA'!N38-'2009KOKOMAA'!N38</f>
        <v>658</v>
      </c>
      <c r="O38" s="12">
        <f>'2010KOKOMAA'!O38-'2009KOKOMAA'!O38</f>
        <v>184</v>
      </c>
    </row>
    <row r="39" spans="2:18" s="21" customFormat="1" x14ac:dyDescent="0.2">
      <c r="B39" s="24" t="s">
        <v>46</v>
      </c>
      <c r="C39" s="23">
        <f t="shared" si="0"/>
        <v>963</v>
      </c>
      <c r="D39" s="23">
        <f>'2010KOKOMAA'!D39-'2009KOKOMAA'!D39</f>
        <v>701</v>
      </c>
      <c r="E39" s="23">
        <f>'2010KOKOMAA'!E39-'2009KOKOMAA'!E39</f>
        <v>297</v>
      </c>
      <c r="F39" s="23">
        <f>'2010KOKOMAA'!F39-'2009KOKOMAA'!F39</f>
        <v>1165</v>
      </c>
      <c r="G39" s="23">
        <f>'2010KOKOMAA'!G39-'2009KOKOMAA'!G39</f>
        <v>-126</v>
      </c>
      <c r="H39" s="23">
        <f>'2010KOKOMAA'!H39-'2009KOKOMAA'!H39</f>
        <v>-514</v>
      </c>
      <c r="I39" s="23">
        <f>'2010KOKOMAA'!I39-'2009KOKOMAA'!I39</f>
        <v>495</v>
      </c>
      <c r="J39" s="23">
        <f>'2010KOKOMAA'!J39-'2009KOKOMAA'!J39</f>
        <v>-468</v>
      </c>
      <c r="K39" s="23">
        <f>'2010KOKOMAA'!K39-'2009KOKOMAA'!K39</f>
        <v>356</v>
      </c>
      <c r="L39" s="23">
        <f>'2010KOKOMAA'!L39-'2009KOKOMAA'!L39</f>
        <v>96</v>
      </c>
      <c r="M39" s="23">
        <f>'2010KOKOMAA'!M39-'2009KOKOMAA'!M39</f>
        <v>-290</v>
      </c>
      <c r="N39" s="23">
        <f>'2010KOKOMAA'!N39-'2009KOKOMAA'!N39</f>
        <v>-374</v>
      </c>
      <c r="O39" s="23">
        <f>'2010KOKOMAA'!O39-'2009KOKOMAA'!O39</f>
        <v>-375</v>
      </c>
    </row>
    <row r="40" spans="2:18" x14ac:dyDescent="0.2">
      <c r="B40" s="1" t="s">
        <v>50</v>
      </c>
      <c r="C40" s="43">
        <f t="shared" si="0"/>
        <v>2290</v>
      </c>
      <c r="D40" s="12">
        <f>'2010KOKOMAA'!D40-'2009KOKOMAA'!D40</f>
        <v>-851</v>
      </c>
      <c r="E40" s="12">
        <f>'2010KOKOMAA'!E40-'2009KOKOMAA'!E40</f>
        <v>308</v>
      </c>
      <c r="F40" s="12">
        <f>'2010KOKOMAA'!F40-'2009KOKOMAA'!F40</f>
        <v>-231</v>
      </c>
      <c r="G40" s="12">
        <f>'2010KOKOMAA'!G40-'2009KOKOMAA'!G40</f>
        <v>-139</v>
      </c>
      <c r="H40" s="12">
        <f>'2010KOKOMAA'!H40-'2009KOKOMAA'!H40</f>
        <v>279</v>
      </c>
      <c r="I40" s="12">
        <f>'2010KOKOMAA'!I40-'2009KOKOMAA'!I40</f>
        <v>-90</v>
      </c>
      <c r="J40" s="12">
        <f>'2010KOKOMAA'!J40-'2009KOKOMAA'!J40</f>
        <v>337</v>
      </c>
      <c r="K40" s="12">
        <f>'2010KOKOMAA'!K40-'2009KOKOMAA'!K40</f>
        <v>1063</v>
      </c>
      <c r="L40" s="12">
        <f>'2010KOKOMAA'!L40-'2009KOKOMAA'!L40</f>
        <v>706</v>
      </c>
      <c r="M40" s="12">
        <f>'2010KOKOMAA'!M40-'2009KOKOMAA'!M40</f>
        <v>105</v>
      </c>
      <c r="N40" s="12">
        <f>'2010KOKOMAA'!N40-'2009KOKOMAA'!N40</f>
        <v>532</v>
      </c>
      <c r="O40" s="12">
        <f>'2010KOKOMAA'!O40-'2009KOKOMAA'!O40</f>
        <v>271</v>
      </c>
    </row>
    <row r="41" spans="2:18" s="21" customFormat="1" x14ac:dyDescent="0.2">
      <c r="B41" s="24" t="s">
        <v>52</v>
      </c>
      <c r="C41" s="23">
        <f t="shared" si="0"/>
        <v>653</v>
      </c>
      <c r="D41" s="23">
        <f>'2010KOKOMAA'!D41-'2009KOKOMAA'!D41</f>
        <v>-75</v>
      </c>
      <c r="E41" s="23">
        <f>'2010KOKOMAA'!E41-'2009KOKOMAA'!E41</f>
        <v>-93</v>
      </c>
      <c r="F41" s="23">
        <f>'2010KOKOMAA'!F41-'2009KOKOMAA'!F41</f>
        <v>239</v>
      </c>
      <c r="G41" s="23">
        <f>'2010KOKOMAA'!G41-'2009KOKOMAA'!G41</f>
        <v>142</v>
      </c>
      <c r="H41" s="23">
        <f>'2010KOKOMAA'!H41-'2009KOKOMAA'!H41</f>
        <v>100</v>
      </c>
      <c r="I41" s="23">
        <f>'2010KOKOMAA'!I41-'2009KOKOMAA'!I41</f>
        <v>-445</v>
      </c>
      <c r="J41" s="23">
        <f>'2010KOKOMAA'!J41-'2009KOKOMAA'!J41</f>
        <v>487</v>
      </c>
      <c r="K41" s="23">
        <f>'2010KOKOMAA'!K41-'2009KOKOMAA'!K41</f>
        <v>-192</v>
      </c>
      <c r="L41" s="23">
        <f>'2010KOKOMAA'!L41-'2009KOKOMAA'!L41</f>
        <v>180</v>
      </c>
      <c r="M41" s="23">
        <f>'2010KOKOMAA'!M41-'2009KOKOMAA'!M41</f>
        <v>-178</v>
      </c>
      <c r="N41" s="23">
        <f>'2010KOKOMAA'!N41-'2009KOKOMAA'!N41</f>
        <v>336</v>
      </c>
      <c r="O41" s="23">
        <f>'2010KOKOMAA'!O41-'2009KOKOMAA'!O41</f>
        <v>152</v>
      </c>
    </row>
    <row r="42" spans="2:18" x14ac:dyDescent="0.2">
      <c r="B42" s="42" t="s">
        <v>71</v>
      </c>
      <c r="C42" s="43">
        <f t="shared" si="0"/>
        <v>2062</v>
      </c>
      <c r="D42" s="12">
        <f>'2010KOKOMAA'!D42-'2009KOKOMAA'!D42</f>
        <v>217</v>
      </c>
      <c r="E42" s="12">
        <f>'2010KOKOMAA'!E42-'2009KOKOMAA'!E42</f>
        <v>-51</v>
      </c>
      <c r="F42" s="12">
        <f>'2010KOKOMAA'!F42-'2009KOKOMAA'!F42</f>
        <v>324</v>
      </c>
      <c r="G42" s="12">
        <f>'2010KOKOMAA'!G42-'2009KOKOMAA'!G42</f>
        <v>-385</v>
      </c>
      <c r="H42" s="12">
        <f>'2010KOKOMAA'!H42-'2009KOKOMAA'!H42</f>
        <v>-494</v>
      </c>
      <c r="I42" s="12">
        <f>'2010KOKOMAA'!I42-'2009KOKOMAA'!I42</f>
        <v>165</v>
      </c>
      <c r="J42" s="12">
        <f>'2010KOKOMAA'!J42-'2009KOKOMAA'!J42</f>
        <v>420</v>
      </c>
      <c r="K42" s="12">
        <f>'2010KOKOMAA'!K42-'2009KOKOMAA'!K42</f>
        <v>1583</v>
      </c>
      <c r="L42" s="12">
        <f>'2010KOKOMAA'!L42-'2009KOKOMAA'!L42</f>
        <v>93</v>
      </c>
      <c r="M42" s="12">
        <f>'2010KOKOMAA'!M42-'2009KOKOMAA'!M42</f>
        <v>-58</v>
      </c>
      <c r="N42" s="12">
        <f>'2010KOKOMAA'!N42-'2009KOKOMAA'!N42</f>
        <v>391</v>
      </c>
      <c r="O42" s="12">
        <f>'2010KOKOMAA'!O42-'2009KOKOMAA'!O42</f>
        <v>-143</v>
      </c>
      <c r="P42" s="12"/>
      <c r="Q42" s="12"/>
      <c r="R42" s="12"/>
    </row>
    <row r="43" spans="2:18" s="21" customFormat="1" x14ac:dyDescent="0.2">
      <c r="B43" s="24" t="s">
        <v>4</v>
      </c>
      <c r="C43" s="23">
        <f t="shared" si="0"/>
        <v>3669</v>
      </c>
      <c r="D43" s="23">
        <f>'2010KOKOMAA'!D43-'2009KOKOMAA'!D43</f>
        <v>-4</v>
      </c>
      <c r="E43" s="23">
        <f>'2010KOKOMAA'!E43-'2009KOKOMAA'!E43</f>
        <v>1157</v>
      </c>
      <c r="F43" s="23">
        <f>'2010KOKOMAA'!F43-'2009KOKOMAA'!F43</f>
        <v>475</v>
      </c>
      <c r="G43" s="23">
        <f>'2010KOKOMAA'!G43-'2009KOKOMAA'!G43</f>
        <v>283</v>
      </c>
      <c r="H43" s="23">
        <f>'2010KOKOMAA'!H43-'2009KOKOMAA'!H43</f>
        <v>-214</v>
      </c>
      <c r="I43" s="23">
        <f>'2010KOKOMAA'!I43-'2009KOKOMAA'!I43</f>
        <v>830</v>
      </c>
      <c r="J43" s="23">
        <f>'2010KOKOMAA'!J43-'2009KOKOMAA'!J43</f>
        <v>533</v>
      </c>
      <c r="K43" s="23">
        <f>'2010KOKOMAA'!K43-'2009KOKOMAA'!K43</f>
        <v>1074</v>
      </c>
      <c r="L43" s="23">
        <f>'2010KOKOMAA'!L43-'2009KOKOMAA'!L43</f>
        <v>14</v>
      </c>
      <c r="M43" s="23">
        <f>'2010KOKOMAA'!M43-'2009KOKOMAA'!M43</f>
        <v>-29</v>
      </c>
      <c r="N43" s="23">
        <f>'2010KOKOMAA'!N43-'2009KOKOMAA'!N43</f>
        <v>-235</v>
      </c>
      <c r="O43" s="23">
        <f>'2010KOKOMAA'!O43-'2009KOKOMAA'!O43</f>
        <v>-215</v>
      </c>
    </row>
    <row r="44" spans="2:18" x14ac:dyDescent="0.2">
      <c r="B44" s="1" t="s">
        <v>103</v>
      </c>
      <c r="C44" s="43">
        <f t="shared" si="0"/>
        <v>352</v>
      </c>
      <c r="D44" s="12">
        <f>'2010KOKOMAA'!D44-'2009KOKOMAA'!D44</f>
        <v>-2196</v>
      </c>
      <c r="E44" s="12">
        <f>'2010KOKOMAA'!E44-'2009KOKOMAA'!E44</f>
        <v>-223</v>
      </c>
      <c r="F44" s="12">
        <f>'2010KOKOMAA'!F44-'2009KOKOMAA'!F44</f>
        <v>-47</v>
      </c>
      <c r="G44" s="12">
        <f>'2010KOKOMAA'!G44-'2009KOKOMAA'!G44</f>
        <v>-138</v>
      </c>
      <c r="H44" s="12">
        <f>'2010KOKOMAA'!H44-'2009KOKOMAA'!H44</f>
        <v>185</v>
      </c>
      <c r="I44" s="12">
        <f>'2010KOKOMAA'!I44-'2009KOKOMAA'!I44</f>
        <v>175</v>
      </c>
      <c r="J44" s="12">
        <f>'2010KOKOMAA'!J44-'2009KOKOMAA'!J44</f>
        <v>767</v>
      </c>
      <c r="K44" s="12">
        <f>'2010KOKOMAA'!K44-'2009KOKOMAA'!K44</f>
        <v>25</v>
      </c>
      <c r="L44" s="12">
        <f>'2010KOKOMAA'!L44-'2009KOKOMAA'!L44</f>
        <v>260</v>
      </c>
      <c r="M44" s="12">
        <f>'2010KOKOMAA'!M44-'2009KOKOMAA'!M44</f>
        <v>447</v>
      </c>
      <c r="N44" s="12">
        <f>'2010KOKOMAA'!N44-'2009KOKOMAA'!N44</f>
        <v>582</v>
      </c>
      <c r="O44" s="12">
        <f>'2010KOKOMAA'!O44-'2009KOKOMAA'!O44</f>
        <v>515</v>
      </c>
    </row>
    <row r="45" spans="2:18" s="21" customFormat="1" x14ac:dyDescent="0.2">
      <c r="B45" s="24" t="s">
        <v>53</v>
      </c>
      <c r="C45" s="23">
        <f t="shared" si="0"/>
        <v>-218</v>
      </c>
      <c r="D45" s="23">
        <f>'2010KOKOMAA'!D45-'2009KOKOMAA'!D45</f>
        <v>-25</v>
      </c>
      <c r="E45" s="23">
        <f>'2010KOKOMAA'!E45-'2009KOKOMAA'!E45</f>
        <v>-27</v>
      </c>
      <c r="F45" s="23">
        <f>'2010KOKOMAA'!F45-'2009KOKOMAA'!F45</f>
        <v>59</v>
      </c>
      <c r="G45" s="23">
        <f>'2010KOKOMAA'!G45-'2009KOKOMAA'!G45</f>
        <v>2</v>
      </c>
      <c r="H45" s="23">
        <f>'2010KOKOMAA'!H45-'2009KOKOMAA'!H45</f>
        <v>64</v>
      </c>
      <c r="I45" s="23">
        <f>'2010KOKOMAA'!I45-'2009KOKOMAA'!I45</f>
        <v>122</v>
      </c>
      <c r="J45" s="23">
        <f>'2010KOKOMAA'!J45-'2009KOKOMAA'!J45</f>
        <v>-359</v>
      </c>
      <c r="K45" s="23">
        <f>'2010KOKOMAA'!K45-'2009KOKOMAA'!K45</f>
        <v>-202</v>
      </c>
      <c r="L45" s="23">
        <f>'2010KOKOMAA'!L45-'2009KOKOMAA'!L45</f>
        <v>28</v>
      </c>
      <c r="M45" s="23">
        <f>'2010KOKOMAA'!M45-'2009KOKOMAA'!M45</f>
        <v>14</v>
      </c>
      <c r="N45" s="23">
        <f>'2010KOKOMAA'!N45-'2009KOKOMAA'!N45</f>
        <v>24</v>
      </c>
      <c r="O45" s="23">
        <f>'2010KOKOMAA'!O45-'2009KOKOMAA'!O45</f>
        <v>82</v>
      </c>
    </row>
    <row r="46" spans="2:18" x14ac:dyDescent="0.2">
      <c r="B46" s="42" t="s">
        <v>5</v>
      </c>
      <c r="C46" s="43">
        <f t="shared" si="0"/>
        <v>1004</v>
      </c>
      <c r="D46" s="12">
        <f>'2010KOKOMAA'!D46-'2009KOKOMAA'!D46</f>
        <v>151</v>
      </c>
      <c r="E46" s="12">
        <f>'2010KOKOMAA'!E46-'2009KOKOMAA'!E46</f>
        <v>150</v>
      </c>
      <c r="F46" s="12">
        <f>'2010KOKOMAA'!F46-'2009KOKOMAA'!F46</f>
        <v>60</v>
      </c>
      <c r="G46" s="12">
        <f>'2010KOKOMAA'!G46-'2009KOKOMAA'!G46</f>
        <v>226</v>
      </c>
      <c r="H46" s="12">
        <f>'2010KOKOMAA'!H46-'2009KOKOMAA'!H46</f>
        <v>321</v>
      </c>
      <c r="I46" s="12">
        <f>'2010KOKOMAA'!I46-'2009KOKOMAA'!I46</f>
        <v>-401</v>
      </c>
      <c r="J46" s="12">
        <f>'2010KOKOMAA'!J46-'2009KOKOMAA'!J46</f>
        <v>182</v>
      </c>
      <c r="K46" s="12">
        <f>'2010KOKOMAA'!K46-'2009KOKOMAA'!K46</f>
        <v>59</v>
      </c>
      <c r="L46" s="12">
        <f>'2010KOKOMAA'!L46-'2009KOKOMAA'!L46</f>
        <v>87</v>
      </c>
      <c r="M46" s="12">
        <f>'2010KOKOMAA'!M46-'2009KOKOMAA'!M46</f>
        <v>143</v>
      </c>
      <c r="N46" s="12">
        <f>'2010KOKOMAA'!N46-'2009KOKOMAA'!N46</f>
        <v>27</v>
      </c>
      <c r="O46" s="12">
        <f>'2010KOKOMAA'!O46-'2009KOKOMAA'!O46</f>
        <v>-1</v>
      </c>
    </row>
    <row r="47" spans="2:18" s="21" customFormat="1" x14ac:dyDescent="0.2">
      <c r="B47" s="25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2:18" x14ac:dyDescent="0.2">
      <c r="B48" s="1" t="s">
        <v>54</v>
      </c>
      <c r="C48" s="43">
        <f t="shared" si="0"/>
        <v>3541</v>
      </c>
      <c r="D48" s="12">
        <f>'2010KOKOMAA'!D48-'2009KOKOMAA'!D48</f>
        <v>220</v>
      </c>
      <c r="E48" s="12">
        <f>'2010KOKOMAA'!E48-'2009KOKOMAA'!E48</f>
        <v>-3084</v>
      </c>
      <c r="F48" s="12">
        <f>'2010KOKOMAA'!F48-'2009KOKOMAA'!F48</f>
        <v>1574</v>
      </c>
      <c r="G48" s="12">
        <f>'2010KOKOMAA'!G48-'2009KOKOMAA'!G48</f>
        <v>4290</v>
      </c>
      <c r="H48" s="12">
        <f>'2010KOKOMAA'!H48-'2009KOKOMAA'!H48</f>
        <v>4449</v>
      </c>
      <c r="I48" s="12">
        <f>'2010KOKOMAA'!I48-'2009KOKOMAA'!I48</f>
        <v>10084</v>
      </c>
      <c r="J48" s="12">
        <f>'2010KOKOMAA'!J48-'2009KOKOMAA'!J48</f>
        <v>-7832</v>
      </c>
      <c r="K48" s="12">
        <f>'2010KOKOMAA'!K48-'2009KOKOMAA'!K48</f>
        <v>-4117</v>
      </c>
      <c r="L48" s="12">
        <f>'2010KOKOMAA'!L48-'2009KOKOMAA'!L48</f>
        <v>-6009</v>
      </c>
      <c r="M48" s="12">
        <f>'2010KOKOMAA'!M48-'2009KOKOMAA'!M48</f>
        <v>2351</v>
      </c>
      <c r="N48" s="12">
        <f>'2010KOKOMAA'!N48-'2009KOKOMAA'!N48</f>
        <v>957</v>
      </c>
      <c r="O48" s="12">
        <f>'2010KOKOMAA'!O48-'2009KOKOMAA'!O48</f>
        <v>658</v>
      </c>
    </row>
    <row r="57" spans="2:2" x14ac:dyDescent="0.2">
      <c r="B57" s="47"/>
    </row>
  </sheetData>
  <phoneticPr fontId="0" type="noConversion"/>
  <conditionalFormatting sqref="P1:IV1048576 A1:A1048576 C1:O6 B1 B3:B65536 C8:O65536">
    <cfRule type="cellIs" dxfId="9" priority="1" stopIfTrue="1" operator="lessThan">
      <formula>0</formula>
    </cfRule>
  </conditionalFormatting>
  <pageMargins left="0.75" right="0.75" top="0.65" bottom="1" header="0.4921259845" footer="0.4"/>
  <pageSetup paperSize="9" scale="75" orientation="landscape" r:id="rId1"/>
  <headerFooter alignWithMargins="0">
    <oddFooter>&amp;LStatistics Finland&amp;C&amp;D&amp;RHelsinki City Tourist Office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7"/>
  <sheetViews>
    <sheetView workbookViewId="0"/>
  </sheetViews>
  <sheetFormatPr defaultRowHeight="12.75" x14ac:dyDescent="0.2"/>
  <cols>
    <col min="1" max="1" width="5.28515625" customWidth="1"/>
    <col min="2" max="2" width="38.140625" style="42" customWidth="1"/>
    <col min="3" max="6" width="10.140625" customWidth="1"/>
    <col min="7" max="7" width="9.28515625" customWidth="1"/>
    <col min="8" max="11" width="10.140625" customWidth="1"/>
    <col min="12" max="12" width="11" customWidth="1"/>
    <col min="13" max="15" width="10.140625" customWidth="1"/>
  </cols>
  <sheetData>
    <row r="1" spans="2:15" x14ac:dyDescent="0.2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5" x14ac:dyDescent="0.2">
      <c r="B2" s="52" t="s">
        <v>72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x14ac:dyDescent="0.2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15" ht="15.75" x14ac:dyDescent="0.25">
      <c r="B4" s="53" t="s">
        <v>55</v>
      </c>
      <c r="C4" s="4"/>
      <c r="D4" s="4"/>
      <c r="E4" s="4"/>
      <c r="F4" s="2"/>
      <c r="G4" s="4"/>
      <c r="H4" s="2"/>
      <c r="I4" s="4"/>
      <c r="J4" s="2"/>
      <c r="K4" s="4"/>
      <c r="L4" s="4"/>
      <c r="M4" s="2"/>
      <c r="N4" s="2"/>
      <c r="O4" s="2"/>
    </row>
    <row r="5" spans="2:15" ht="15.75" thickBot="1" x14ac:dyDescent="0.3">
      <c r="B5" s="54" t="s">
        <v>74</v>
      </c>
    </row>
    <row r="6" spans="2:15" ht="13.5" thickBot="1" x14ac:dyDescent="0.25">
      <c r="B6" s="6" t="s">
        <v>168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  <c r="K6" s="7" t="s">
        <v>14</v>
      </c>
      <c r="L6" s="7" t="s">
        <v>15</v>
      </c>
      <c r="M6" s="7" t="s">
        <v>16</v>
      </c>
      <c r="N6" s="7" t="s">
        <v>17</v>
      </c>
      <c r="O6" s="7" t="s">
        <v>18</v>
      </c>
    </row>
    <row r="7" spans="2:15" ht="13.5" thickBot="1" x14ac:dyDescent="0.25">
      <c r="B7" s="39" t="s">
        <v>169</v>
      </c>
      <c r="C7" s="16" t="s">
        <v>56</v>
      </c>
      <c r="D7" s="16" t="s">
        <v>57</v>
      </c>
      <c r="E7" s="16" t="s">
        <v>58</v>
      </c>
      <c r="F7" s="16" t="s">
        <v>59</v>
      </c>
      <c r="G7" s="16" t="s">
        <v>60</v>
      </c>
      <c r="H7" s="16" t="s">
        <v>61</v>
      </c>
      <c r="I7" s="16" t="s">
        <v>62</v>
      </c>
      <c r="J7" s="16" t="s">
        <v>63</v>
      </c>
      <c r="K7" s="16" t="s">
        <v>64</v>
      </c>
      <c r="L7" s="16" t="s">
        <v>65</v>
      </c>
      <c r="M7" s="16" t="s">
        <v>66</v>
      </c>
      <c r="N7" s="16" t="s">
        <v>67</v>
      </c>
      <c r="O7" s="16" t="s">
        <v>68</v>
      </c>
    </row>
    <row r="8" spans="2:15" x14ac:dyDescent="0.2">
      <c r="B8" s="48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2:15" x14ac:dyDescent="0.2">
      <c r="B9" s="18" t="s">
        <v>23</v>
      </c>
      <c r="C9" s="26">
        <f>'2010KOKOMAA'!C9/SUM('2009KOKOMAA'!D9:O9)-1</f>
        <v>3.6662175267127672E-2</v>
      </c>
      <c r="D9" s="26">
        <f>'2010KOKOMAA'!D9/'2009KOKOMAA'!D9-1</f>
        <v>-5.275305465388358E-2</v>
      </c>
      <c r="E9" s="26">
        <f>'2010KOKOMAA'!E9/'2009KOKOMAA'!E9-1</f>
        <v>-1.5606106886113857E-2</v>
      </c>
      <c r="F9" s="26">
        <f>'2010KOKOMAA'!F9/'2009KOKOMAA'!F9-1</f>
        <v>9.3554391712866281E-2</v>
      </c>
      <c r="G9" s="26">
        <f>'2010KOKOMAA'!G9/'2009KOKOMAA'!G9-1</f>
        <v>3.7273940729947386E-2</v>
      </c>
      <c r="H9" s="26">
        <f>'2010KOKOMAA'!H9/'2009KOKOMAA'!H9-1</f>
        <v>-1.3359579860662718E-2</v>
      </c>
      <c r="I9" s="26">
        <f>'2010KOKOMAA'!I9/'2009KOKOMAA'!I9-1</f>
        <v>-3.4373752575428074E-2</v>
      </c>
      <c r="J9" s="26">
        <f>'2010KOKOMAA'!J9/'2009KOKOMAA'!J9-1</f>
        <v>7.5734980527715656E-2</v>
      </c>
      <c r="K9" s="26">
        <f>'2010KOKOMAA'!K9/'2009KOKOMAA'!K9-1</f>
        <v>4.5974639162274844E-2</v>
      </c>
      <c r="L9" s="26">
        <f>'2010KOKOMAA'!L9/'2009KOKOMAA'!L9-1</f>
        <v>6.2019651442052792E-2</v>
      </c>
      <c r="M9" s="26">
        <f>'2010KOKOMAA'!M9/'2009KOKOMAA'!M9-1</f>
        <v>5.7851822899702476E-2</v>
      </c>
      <c r="N9" s="26">
        <f>'2010KOKOMAA'!N9/'2009KOKOMAA'!N9-1</f>
        <v>0.11000835214045823</v>
      </c>
      <c r="O9" s="26">
        <f>'2010KOKOMAA'!O9/'2009KOKOMAA'!O9-1</f>
        <v>6.116548849776926E-2</v>
      </c>
    </row>
    <row r="10" spans="2:15" x14ac:dyDescent="0.2">
      <c r="B10" s="11" t="s">
        <v>24</v>
      </c>
      <c r="C10" s="56">
        <f>'2010KOKOMAA'!C10/SUM('2009KOKOMAA'!D10:O10)-1</f>
        <v>2.3530032478487728E-2</v>
      </c>
      <c r="D10" s="28">
        <f>'2010KOKOMAA'!D10/'2009KOKOMAA'!D10-1</f>
        <v>-9.5564930260295333E-2</v>
      </c>
      <c r="E10" s="28">
        <f>'2010KOKOMAA'!E10/'2009KOKOMAA'!E10-1</f>
        <v>1.944708175464438E-2</v>
      </c>
      <c r="F10" s="28">
        <f>'2010KOKOMAA'!F10/'2009KOKOMAA'!F10-1</f>
        <v>5.623569842474585E-2</v>
      </c>
      <c r="G10" s="28">
        <f>'2010KOKOMAA'!G10/'2009KOKOMAA'!G10-1</f>
        <v>-2.146388148171019E-2</v>
      </c>
      <c r="H10" s="28">
        <f>'2010KOKOMAA'!H10/'2009KOKOMAA'!H10-1</f>
        <v>-3.2753194464029134E-2</v>
      </c>
      <c r="I10" s="28">
        <f>'2010KOKOMAA'!I10/'2009KOKOMAA'!I10-1</f>
        <v>1.6878639436565424E-2</v>
      </c>
      <c r="J10" s="28">
        <f>'2010KOKOMAA'!J10/'2009KOKOMAA'!J10-1</f>
        <v>6.7786395066342653E-2</v>
      </c>
      <c r="K10" s="28">
        <f>'2010KOKOMAA'!K10/'2009KOKOMAA'!K10-1</f>
        <v>3.0401213629133617E-2</v>
      </c>
      <c r="L10" s="28">
        <f>'2010KOKOMAA'!L10/'2009KOKOMAA'!L10-1</f>
        <v>6.2292239187620391E-2</v>
      </c>
      <c r="M10" s="28">
        <f>'2010KOKOMAA'!M10/'2009KOKOMAA'!M10-1</f>
        <v>4.3662261475684971E-2</v>
      </c>
      <c r="N10" s="28">
        <f>'2010KOKOMAA'!N10/'2009KOKOMAA'!N10-1</f>
        <v>0.16197421678583535</v>
      </c>
      <c r="O10" s="28">
        <f>'2010KOKOMAA'!O10/'2009KOKOMAA'!O10-1</f>
        <v>1.858396887089242E-2</v>
      </c>
    </row>
    <row r="11" spans="2:15" x14ac:dyDescent="0.2">
      <c r="B11" s="22" t="s">
        <v>25</v>
      </c>
      <c r="C11" s="26">
        <f>'2010KOKOMAA'!C11/SUM('2009KOKOMAA'!D11:O11)-1</f>
        <v>4.1357261781756804E-2</v>
      </c>
      <c r="D11" s="26">
        <f>'2010KOKOMAA'!D11/'2009KOKOMAA'!D11-1</f>
        <v>-2.1468700109347538E-2</v>
      </c>
      <c r="E11" s="26">
        <f>'2010KOKOMAA'!E11/'2009KOKOMAA'!E11-1</f>
        <v>-2.7369658132383679E-2</v>
      </c>
      <c r="F11" s="26">
        <f>'2010KOKOMAA'!F11/'2009KOKOMAA'!F11-1</f>
        <v>0.10523225579171624</v>
      </c>
      <c r="G11" s="26">
        <f>'2010KOKOMAA'!G11/'2009KOKOMAA'!G11-1</f>
        <v>5.1450754809770016E-2</v>
      </c>
      <c r="H11" s="26">
        <f>'2010KOKOMAA'!H11/'2009KOKOMAA'!H11-1</f>
        <v>-6.1619659499604351E-3</v>
      </c>
      <c r="I11" s="26">
        <f>'2010KOKOMAA'!I11/'2009KOKOMAA'!I11-1</f>
        <v>-4.9830964425724433E-2</v>
      </c>
      <c r="J11" s="26">
        <f>'2010KOKOMAA'!J11/'2009KOKOMAA'!J11-1</f>
        <v>7.8045386562564545E-2</v>
      </c>
      <c r="K11" s="26">
        <f>'2010KOKOMAA'!K11/'2009KOKOMAA'!K11-1</f>
        <v>5.2831639098004146E-2</v>
      </c>
      <c r="L11" s="26">
        <f>'2010KOKOMAA'!L11/'2009KOKOMAA'!L11-1</f>
        <v>6.193334778801507E-2</v>
      </c>
      <c r="M11" s="26">
        <f>'2010KOKOMAA'!M11/'2009KOKOMAA'!M11-1</f>
        <v>6.1736956330613824E-2</v>
      </c>
      <c r="N11" s="26">
        <f>'2010KOKOMAA'!N11/'2009KOKOMAA'!N11-1</f>
        <v>9.276429065907732E-2</v>
      </c>
      <c r="O11" s="26">
        <f>'2010KOKOMAA'!O11/'2009KOKOMAA'!O11-1</f>
        <v>8.656885332039943E-2</v>
      </c>
    </row>
    <row r="12" spans="2:15" x14ac:dyDescent="0.2">
      <c r="B12" s="1" t="s">
        <v>26</v>
      </c>
      <c r="C12" s="55">
        <f>'2010KOKOMAA'!C12/SUM('2009KOKOMAA'!D12:O12)-1</f>
        <v>-0.1249644620195911</v>
      </c>
      <c r="D12" s="30">
        <f>'2010KOKOMAA'!D12/'2009KOKOMAA'!D12-1</f>
        <v>-0.24704785581106281</v>
      </c>
      <c r="E12" s="30">
        <f>'2010KOKOMAA'!E12/'2009KOKOMAA'!E12-1</f>
        <v>-0.22712405422446402</v>
      </c>
      <c r="F12" s="30">
        <f>'2010KOKOMAA'!F12/'2009KOKOMAA'!F12-1</f>
        <v>-0.12488022995847969</v>
      </c>
      <c r="G12" s="30">
        <f>'2010KOKOMAA'!G12/'2009KOKOMAA'!G12-1</f>
        <v>-0.33032450815243297</v>
      </c>
      <c r="H12" s="30">
        <f>'2010KOKOMAA'!H12/'2009KOKOMAA'!H12-1</f>
        <v>-0.10327995204247664</v>
      </c>
      <c r="I12" s="30">
        <f>'2010KOKOMAA'!I12/'2009KOKOMAA'!I12-1</f>
        <v>-0.12067209775967414</v>
      </c>
      <c r="J12" s="30">
        <f>'2010KOKOMAA'!J12/'2009KOKOMAA'!J12-1</f>
        <v>-4.1061254761824539E-2</v>
      </c>
      <c r="K12" s="30">
        <f>'2010KOKOMAA'!K12/'2009KOKOMAA'!K12-1</f>
        <v>-4.0054702932684982E-2</v>
      </c>
      <c r="L12" s="30">
        <f>'2010KOKOMAA'!L12/'2009KOKOMAA'!L12-1</f>
        <v>-2.9376804211241336E-2</v>
      </c>
      <c r="M12" s="30">
        <f>'2010KOKOMAA'!M12/'2009KOKOMAA'!M12-1</f>
        <v>-6.8955399061032874E-2</v>
      </c>
      <c r="N12" s="30">
        <f>'2010KOKOMAA'!N12/'2009KOKOMAA'!N12-1</f>
        <v>0.18395480225988692</v>
      </c>
      <c r="O12" s="30">
        <f>'2010KOKOMAA'!O12/'2009KOKOMAA'!O12-1</f>
        <v>-9.2567909178655094E-2</v>
      </c>
    </row>
    <row r="13" spans="2:15" x14ac:dyDescent="0.2">
      <c r="B13" s="24" t="s">
        <v>29</v>
      </c>
      <c r="C13" s="32">
        <f>'2010KOKOMAA'!C13/SUM('2009KOKOMAA'!D13:O13)-1</f>
        <v>-2.966456225754921E-2</v>
      </c>
      <c r="D13" s="32">
        <f>'2010KOKOMAA'!D13/'2009KOKOMAA'!D13-1</f>
        <v>-0.14053213861205083</v>
      </c>
      <c r="E13" s="32">
        <f>'2010KOKOMAA'!E13/'2009KOKOMAA'!E13-1</f>
        <v>-6.1125009671678776E-2</v>
      </c>
      <c r="F13" s="32">
        <f>'2010KOKOMAA'!F13/'2009KOKOMAA'!F13-1</f>
        <v>-1.9702042995098701E-2</v>
      </c>
      <c r="G13" s="32">
        <f>'2010KOKOMAA'!G13/'2009KOKOMAA'!G13-1</f>
        <v>7.9046476017050615E-3</v>
      </c>
      <c r="H13" s="32">
        <f>'2010KOKOMAA'!H13/'2009KOKOMAA'!H13-1</f>
        <v>-8.8264373670491669E-2</v>
      </c>
      <c r="I13" s="32">
        <f>'2010KOKOMAA'!I13/'2009KOKOMAA'!I13-1</f>
        <v>-5.9071609315358375E-2</v>
      </c>
      <c r="J13" s="32">
        <f>'2010KOKOMAA'!J13/'2009KOKOMAA'!J13-1</f>
        <v>7.141503624046619E-2</v>
      </c>
      <c r="K13" s="32">
        <f>'2010KOKOMAA'!K13/'2009KOKOMAA'!K13-1</f>
        <v>3.1318782662157929E-2</v>
      </c>
      <c r="L13" s="32">
        <f>'2010KOKOMAA'!L13/'2009KOKOMAA'!L13-1</f>
        <v>-7.3010238907849856E-2</v>
      </c>
      <c r="M13" s="32">
        <f>'2010KOKOMAA'!M13/'2009KOKOMAA'!M13-1</f>
        <v>-0.14289074049186934</v>
      </c>
      <c r="N13" s="32">
        <f>'2010KOKOMAA'!N13/'2009KOKOMAA'!N13-1</f>
        <v>-2.9287147848063633E-2</v>
      </c>
      <c r="O13" s="32">
        <f>'2010KOKOMAA'!O13/'2009KOKOMAA'!O13-1</f>
        <v>-6.7151524286844788E-2</v>
      </c>
    </row>
    <row r="14" spans="2:15" x14ac:dyDescent="0.2">
      <c r="B14" s="1" t="s">
        <v>28</v>
      </c>
      <c r="C14" s="55">
        <f>'2010KOKOMAA'!C14/SUM('2009KOKOMAA'!D14:O14)-1</f>
        <v>4.8273083914639914E-2</v>
      </c>
      <c r="D14" s="30">
        <f>'2010KOKOMAA'!D14/'2009KOKOMAA'!D14-1</f>
        <v>-0.10510729418196729</v>
      </c>
      <c r="E14" s="30">
        <f>'2010KOKOMAA'!E14/'2009KOKOMAA'!E14-1</f>
        <v>-9.9414715719063573E-2</v>
      </c>
      <c r="F14" s="30">
        <f>'2010KOKOMAA'!F14/'2009KOKOMAA'!F14-1</f>
        <v>-4.6289238445014202E-2</v>
      </c>
      <c r="G14" s="30">
        <f>'2010KOKOMAA'!G14/'2009KOKOMAA'!G14-1</f>
        <v>-6.9730375879928364E-4</v>
      </c>
      <c r="H14" s="30">
        <f>'2010KOKOMAA'!H14/'2009KOKOMAA'!H14-1</f>
        <v>3.1315868714242745E-2</v>
      </c>
      <c r="I14" s="30">
        <f>'2010KOKOMAA'!I14/'2009KOKOMAA'!I14-1</f>
        <v>-2.1898080447216972E-2</v>
      </c>
      <c r="J14" s="30">
        <f>'2010KOKOMAA'!J14/'2009KOKOMAA'!J14-1</f>
        <v>0.14638235549174716</v>
      </c>
      <c r="K14" s="30">
        <f>'2010KOKOMAA'!K14/'2009KOKOMAA'!K14-1</f>
        <v>0.11688888888888882</v>
      </c>
      <c r="L14" s="30">
        <f>'2010KOKOMAA'!L14/'2009KOKOMAA'!L14-1</f>
        <v>-8.2627018324731294E-3</v>
      </c>
      <c r="M14" s="30">
        <f>'2010KOKOMAA'!M14/'2009KOKOMAA'!M14-1</f>
        <v>-2.6106506493070669E-2</v>
      </c>
      <c r="N14" s="30">
        <f>'2010KOKOMAA'!N14/'2009KOKOMAA'!N14-1</f>
        <v>0.23249475118788898</v>
      </c>
      <c r="O14" s="30">
        <f>'2010KOKOMAA'!O14/'2009KOKOMAA'!O14-1</f>
        <v>6.1856741865058629E-2</v>
      </c>
    </row>
    <row r="15" spans="2:15" x14ac:dyDescent="0.2">
      <c r="B15" s="24" t="s">
        <v>27</v>
      </c>
      <c r="C15" s="32">
        <f>'2010KOKOMAA'!C15/SUM('2009KOKOMAA'!D15:O15)-1</f>
        <v>7.8505317878239111E-2</v>
      </c>
      <c r="D15" s="32">
        <f>'2010KOKOMAA'!D15/'2009KOKOMAA'!D15-1</f>
        <v>-7.9745812661745852E-2</v>
      </c>
      <c r="E15" s="32">
        <f>'2010KOKOMAA'!E15/'2009KOKOMAA'!E15-1</f>
        <v>0.19346841571015849</v>
      </c>
      <c r="F15" s="32">
        <f>'2010KOKOMAA'!F15/'2009KOKOMAA'!F15-1</f>
        <v>9.8423125368708009E-2</v>
      </c>
      <c r="G15" s="32">
        <f>'2010KOKOMAA'!G15/'2009KOKOMAA'!G15-1</f>
        <v>0.16741640425850957</v>
      </c>
      <c r="H15" s="32">
        <f>'2010KOKOMAA'!H15/'2009KOKOMAA'!H15-1</f>
        <v>1.7509798893732276E-2</v>
      </c>
      <c r="I15" s="32">
        <f>'2010KOKOMAA'!I15/'2009KOKOMAA'!I15-1</f>
        <v>-0.1189057539251076</v>
      </c>
      <c r="J15" s="32">
        <f>'2010KOKOMAA'!J15/'2009KOKOMAA'!J15-1</f>
        <v>0.14158588065590472</v>
      </c>
      <c r="K15" s="32">
        <f>'2010KOKOMAA'!K15/'2009KOKOMAA'!K15-1</f>
        <v>0.12605102333784513</v>
      </c>
      <c r="L15" s="32">
        <f>'2010KOKOMAA'!L15/'2009KOKOMAA'!L15-1</f>
        <v>0.2399525027402265</v>
      </c>
      <c r="M15" s="32">
        <f>'2010KOKOMAA'!M15/'2009KOKOMAA'!M15-1</f>
        <v>0.15542747758057462</v>
      </c>
      <c r="N15" s="32">
        <f>'2010KOKOMAA'!N15/'2009KOKOMAA'!N15-1</f>
        <v>0.37646448769263174</v>
      </c>
      <c r="O15" s="32">
        <f>'2010KOKOMAA'!O15/'2009KOKOMAA'!O15-1</f>
        <v>0.1487518545440063</v>
      </c>
    </row>
    <row r="16" spans="2:15" x14ac:dyDescent="0.2">
      <c r="B16" s="42" t="s">
        <v>1</v>
      </c>
      <c r="C16" s="55">
        <f>'2010KOKOMAA'!C16/SUM('2009KOKOMAA'!D16:O16)-1</f>
        <v>6.9439700886196443E-2</v>
      </c>
      <c r="D16" s="30">
        <f>'2010KOKOMAA'!D16/'2009KOKOMAA'!D16-1</f>
        <v>2.2014051522248224E-2</v>
      </c>
      <c r="E16" s="30">
        <f>'2010KOKOMAA'!E16/'2009KOKOMAA'!E16-1</f>
        <v>2.9996000533262235E-2</v>
      </c>
      <c r="F16" s="30">
        <f>'2010KOKOMAA'!F16/'2009KOKOMAA'!F16-1</f>
        <v>0.15123047074440921</v>
      </c>
      <c r="G16" s="30">
        <f>'2010KOKOMAA'!G16/'2009KOKOMAA'!G16-1</f>
        <v>-0.1266726137377342</v>
      </c>
      <c r="H16" s="30">
        <f>'2010KOKOMAA'!H16/'2009KOKOMAA'!H16-1</f>
        <v>-5.6553122949352774E-2</v>
      </c>
      <c r="I16" s="30">
        <f>'2010KOKOMAA'!I16/'2009KOKOMAA'!I16-1</f>
        <v>0.1229866165766611</v>
      </c>
      <c r="J16" s="30">
        <f>'2010KOKOMAA'!J16/'2009KOKOMAA'!J16-1</f>
        <v>0.1642479872827034</v>
      </c>
      <c r="K16" s="30">
        <f>'2010KOKOMAA'!K16/'2009KOKOMAA'!K16-1</f>
        <v>2.1597907702691321E-2</v>
      </c>
      <c r="L16" s="30">
        <f>'2010KOKOMAA'!L16/'2009KOKOMAA'!L16-1</f>
        <v>8.2073434125270017E-2</v>
      </c>
      <c r="M16" s="30">
        <f>'2010KOKOMAA'!M16/'2009KOKOMAA'!M16-1</f>
        <v>0.23297348785521521</v>
      </c>
      <c r="N16" s="30">
        <f>'2010KOKOMAA'!N16/'2009KOKOMAA'!N16-1</f>
        <v>9.5404904182979644E-2</v>
      </c>
      <c r="O16" s="30">
        <f>'2010KOKOMAA'!O16/'2009KOKOMAA'!O16-1</f>
        <v>1.2279765082754857E-2</v>
      </c>
    </row>
    <row r="17" spans="2:15" x14ac:dyDescent="0.2">
      <c r="B17" s="24" t="s">
        <v>30</v>
      </c>
      <c r="C17" s="32">
        <f>'2010KOKOMAA'!C17/SUM('2009KOKOMAA'!D17:O17)-1</f>
        <v>1.8167203768894691E-2</v>
      </c>
      <c r="D17" s="32">
        <f>'2010KOKOMAA'!D17/'2009KOKOMAA'!D17-1</f>
        <v>-8.6622351474864967E-2</v>
      </c>
      <c r="E17" s="32">
        <f>'2010KOKOMAA'!E17/'2009KOKOMAA'!E17-1</f>
        <v>0.17507645259938842</v>
      </c>
      <c r="F17" s="32">
        <f>'2010KOKOMAA'!F17/'2009KOKOMAA'!F17-1</f>
        <v>1.413284877851817E-2</v>
      </c>
      <c r="G17" s="32">
        <f>'2010KOKOMAA'!G17/'2009KOKOMAA'!G17-1</f>
        <v>-3.6669367909238249E-2</v>
      </c>
      <c r="H17" s="32">
        <f>'2010KOKOMAA'!H17/'2009KOKOMAA'!H17-1</f>
        <v>2.9115496067338098E-2</v>
      </c>
      <c r="I17" s="32">
        <f>'2010KOKOMAA'!I17/'2009KOKOMAA'!I17-1</f>
        <v>6.1141671927134933E-2</v>
      </c>
      <c r="J17" s="32">
        <f>'2010KOKOMAA'!J17/'2009KOKOMAA'!J17-1</f>
        <v>4.6120058565153776E-2</v>
      </c>
      <c r="K17" s="32">
        <f>'2010KOKOMAA'!K17/'2009KOKOMAA'!K17-1</f>
        <v>9.591395464877861E-3</v>
      </c>
      <c r="L17" s="32">
        <f>'2010KOKOMAA'!L17/'2009KOKOMAA'!L17-1</f>
        <v>0.10955192775269196</v>
      </c>
      <c r="M17" s="32">
        <f>'2010KOKOMAA'!M17/'2009KOKOMAA'!M17-1</f>
        <v>-0.14215930615093209</v>
      </c>
      <c r="N17" s="32">
        <f>'2010KOKOMAA'!N17/'2009KOKOMAA'!N17-1</f>
        <v>0.10991085474567375</v>
      </c>
      <c r="O17" s="32">
        <f>'2010KOKOMAA'!O17/'2009KOKOMAA'!O17-1</f>
        <v>-0.11580661145324556</v>
      </c>
    </row>
    <row r="18" spans="2:15" x14ac:dyDescent="0.2">
      <c r="B18" s="1" t="s">
        <v>31</v>
      </c>
      <c r="C18" s="55">
        <f>'2010KOKOMAA'!C18/SUM('2009KOKOMAA'!D18:O18)-1</f>
        <v>-6.1117778158751968E-2</v>
      </c>
      <c r="D18" s="30">
        <f>'2010KOKOMAA'!D18/'2009KOKOMAA'!D18-1</f>
        <v>-0.1859278488944589</v>
      </c>
      <c r="E18" s="30">
        <f>'2010KOKOMAA'!E18/'2009KOKOMAA'!E18-1</f>
        <v>7.0792585024084032E-2</v>
      </c>
      <c r="F18" s="30">
        <f>'2010KOKOMAA'!F18/'2009KOKOMAA'!F18-1</f>
        <v>0.1030219780219781</v>
      </c>
      <c r="G18" s="30">
        <f>'2010KOKOMAA'!G18/'2009KOKOMAA'!G18-1</f>
        <v>-0.17737003058103973</v>
      </c>
      <c r="H18" s="30">
        <f>'2010KOKOMAA'!H18/'2009KOKOMAA'!H18-1</f>
        <v>-0.19935376480955647</v>
      </c>
      <c r="I18" s="30">
        <f>'2010KOKOMAA'!I18/'2009KOKOMAA'!I18-1</f>
        <v>-9.4249201277954997E-3</v>
      </c>
      <c r="J18" s="30">
        <f>'2010KOKOMAA'!J18/'2009KOKOMAA'!J18-1</f>
        <v>-0.10110168151388965</v>
      </c>
      <c r="K18" s="30">
        <f>'2010KOKOMAA'!K18/'2009KOKOMAA'!K18-1</f>
        <v>-0.12340847422250056</v>
      </c>
      <c r="L18" s="30">
        <f>'2010KOKOMAA'!L18/'2009KOKOMAA'!L18-1</f>
        <v>-6.3160140830043732E-2</v>
      </c>
      <c r="M18" s="30">
        <f>'2010KOKOMAA'!M18/'2009KOKOMAA'!M18-1</f>
        <v>8.8649905536985818E-2</v>
      </c>
      <c r="N18" s="30">
        <f>'2010KOKOMAA'!N18/'2009KOKOMAA'!N18-1</f>
        <v>0.10928616550852821</v>
      </c>
      <c r="O18" s="30">
        <f>'2010KOKOMAA'!O18/'2009KOKOMAA'!O18-1</f>
        <v>4.8689664863345694E-2</v>
      </c>
    </row>
    <row r="19" spans="2:15" x14ac:dyDescent="0.2">
      <c r="B19" s="24" t="s">
        <v>34</v>
      </c>
      <c r="C19" s="32">
        <f>'2010KOKOMAA'!C19/SUM('2009KOKOMAA'!D19:O19)-1</f>
        <v>6.7645147676498318E-2</v>
      </c>
      <c r="D19" s="32">
        <f>'2010KOKOMAA'!D19/'2009KOKOMAA'!D19-1</f>
        <v>-0.14268066707844351</v>
      </c>
      <c r="E19" s="32">
        <f>'2010KOKOMAA'!E19/'2009KOKOMAA'!E19-1</f>
        <v>6.4230498945889059E-2</v>
      </c>
      <c r="F19" s="32">
        <f>'2010KOKOMAA'!F19/'2009KOKOMAA'!F19-1</f>
        <v>0.11208136429011706</v>
      </c>
      <c r="G19" s="32">
        <f>'2010KOKOMAA'!G19/'2009KOKOMAA'!G19-1</f>
        <v>4.6191495870296695E-2</v>
      </c>
      <c r="H19" s="32">
        <f>'2010KOKOMAA'!H19/'2009KOKOMAA'!H19-1</f>
        <v>4.7639302424500318E-2</v>
      </c>
      <c r="I19" s="32">
        <f>'2010KOKOMAA'!I19/'2009KOKOMAA'!I19-1</f>
        <v>-7.3706084810701955E-2</v>
      </c>
      <c r="J19" s="32">
        <f>'2010KOKOMAA'!J19/'2009KOKOMAA'!J19-1</f>
        <v>0.15016559614612612</v>
      </c>
      <c r="K19" s="32">
        <f>'2010KOKOMAA'!K19/'2009KOKOMAA'!K19-1</f>
        <v>0.14086935106513976</v>
      </c>
      <c r="L19" s="32">
        <f>'2010KOKOMAA'!L19/'2009KOKOMAA'!L19-1</f>
        <v>4.614010716411987E-2</v>
      </c>
      <c r="M19" s="32">
        <f>'2010KOKOMAA'!M19/'2009KOKOMAA'!M19-1</f>
        <v>-7.9399141630901449E-3</v>
      </c>
      <c r="N19" s="32">
        <f>'2010KOKOMAA'!N19/'2009KOKOMAA'!N19-1</f>
        <v>3.3179994127434664E-2</v>
      </c>
      <c r="O19" s="32">
        <f>'2010KOKOMAA'!O19/'2009KOKOMAA'!O19-1</f>
        <v>0.12519978689397981</v>
      </c>
    </row>
    <row r="20" spans="2:15" x14ac:dyDescent="0.2">
      <c r="B20" s="1" t="s">
        <v>33</v>
      </c>
      <c r="C20" s="55">
        <f>'2010KOKOMAA'!C20/SUM('2009KOKOMAA'!D20:O20)-1</f>
        <v>-2.0293949046468085E-2</v>
      </c>
      <c r="D20" s="30">
        <f>'2010KOKOMAA'!D20/'2009KOKOMAA'!D20-1</f>
        <v>6.7407833365280112E-2</v>
      </c>
      <c r="E20" s="30">
        <f>'2010KOKOMAA'!E20/'2009KOKOMAA'!E20-1</f>
        <v>0.2452120904241808</v>
      </c>
      <c r="F20" s="30">
        <f>'2010KOKOMAA'!F20/'2009KOKOMAA'!F20-1</f>
        <v>3.5878729892961925E-3</v>
      </c>
      <c r="G20" s="30">
        <f>'2010KOKOMAA'!G20/'2009KOKOMAA'!G20-1</f>
        <v>-8.4729201563372381E-2</v>
      </c>
      <c r="H20" s="30">
        <f>'2010KOKOMAA'!H20/'2009KOKOMAA'!H20-1</f>
        <v>-0.14764557872034512</v>
      </c>
      <c r="I20" s="30">
        <f>'2010KOKOMAA'!I20/'2009KOKOMAA'!I20-1</f>
        <v>-5.8784362218206043E-2</v>
      </c>
      <c r="J20" s="30">
        <f>'2010KOKOMAA'!J20/'2009KOKOMAA'!J20-1</f>
        <v>-0.10711160607747994</v>
      </c>
      <c r="K20" s="30">
        <f>'2010KOKOMAA'!K20/'2009KOKOMAA'!K20-1</f>
        <v>-0.20915499666571402</v>
      </c>
      <c r="L20" s="30">
        <f>'2010KOKOMAA'!L20/'2009KOKOMAA'!L20-1</f>
        <v>2.7535177098495955E-2</v>
      </c>
      <c r="M20" s="30">
        <f>'2010KOKOMAA'!M20/'2009KOKOMAA'!M20-1</f>
        <v>-5.7482656095143692E-2</v>
      </c>
      <c r="N20" s="30">
        <f>'2010KOKOMAA'!N20/'2009KOKOMAA'!N20-1</f>
        <v>5.8043654001616707E-2</v>
      </c>
      <c r="O20" s="30">
        <f>'2010KOKOMAA'!O20/'2009KOKOMAA'!O20-1</f>
        <v>9.9333855799373039E-2</v>
      </c>
    </row>
    <row r="21" spans="2:15" x14ac:dyDescent="0.2">
      <c r="B21" s="24" t="s">
        <v>40</v>
      </c>
      <c r="C21" s="32">
        <f>'2010KOKOMAA'!C21/SUM('2009KOKOMAA'!D21:O21)-1</f>
        <v>0.12667399356860831</v>
      </c>
      <c r="D21" s="32">
        <f>'2010KOKOMAA'!D21/'2009KOKOMAA'!D21-1</f>
        <v>-0.24089956165427862</v>
      </c>
      <c r="E21" s="32">
        <f>'2010KOKOMAA'!E21/'2009KOKOMAA'!E21-1</f>
        <v>0.39239412273120133</v>
      </c>
      <c r="F21" s="32">
        <f>'2010KOKOMAA'!F21/'2009KOKOMAA'!F21-1</f>
        <v>0.35976913210773831</v>
      </c>
      <c r="G21" s="32">
        <f>'2010KOKOMAA'!G21/'2009KOKOMAA'!G21-1</f>
        <v>-0.28163921253515467</v>
      </c>
      <c r="H21" s="32">
        <f>'2010KOKOMAA'!H21/'2009KOKOMAA'!H21-1</f>
        <v>0.104923474091831</v>
      </c>
      <c r="I21" s="32">
        <f>'2010KOKOMAA'!I21/'2009KOKOMAA'!I21-1</f>
        <v>0.47221472889128679</v>
      </c>
      <c r="J21" s="32">
        <f>'2010KOKOMAA'!J21/'2009KOKOMAA'!J21-1</f>
        <v>0.14321372854914194</v>
      </c>
      <c r="K21" s="32">
        <f>'2010KOKOMAA'!K21/'2009KOKOMAA'!K21-1</f>
        <v>0.17481119502443354</v>
      </c>
      <c r="L21" s="32">
        <f>'2010KOKOMAA'!L21/'2009KOKOMAA'!L21-1</f>
        <v>0.3759861932938855</v>
      </c>
      <c r="M21" s="32">
        <f>'2010KOKOMAA'!M21/'2009KOKOMAA'!M21-1</f>
        <v>5.9076077623218204E-2</v>
      </c>
      <c r="N21" s="32">
        <f>'2010KOKOMAA'!N21/'2009KOKOMAA'!N21-1</f>
        <v>-7.3952341824157775E-2</v>
      </c>
      <c r="O21" s="32">
        <f>'2010KOKOMAA'!O21/'2009KOKOMAA'!O21-1</f>
        <v>-7.7806122448979553E-2</v>
      </c>
    </row>
    <row r="22" spans="2:15" x14ac:dyDescent="0.2">
      <c r="B22" s="42" t="s">
        <v>36</v>
      </c>
      <c r="C22" s="55">
        <f>'2010KOKOMAA'!C22/SUM('2009KOKOMAA'!D22:O22)-1</f>
        <v>4.1779567923837524E-2</v>
      </c>
      <c r="D22" s="30">
        <f>'2010KOKOMAA'!D22/'2009KOKOMAA'!D22-1</f>
        <v>-5.9617547806524174E-2</v>
      </c>
      <c r="E22" s="30">
        <f>'2010KOKOMAA'!E22/'2009KOKOMAA'!E22-1</f>
        <v>-2.6380746683122513E-2</v>
      </c>
      <c r="F22" s="30">
        <f>'2010KOKOMAA'!F22/'2009KOKOMAA'!F22-1</f>
        <v>0.10396215257244235</v>
      </c>
      <c r="G22" s="30">
        <f>'2010KOKOMAA'!G22/'2009KOKOMAA'!G22-1</f>
        <v>-0.18060344827586206</v>
      </c>
      <c r="H22" s="30">
        <f>'2010KOKOMAA'!H22/'2009KOKOMAA'!H22-1</f>
        <v>-0.26164574616457459</v>
      </c>
      <c r="I22" s="30">
        <f>'2010KOKOMAA'!I22/'2009KOKOMAA'!I22-1</f>
        <v>-7.1435523114355193E-2</v>
      </c>
      <c r="J22" s="30">
        <f>'2010KOKOMAA'!J22/'2009KOKOMAA'!J22-1</f>
        <v>0.10171830791525771</v>
      </c>
      <c r="K22" s="30">
        <f>'2010KOKOMAA'!K22/'2009KOKOMAA'!K22-1</f>
        <v>1.2013073050083811E-2</v>
      </c>
      <c r="L22" s="30">
        <f>'2010KOKOMAA'!L22/'2009KOKOMAA'!L22-1</f>
        <v>0.32425229493633401</v>
      </c>
      <c r="M22" s="30">
        <f>'2010KOKOMAA'!M22/'2009KOKOMAA'!M22-1</f>
        <v>0.12404195240016125</v>
      </c>
      <c r="N22" s="30">
        <f>'2010KOKOMAA'!N22/'2009KOKOMAA'!N22-1</f>
        <v>0.30930656934306566</v>
      </c>
      <c r="O22" s="30">
        <f>'2010KOKOMAA'!O22/'2009KOKOMAA'!O22-1</f>
        <v>0.18826643140714605</v>
      </c>
    </row>
    <row r="23" spans="2:15" x14ac:dyDescent="0.2">
      <c r="B23" s="24" t="s">
        <v>32</v>
      </c>
      <c r="C23" s="32">
        <f>'2010KOKOMAA'!C23/SUM('2009KOKOMAA'!D23:O23)-1</f>
        <v>2.4754916927760551E-3</v>
      </c>
      <c r="D23" s="32">
        <f>'2010KOKOMAA'!D23/'2009KOKOMAA'!D23-1</f>
        <v>-0.11959114139693361</v>
      </c>
      <c r="E23" s="32">
        <f>'2010KOKOMAA'!E23/'2009KOKOMAA'!E23-1</f>
        <v>-8.668370152343341E-3</v>
      </c>
      <c r="F23" s="32">
        <f>'2010KOKOMAA'!F23/'2009KOKOMAA'!F23-1</f>
        <v>-4.4937135604648404E-2</v>
      </c>
      <c r="G23" s="32">
        <f>'2010KOKOMAA'!G23/'2009KOKOMAA'!G23-1</f>
        <v>-9.9769377318760677E-2</v>
      </c>
      <c r="H23" s="32">
        <f>'2010KOKOMAA'!H23/'2009KOKOMAA'!H23-1</f>
        <v>-9.421265141319024E-3</v>
      </c>
      <c r="I23" s="32">
        <f>'2010KOKOMAA'!I23/'2009KOKOMAA'!I23-1</f>
        <v>0.17327986492190806</v>
      </c>
      <c r="J23" s="32">
        <f>'2010KOKOMAA'!J23/'2009KOKOMAA'!J23-1</f>
        <v>7.7486367177356463E-2</v>
      </c>
      <c r="K23" s="32">
        <f>'2010KOKOMAA'!K23/'2009KOKOMAA'!K23-1</f>
        <v>-7.8474752732951569E-2</v>
      </c>
      <c r="L23" s="32">
        <f>'2010KOKOMAA'!L23/'2009KOKOMAA'!L23-1</f>
        <v>5.4275318374772619E-2</v>
      </c>
      <c r="M23" s="32">
        <f>'2010KOKOMAA'!M23/'2009KOKOMAA'!M23-1</f>
        <v>0.10535579582599941</v>
      </c>
      <c r="N23" s="32">
        <f>'2010KOKOMAA'!N23/'2009KOKOMAA'!N23-1</f>
        <v>0.16152079612145953</v>
      </c>
      <c r="O23" s="32">
        <f>'2010KOKOMAA'!O23/'2009KOKOMAA'!O23-1</f>
        <v>7.0251762336354551E-2</v>
      </c>
    </row>
    <row r="24" spans="2:15" x14ac:dyDescent="0.2">
      <c r="B24" s="1" t="s">
        <v>35</v>
      </c>
      <c r="C24" s="55">
        <f>'2010KOKOMAA'!C24/SUM('2009KOKOMAA'!D24:O24)-1</f>
        <v>-2.1040835229676702E-2</v>
      </c>
      <c r="D24" s="30">
        <f>'2010KOKOMAA'!D24/'2009KOKOMAA'!D24-1</f>
        <v>-0.14186923721709976</v>
      </c>
      <c r="E24" s="30">
        <f>'2010KOKOMAA'!E24/'2009KOKOMAA'!E24-1</f>
        <v>-4.4648866950863786E-2</v>
      </c>
      <c r="F24" s="30">
        <f>'2010KOKOMAA'!F24/'2009KOKOMAA'!F24-1</f>
        <v>8.4253439782571826E-2</v>
      </c>
      <c r="G24" s="30">
        <f>'2010KOKOMAA'!G24/'2009KOKOMAA'!G24-1</f>
        <v>-7.3296354992076096E-2</v>
      </c>
      <c r="H24" s="30">
        <f>'2010KOKOMAA'!H24/'2009KOKOMAA'!H24-1</f>
        <v>-8.0821732666576551E-2</v>
      </c>
      <c r="I24" s="30">
        <f>'2010KOKOMAA'!I24/'2009KOKOMAA'!I24-1</f>
        <v>-7.6841069378382865E-2</v>
      </c>
      <c r="J24" s="30">
        <f>'2010KOKOMAA'!J24/'2009KOKOMAA'!J24-1</f>
        <v>0.106175601182392</v>
      </c>
      <c r="K24" s="30">
        <f>'2010KOKOMAA'!K24/'2009KOKOMAA'!K24-1</f>
        <v>-0.12594385285575993</v>
      </c>
      <c r="L24" s="30">
        <f>'2010KOKOMAA'!L24/'2009KOKOMAA'!L24-1</f>
        <v>-6.4520154748533676E-2</v>
      </c>
      <c r="M24" s="30">
        <f>'2010KOKOMAA'!M24/'2009KOKOMAA'!M24-1</f>
        <v>3.4482758620689724E-2</v>
      </c>
      <c r="N24" s="30">
        <f>'2010KOKOMAA'!N24/'2009KOKOMAA'!N24-1</f>
        <v>0.12439850294065224</v>
      </c>
      <c r="O24" s="30">
        <f>'2010KOKOMAA'!O24/'2009KOKOMAA'!O24-1</f>
        <v>-1.9300361881785522E-3</v>
      </c>
    </row>
    <row r="25" spans="2:15" x14ac:dyDescent="0.2">
      <c r="B25" s="24" t="s">
        <v>38</v>
      </c>
      <c r="C25" s="32">
        <f>'2010KOKOMAA'!C25/SUM('2009KOKOMAA'!D25:O25)-1</f>
        <v>2.211464305293509E-3</v>
      </c>
      <c r="D25" s="32">
        <f>'2010KOKOMAA'!D25/'2009KOKOMAA'!D25-1</f>
        <v>-0.13783082511676181</v>
      </c>
      <c r="E25" s="32">
        <f>'2010KOKOMAA'!E25/'2009KOKOMAA'!E25-1</f>
        <v>7.3218195086353743E-2</v>
      </c>
      <c r="F25" s="32">
        <f>'2010KOKOMAA'!F25/'2009KOKOMAA'!F25-1</f>
        <v>2.6105563480741889E-2</v>
      </c>
      <c r="G25" s="32">
        <f>'2010KOKOMAA'!G25/'2009KOKOMAA'!G25-1</f>
        <v>-7.447595561035758E-2</v>
      </c>
      <c r="H25" s="32">
        <f>'2010KOKOMAA'!H25/'2009KOKOMAA'!H25-1</f>
        <v>-0.38199688361500661</v>
      </c>
      <c r="I25" s="32">
        <f>'2010KOKOMAA'!I25/'2009KOKOMAA'!I25-1</f>
        <v>2.872855618484782E-2</v>
      </c>
      <c r="J25" s="32">
        <f>'2010KOKOMAA'!J25/'2009KOKOMAA'!J25-1</f>
        <v>7.2716346153846256E-2</v>
      </c>
      <c r="K25" s="32">
        <f>'2010KOKOMAA'!K25/'2009KOKOMAA'!K25-1</f>
        <v>0.11342748262721369</v>
      </c>
      <c r="L25" s="32">
        <f>'2010KOKOMAA'!L25/'2009KOKOMAA'!L25-1</f>
        <v>-2.3373451944880497E-2</v>
      </c>
      <c r="M25" s="32">
        <f>'2010KOKOMAA'!M25/'2009KOKOMAA'!M25-1</f>
        <v>-2.4232633279482996E-2</v>
      </c>
      <c r="N25" s="32">
        <f>'2010KOKOMAA'!N25/'2009KOKOMAA'!N25-1</f>
        <v>-7.0511554414378841E-2</v>
      </c>
      <c r="O25" s="32">
        <f>'2010KOKOMAA'!O25/'2009KOKOMAA'!O25-1</f>
        <v>0.1845647193585338</v>
      </c>
    </row>
    <row r="26" spans="2:15" x14ac:dyDescent="0.2">
      <c r="B26" s="1" t="s">
        <v>37</v>
      </c>
      <c r="C26" s="55">
        <f>'2010KOKOMAA'!C26/SUM('2009KOKOMAA'!D26:O26)-1</f>
        <v>0.2241323830862374</v>
      </c>
      <c r="D26" s="30">
        <f>'2010KOKOMAA'!D26/'2009KOKOMAA'!D26-1</f>
        <v>0.11231748408835651</v>
      </c>
      <c r="E26" s="30">
        <f>'2010KOKOMAA'!E26/'2009KOKOMAA'!E26-1</f>
        <v>0.344345214573619</v>
      </c>
      <c r="F26" s="30">
        <f>'2010KOKOMAA'!F26/'2009KOKOMAA'!F26-1</f>
        <v>0.51928299837045078</v>
      </c>
      <c r="G26" s="30">
        <f>'2010KOKOMAA'!G26/'2009KOKOMAA'!G26-1</f>
        <v>0.2099119176483073</v>
      </c>
      <c r="H26" s="30">
        <f>'2010KOKOMAA'!H26/'2009KOKOMAA'!H26-1</f>
        <v>0.12024675444250077</v>
      </c>
      <c r="I26" s="30">
        <f>'2010KOKOMAA'!I26/'2009KOKOMAA'!I26-1</f>
        <v>0.24342570060444313</v>
      </c>
      <c r="J26" s="30">
        <f>'2010KOKOMAA'!J26/'2009KOKOMAA'!J26-1</f>
        <v>0.13901897954153308</v>
      </c>
      <c r="K26" s="30">
        <f>'2010KOKOMAA'!K26/'2009KOKOMAA'!K26-1</f>
        <v>0.25674343059342197</v>
      </c>
      <c r="L26" s="30">
        <f>'2010KOKOMAA'!L26/'2009KOKOMAA'!L26-1</f>
        <v>0.41985233798195232</v>
      </c>
      <c r="M26" s="30">
        <f>'2010KOKOMAA'!M26/'2009KOKOMAA'!M26-1</f>
        <v>0.38105088953247823</v>
      </c>
      <c r="N26" s="30">
        <f>'2010KOKOMAA'!N26/'2009KOKOMAA'!N26-1</f>
        <v>0.16041406141447823</v>
      </c>
      <c r="O26" s="30">
        <f>'2010KOKOMAA'!O26/'2009KOKOMAA'!O26-1</f>
        <v>-8.7046574115539621E-2</v>
      </c>
    </row>
    <row r="27" spans="2:15" x14ac:dyDescent="0.2">
      <c r="B27" s="24" t="s">
        <v>39</v>
      </c>
      <c r="C27" s="32">
        <f>'2010KOKOMAA'!C27/SUM('2009KOKOMAA'!D27:O27)-1</f>
        <v>1.3330719466771113E-2</v>
      </c>
      <c r="D27" s="32">
        <f>'2010KOKOMAA'!D27/'2009KOKOMAA'!D27-1</f>
        <v>-6.8425076452599431E-2</v>
      </c>
      <c r="E27" s="32">
        <f>'2010KOKOMAA'!E27/'2009KOKOMAA'!E27-1</f>
        <v>6.8038639227215425E-2</v>
      </c>
      <c r="F27" s="32">
        <f>'2010KOKOMAA'!F27/'2009KOKOMAA'!F27-1</f>
        <v>-4.2061755409676604E-2</v>
      </c>
      <c r="G27" s="32">
        <f>'2010KOKOMAA'!G27/'2009KOKOMAA'!G27-1</f>
        <v>-0.13133097762073032</v>
      </c>
      <c r="H27" s="32">
        <f>'2010KOKOMAA'!H27/'2009KOKOMAA'!H27-1</f>
        <v>-0.18216366860907018</v>
      </c>
      <c r="I27" s="32">
        <f>'2010KOKOMAA'!I27/'2009KOKOMAA'!I27-1</f>
        <v>0.22705544933078392</v>
      </c>
      <c r="J27" s="32">
        <f>'2010KOKOMAA'!J27/'2009KOKOMAA'!J27-1</f>
        <v>5.5517941773866042E-2</v>
      </c>
      <c r="K27" s="32">
        <f>'2010KOKOMAA'!K27/'2009KOKOMAA'!K27-1</f>
        <v>-3.2455135547918568E-3</v>
      </c>
      <c r="L27" s="32">
        <f>'2010KOKOMAA'!L27/'2009KOKOMAA'!L27-1</f>
        <v>8.1177231565329855E-2</v>
      </c>
      <c r="M27" s="32">
        <f>'2010KOKOMAA'!M27/'2009KOKOMAA'!M27-1</f>
        <v>-2.7088897367417042E-2</v>
      </c>
      <c r="N27" s="32">
        <f>'2010KOKOMAA'!N27/'2009KOKOMAA'!N27-1</f>
        <v>0.10970948012232418</v>
      </c>
      <c r="O27" s="32">
        <f>'2010KOKOMAA'!O27/'2009KOKOMAA'!O27-1</f>
        <v>2.2540983606557319E-2</v>
      </c>
    </row>
    <row r="28" spans="2:15" x14ac:dyDescent="0.2">
      <c r="B28" s="42" t="s">
        <v>42</v>
      </c>
      <c r="C28" s="55">
        <f>'2010KOKOMAA'!C28/SUM('2009KOKOMAA'!D28:O28)-1</f>
        <v>-5.6974763895339842E-2</v>
      </c>
      <c r="D28" s="30">
        <f>'2010KOKOMAA'!D28/'2009KOKOMAA'!D28-1</f>
        <v>-0.30287206266318534</v>
      </c>
      <c r="E28" s="30">
        <f>'2010KOKOMAA'!E28/'2009KOKOMAA'!E28-1</f>
        <v>-4.4176706827309231E-2</v>
      </c>
      <c r="F28" s="30">
        <f>'2010KOKOMAA'!F28/'2009KOKOMAA'!F28-1</f>
        <v>-0.21129032258064517</v>
      </c>
      <c r="G28" s="30">
        <f>'2010KOKOMAA'!G28/'2009KOKOMAA'!G28-1</f>
        <v>-0.23414877683474788</v>
      </c>
      <c r="H28" s="30">
        <f>'2010KOKOMAA'!H28/'2009KOKOMAA'!H28-1</f>
        <v>-0.15633937082936133</v>
      </c>
      <c r="I28" s="30">
        <f>'2010KOKOMAA'!I28/'2009KOKOMAA'!I28-1</f>
        <v>-2.0187099950763177E-2</v>
      </c>
      <c r="J28" s="30">
        <f>'2010KOKOMAA'!J28/'2009KOKOMAA'!J28-1</f>
        <v>-9.0042137946329537E-2</v>
      </c>
      <c r="K28" s="30">
        <f>'2010KOKOMAA'!K28/'2009KOKOMAA'!K28-1</f>
        <v>-6.0865644724977797E-3</v>
      </c>
      <c r="L28" s="30">
        <f>'2010KOKOMAA'!L28/'2009KOKOMAA'!L28-1</f>
        <v>0.11036671368124118</v>
      </c>
      <c r="M28" s="30">
        <f>'2010KOKOMAA'!M28/'2009KOKOMAA'!M28-1</f>
        <v>5.0519357884796889E-2</v>
      </c>
      <c r="N28" s="30">
        <f>'2010KOKOMAA'!N28/'2009KOKOMAA'!N28-1</f>
        <v>0.25035294117647067</v>
      </c>
      <c r="O28" s="30">
        <f>'2010KOKOMAA'!O28/'2009KOKOMAA'!O28-1</f>
        <v>-0.10386473429951693</v>
      </c>
    </row>
    <row r="29" spans="2:15" x14ac:dyDescent="0.2">
      <c r="B29" s="24" t="s">
        <v>43</v>
      </c>
      <c r="C29" s="32">
        <f>'2010KOKOMAA'!C29/SUM('2009KOKOMAA'!D29:O29)-1</f>
        <v>3.9144743566157603E-2</v>
      </c>
      <c r="D29" s="32">
        <f>'2010KOKOMAA'!D29/'2009KOKOMAA'!D29-1</f>
        <v>6.9815195071868619E-2</v>
      </c>
      <c r="E29" s="32">
        <f>'2010KOKOMAA'!E29/'2009KOKOMAA'!E29-1</f>
        <v>0.16069114470842338</v>
      </c>
      <c r="F29" s="32">
        <f>'2010KOKOMAA'!F29/'2009KOKOMAA'!F29-1</f>
        <v>0.10650737163192669</v>
      </c>
      <c r="G29" s="32">
        <f>'2010KOKOMAA'!G29/'2009KOKOMAA'!G29-1</f>
        <v>-7.6016723679209419E-2</v>
      </c>
      <c r="H29" s="32">
        <f>'2010KOKOMAA'!H29/'2009KOKOMAA'!H29-1</f>
        <v>-2.7733755942947691E-2</v>
      </c>
      <c r="I29" s="32">
        <f>'2010KOKOMAA'!I29/'2009KOKOMAA'!I29-1</f>
        <v>-3.461405330563716E-4</v>
      </c>
      <c r="J29" s="32">
        <f>'2010KOKOMAA'!J29/'2009KOKOMAA'!J29-1</f>
        <v>5.9772863120143516E-2</v>
      </c>
      <c r="K29" s="32">
        <f>'2010KOKOMAA'!K29/'2009KOKOMAA'!K29-1</f>
        <v>7.9170593779453347E-2</v>
      </c>
      <c r="L29" s="32">
        <f>'2010KOKOMAA'!L29/'2009KOKOMAA'!L29-1</f>
        <v>0.11352341093382168</v>
      </c>
      <c r="M29" s="32">
        <f>'2010KOKOMAA'!M29/'2009KOKOMAA'!M29-1</f>
        <v>-0.1840161182001343</v>
      </c>
      <c r="N29" s="32">
        <f>'2010KOKOMAA'!N29/'2009KOKOMAA'!N29-1</f>
        <v>0.139474537787869</v>
      </c>
      <c r="O29" s="32">
        <f>'2010KOKOMAA'!O29/'2009KOKOMAA'!O29-1</f>
        <v>-5.5778670236501515E-2</v>
      </c>
    </row>
    <row r="30" spans="2:15" x14ac:dyDescent="0.2">
      <c r="B30" s="1" t="s">
        <v>44</v>
      </c>
      <c r="C30" s="55">
        <f>'2010KOKOMAA'!C30/SUM('2009KOKOMAA'!D30:O30)-1</f>
        <v>6.2047391882380509E-2</v>
      </c>
      <c r="D30" s="30">
        <f>'2010KOKOMAA'!D30/'2009KOKOMAA'!D30-1</f>
        <v>5.7497181510710149E-2</v>
      </c>
      <c r="E30" s="30">
        <f>'2010KOKOMAA'!E30/'2009KOKOMAA'!E30-1</f>
        <v>-4.5367258761401796E-2</v>
      </c>
      <c r="F30" s="30">
        <f>'2010KOKOMAA'!F30/'2009KOKOMAA'!F30-1</f>
        <v>0.21485088253195372</v>
      </c>
      <c r="G30" s="30">
        <f>'2010KOKOMAA'!G30/'2009KOKOMAA'!G30-1</f>
        <v>9.8621994055660522E-2</v>
      </c>
      <c r="H30" s="30">
        <f>'2010KOKOMAA'!H30/'2009KOKOMAA'!H30-1</f>
        <v>-0.18192939531632302</v>
      </c>
      <c r="I30" s="30">
        <f>'2010KOKOMAA'!I30/'2009KOKOMAA'!I30-1</f>
        <v>-8.7793896948474281E-2</v>
      </c>
      <c r="J30" s="30">
        <f>'2010KOKOMAA'!J30/'2009KOKOMAA'!J30-1</f>
        <v>0.1660256410256411</v>
      </c>
      <c r="K30" s="30">
        <f>'2010KOKOMAA'!K30/'2009KOKOMAA'!K30-1</f>
        <v>8.0456490727532026E-2</v>
      </c>
      <c r="L30" s="30">
        <f>'2010KOKOMAA'!L30/'2009KOKOMAA'!L30-1</f>
        <v>0.29651761796826714</v>
      </c>
      <c r="M30" s="30">
        <f>'2010KOKOMAA'!M30/'2009KOKOMAA'!M30-1</f>
        <v>-1.8341145302629425E-3</v>
      </c>
      <c r="N30" s="30">
        <f>'2010KOKOMAA'!N30/'2009KOKOMAA'!N30-1</f>
        <v>0.12597102666386739</v>
      </c>
      <c r="O30" s="30">
        <f>'2010KOKOMAA'!O30/'2009KOKOMAA'!O30-1</f>
        <v>9.0610457158499802E-2</v>
      </c>
    </row>
    <row r="31" spans="2:15" x14ac:dyDescent="0.2">
      <c r="B31" s="24" t="s">
        <v>2</v>
      </c>
      <c r="C31" s="32">
        <f>'2010KOKOMAA'!C31/SUM('2009KOKOMAA'!D31:O31)-1</f>
        <v>-2.2631830412150888E-3</v>
      </c>
      <c r="D31" s="32">
        <f>'2010KOKOMAA'!D31/'2009KOKOMAA'!D31-1</f>
        <v>-0.16991908614945261</v>
      </c>
      <c r="E31" s="32">
        <f>'2010KOKOMAA'!E31/'2009KOKOMAA'!E31-1</f>
        <v>-0.25321199143468953</v>
      </c>
      <c r="F31" s="32">
        <f>'2010KOKOMAA'!F31/'2009KOKOMAA'!F31-1</f>
        <v>4.7191011235955038E-2</v>
      </c>
      <c r="G31" s="32">
        <f>'2010KOKOMAA'!G31/'2009KOKOMAA'!G31-1</f>
        <v>2.1727609962904015E-2</v>
      </c>
      <c r="H31" s="32">
        <f>'2010KOKOMAA'!H31/'2009KOKOMAA'!H31-1</f>
        <v>-7.4977141115513568E-2</v>
      </c>
      <c r="I31" s="32">
        <f>'2010KOKOMAA'!I31/'2009KOKOMAA'!I31-1</f>
        <v>0.22244408945686911</v>
      </c>
      <c r="J31" s="32">
        <f>'2010KOKOMAA'!J31/'2009KOKOMAA'!J31-1</f>
        <v>-0.10613642349223074</v>
      </c>
      <c r="K31" s="32">
        <f>'2010KOKOMAA'!K31/'2009KOKOMAA'!K31-1</f>
        <v>-2.4895477004941102E-2</v>
      </c>
      <c r="L31" s="32">
        <f>'2010KOKOMAA'!L31/'2009KOKOMAA'!L31-1</f>
        <v>0.23323863636363629</v>
      </c>
      <c r="M31" s="32">
        <f>'2010KOKOMAA'!M31/'2009KOKOMAA'!M31-1</f>
        <v>-0.11151904543368518</v>
      </c>
      <c r="N31" s="32">
        <f>'2010KOKOMAA'!N31/'2009KOKOMAA'!N31-1</f>
        <v>-5.9821807382265613E-2</v>
      </c>
      <c r="O31" s="32">
        <f>'2010KOKOMAA'!O31/'2009KOKOMAA'!O31-1</f>
        <v>7.9407407407407371E-2</v>
      </c>
    </row>
    <row r="32" spans="2:15" x14ac:dyDescent="0.2">
      <c r="B32" s="1" t="s">
        <v>48</v>
      </c>
      <c r="C32" s="55">
        <f>'2010KOKOMAA'!C32/SUM('2009KOKOMAA'!D32:O32)-1</f>
        <v>0.19007979792180962</v>
      </c>
      <c r="D32" s="30">
        <f>'2010KOKOMAA'!D32/'2009KOKOMAA'!D32-1</f>
        <v>0.32674571805006591</v>
      </c>
      <c r="E32" s="30">
        <f>'2010KOKOMAA'!E32/'2009KOKOMAA'!E32-1</f>
        <v>0.4760479041916168</v>
      </c>
      <c r="F32" s="30">
        <f>'2010KOKOMAA'!F32/'2009KOKOMAA'!F32-1</f>
        <v>0.28716216216216206</v>
      </c>
      <c r="G32" s="30">
        <f>'2010KOKOMAA'!G32/'2009KOKOMAA'!G32-1</f>
        <v>-4.1497975708502E-2</v>
      </c>
      <c r="H32" s="30">
        <f>'2010KOKOMAA'!H32/'2009KOKOMAA'!H32-1</f>
        <v>0.22498225691980123</v>
      </c>
      <c r="I32" s="30">
        <f>'2010KOKOMAA'!I32/'2009KOKOMAA'!I32-1</f>
        <v>0.4770318021201414</v>
      </c>
      <c r="J32" s="30">
        <f>'2010KOKOMAA'!J32/'2009KOKOMAA'!J32-1</f>
        <v>0.62934590453741901</v>
      </c>
      <c r="K32" s="30">
        <f>'2010KOKOMAA'!K32/'2009KOKOMAA'!K32-1</f>
        <v>-0.17731859682844786</v>
      </c>
      <c r="L32" s="30">
        <f>'2010KOKOMAA'!L32/'2009KOKOMAA'!L32-1</f>
        <v>0.20684039087947892</v>
      </c>
      <c r="M32" s="30">
        <f>'2010KOKOMAA'!M32/'2009KOKOMAA'!M32-1</f>
        <v>0.22191272051996291</v>
      </c>
      <c r="N32" s="30">
        <f>'2010KOKOMAA'!N32/'2009KOKOMAA'!N32-1</f>
        <v>0.17034421888790829</v>
      </c>
      <c r="O32" s="30">
        <f>'2010KOKOMAA'!O32/'2009KOKOMAA'!O32-1</f>
        <v>0.15460122699386503</v>
      </c>
    </row>
    <row r="33" spans="2:15" x14ac:dyDescent="0.2">
      <c r="B33" s="24" t="s">
        <v>41</v>
      </c>
      <c r="C33" s="32">
        <f>'2010KOKOMAA'!C33/SUM('2009KOKOMAA'!D33:O33)-1</f>
        <v>-0.22049676648679817</v>
      </c>
      <c r="D33" s="32">
        <f>'2010KOKOMAA'!D33/'2009KOKOMAA'!D33-1</f>
        <v>-6.2742060418280454E-2</v>
      </c>
      <c r="E33" s="32">
        <f>'2010KOKOMAA'!E33/'2009KOKOMAA'!E33-1</f>
        <v>0.10815307820299491</v>
      </c>
      <c r="F33" s="32">
        <f>'2010KOKOMAA'!F33/'2009KOKOMAA'!F33-1</f>
        <v>-6.4285714285714279E-2</v>
      </c>
      <c r="G33" s="32">
        <f>'2010KOKOMAA'!G33/'2009KOKOMAA'!G33-1</f>
        <v>2.9223744292237397E-2</v>
      </c>
      <c r="H33" s="32">
        <f>'2010KOKOMAA'!H33/'2009KOKOMAA'!H33-1</f>
        <v>-0.64912868632707776</v>
      </c>
      <c r="I33" s="32">
        <f>'2010KOKOMAA'!I33/'2009KOKOMAA'!I33-1</f>
        <v>0.12870411322423703</v>
      </c>
      <c r="J33" s="32">
        <f>'2010KOKOMAA'!J33/'2009KOKOMAA'!J33-1</f>
        <v>-0.27580071174377219</v>
      </c>
      <c r="K33" s="32">
        <f>'2010KOKOMAA'!K33/'2009KOKOMAA'!K33-1</f>
        <v>-0.37121935689270935</v>
      </c>
      <c r="L33" s="32">
        <f>'2010KOKOMAA'!L33/'2009KOKOMAA'!L33-1</f>
        <v>4.7876447876447958E-2</v>
      </c>
      <c r="M33" s="32">
        <f>'2010KOKOMAA'!M33/'2009KOKOMAA'!M33-1</f>
        <v>-0.30032644178454837</v>
      </c>
      <c r="N33" s="32">
        <f>'2010KOKOMAA'!N33/'2009KOKOMAA'!N33-1</f>
        <v>0.40405904059040587</v>
      </c>
      <c r="O33" s="32">
        <f>'2010KOKOMAA'!O33/'2009KOKOMAA'!O33-1</f>
        <v>-0.33946104031752666</v>
      </c>
    </row>
    <row r="34" spans="2:15" x14ac:dyDescent="0.2">
      <c r="B34" s="1" t="s">
        <v>47</v>
      </c>
      <c r="C34" s="55">
        <f>'2010KOKOMAA'!C34/SUM('2009KOKOMAA'!D34:O34)-1</f>
        <v>-0.1107176831201776</v>
      </c>
      <c r="D34" s="30">
        <f>'2010KOKOMAA'!D34/'2009KOKOMAA'!D34-1</f>
        <v>-9.2121212121212159E-2</v>
      </c>
      <c r="E34" s="30">
        <f>'2010KOKOMAA'!E34/'2009KOKOMAA'!E34-1</f>
        <v>-0.13955928646379856</v>
      </c>
      <c r="F34" s="30">
        <f>'2010KOKOMAA'!F34/'2009KOKOMAA'!F34-1</f>
        <v>0.50515463917525771</v>
      </c>
      <c r="G34" s="30">
        <f>'2010KOKOMAA'!G34/'2009KOKOMAA'!G34-1</f>
        <v>0.40698985343855698</v>
      </c>
      <c r="H34" s="30">
        <f>'2010KOKOMAA'!H34/'2009KOKOMAA'!H34-1</f>
        <v>-0.23195187165775399</v>
      </c>
      <c r="I34" s="30">
        <f>'2010KOKOMAA'!I34/'2009KOKOMAA'!I34-1</f>
        <v>2.5246981339187791E-2</v>
      </c>
      <c r="J34" s="30">
        <f>'2010KOKOMAA'!J34/'2009KOKOMAA'!J34-1</f>
        <v>-0.28588200763134719</v>
      </c>
      <c r="K34" s="30">
        <f>'2010KOKOMAA'!K34/'2009KOKOMAA'!K34-1</f>
        <v>-7.4509803921568585E-2</v>
      </c>
      <c r="L34" s="30">
        <f>'2010KOKOMAA'!L34/'2009KOKOMAA'!L34-1</f>
        <v>-0.16485013623978206</v>
      </c>
      <c r="M34" s="30">
        <f>'2010KOKOMAA'!M34/'2009KOKOMAA'!M34-1</f>
        <v>-0.17229729729729726</v>
      </c>
      <c r="N34" s="30">
        <f>'2010KOKOMAA'!N34/'2009KOKOMAA'!N34-1</f>
        <v>-0.13025210084033612</v>
      </c>
      <c r="O34" s="30">
        <f>'2010KOKOMAA'!O34/'2009KOKOMAA'!O34-1</f>
        <v>-0.2233502538071066</v>
      </c>
    </row>
    <row r="35" spans="2:15" x14ac:dyDescent="0.2">
      <c r="B35" s="24" t="s">
        <v>49</v>
      </c>
      <c r="C35" s="32">
        <f>'2010KOKOMAA'!C35/SUM('2009KOKOMAA'!D35:O35)-1</f>
        <v>-8.4826974267968591E-3</v>
      </c>
      <c r="D35" s="32">
        <f>'2010KOKOMAA'!D35/'2009KOKOMAA'!D35-1</f>
        <v>-5.2090975788701366E-2</v>
      </c>
      <c r="E35" s="32">
        <f>'2010KOKOMAA'!E35/'2009KOKOMAA'!E35-1</f>
        <v>-0.13154362416107379</v>
      </c>
      <c r="F35" s="32">
        <f>'2010KOKOMAA'!F35/'2009KOKOMAA'!F35-1</f>
        <v>2.8991596638655359E-2</v>
      </c>
      <c r="G35" s="32">
        <f>'2010KOKOMAA'!G35/'2009KOKOMAA'!G35-1</f>
        <v>-8.0026024723487299E-2</v>
      </c>
      <c r="H35" s="32">
        <f>'2010KOKOMAA'!H35/'2009KOKOMAA'!H35-1</f>
        <v>-0.14234306277489006</v>
      </c>
      <c r="I35" s="32">
        <f>'2010KOKOMAA'!I35/'2009KOKOMAA'!I35-1</f>
        <v>-6.2372881355932219E-2</v>
      </c>
      <c r="J35" s="32">
        <f>'2010KOKOMAA'!J35/'2009KOKOMAA'!J35-1</f>
        <v>0.10601643254704474</v>
      </c>
      <c r="K35" s="32">
        <f>'2010KOKOMAA'!K35/'2009KOKOMAA'!K35-1</f>
        <v>-0.15882827196990057</v>
      </c>
      <c r="L35" s="32">
        <f>'2010KOKOMAA'!L35/'2009KOKOMAA'!L35-1</f>
        <v>0.12749888938249665</v>
      </c>
      <c r="M35" s="32">
        <f>'2010KOKOMAA'!M35/'2009KOKOMAA'!M35-1</f>
        <v>-5.3260869565217361E-2</v>
      </c>
      <c r="N35" s="32">
        <f>'2010KOKOMAA'!N35/'2009KOKOMAA'!N35-1</f>
        <v>5.5384615384615365E-2</v>
      </c>
      <c r="O35" s="32">
        <f>'2010KOKOMAA'!O35/'2009KOKOMAA'!O35-1</f>
        <v>0.44180874722016306</v>
      </c>
    </row>
    <row r="36" spans="2:15" x14ac:dyDescent="0.2">
      <c r="B36" s="42" t="s">
        <v>45</v>
      </c>
      <c r="C36" s="55">
        <f>'2010KOKOMAA'!C36/SUM('2009KOKOMAA'!D36:O36)-1</f>
        <v>-2.2228091025133123E-2</v>
      </c>
      <c r="D36" s="30">
        <f>'2010KOKOMAA'!D36/'2009KOKOMAA'!D36-1</f>
        <v>-0.10655147588192948</v>
      </c>
      <c r="E36" s="30">
        <f>'2010KOKOMAA'!E36/'2009KOKOMAA'!E36-1</f>
        <v>-0.16346153846153844</v>
      </c>
      <c r="F36" s="30">
        <f>'2010KOKOMAA'!F36/'2009KOKOMAA'!F36-1</f>
        <v>-0.35643564356435642</v>
      </c>
      <c r="G36" s="30">
        <f>'2010KOKOMAA'!G36/'2009KOKOMAA'!G36-1</f>
        <v>-2.5816249050873208E-2</v>
      </c>
      <c r="H36" s="30">
        <f>'2010KOKOMAA'!H36/'2009KOKOMAA'!H36-1</f>
        <v>-0.31652806652806653</v>
      </c>
      <c r="I36" s="30">
        <f>'2010KOKOMAA'!I36/'2009KOKOMAA'!I36-1</f>
        <v>0.11011904761904767</v>
      </c>
      <c r="J36" s="30">
        <f>'2010KOKOMAA'!J36/'2009KOKOMAA'!J36-1</f>
        <v>-4.8375706214689229E-2</v>
      </c>
      <c r="K36" s="30">
        <f>'2010KOKOMAA'!K36/'2009KOKOMAA'!K36-1</f>
        <v>-0.12738853503184711</v>
      </c>
      <c r="L36" s="30">
        <f>'2010KOKOMAA'!L36/'2009KOKOMAA'!L36-1</f>
        <v>0.10418794688457611</v>
      </c>
      <c r="M36" s="30">
        <f>'2010KOKOMAA'!M36/'2009KOKOMAA'!M36-1</f>
        <v>0.25645645645645643</v>
      </c>
      <c r="N36" s="30">
        <f>'2010KOKOMAA'!N36/'2009KOKOMAA'!N36-1</f>
        <v>0.45632911392405062</v>
      </c>
      <c r="O36" s="30">
        <f>'2010KOKOMAA'!O36/'2009KOKOMAA'!O36-1</f>
        <v>0.24164524421593825</v>
      </c>
    </row>
    <row r="37" spans="2:15" x14ac:dyDescent="0.2">
      <c r="B37" s="24" t="s">
        <v>51</v>
      </c>
      <c r="C37" s="32">
        <f>'2010KOKOMAA'!C37/SUM('2009KOKOMAA'!D37:O37)-1</f>
        <v>0.12503356477041705</v>
      </c>
      <c r="D37" s="32">
        <f>'2010KOKOMAA'!D37/'2009KOKOMAA'!D37-1</f>
        <v>-9.7574574853638296E-3</v>
      </c>
      <c r="E37" s="32">
        <f>'2010KOKOMAA'!E37/'2009KOKOMAA'!E37-1</f>
        <v>0.10309003729355348</v>
      </c>
      <c r="F37" s="32">
        <f>'2010KOKOMAA'!F37/'2009KOKOMAA'!F37-1</f>
        <v>0.49655172413793114</v>
      </c>
      <c r="G37" s="32">
        <f>'2010KOKOMAA'!G37/'2009KOKOMAA'!G37-1</f>
        <v>1.392572944297088E-2</v>
      </c>
      <c r="H37" s="32">
        <f>'2010KOKOMAA'!H37/'2009KOKOMAA'!H37-1</f>
        <v>9.3914222749618581E-2</v>
      </c>
      <c r="I37" s="32">
        <f>'2010KOKOMAA'!I37/'2009KOKOMAA'!I37-1</f>
        <v>0.39105613701236908</v>
      </c>
      <c r="J37" s="32">
        <f>'2010KOKOMAA'!J37/'2009KOKOMAA'!J37-1</f>
        <v>6.2264150943396324E-2</v>
      </c>
      <c r="K37" s="32">
        <f>'2010KOKOMAA'!K37/'2009KOKOMAA'!K37-1</f>
        <v>7.870142646335454E-3</v>
      </c>
      <c r="L37" s="32">
        <f>'2010KOKOMAA'!L37/'2009KOKOMAA'!L37-1</f>
        <v>0.20941759603469645</v>
      </c>
      <c r="M37" s="32">
        <f>'2010KOKOMAA'!M37/'2009KOKOMAA'!M37-1</f>
        <v>0.24872773536895676</v>
      </c>
      <c r="N37" s="32">
        <f>'2010KOKOMAA'!N37/'2009KOKOMAA'!N37-1</f>
        <v>-0.14431699687174138</v>
      </c>
      <c r="O37" s="32">
        <f>'2010KOKOMAA'!O37/'2009KOKOMAA'!O37-1</f>
        <v>-7.4122236671001263E-2</v>
      </c>
    </row>
    <row r="38" spans="2:15" x14ac:dyDescent="0.2">
      <c r="B38" s="1" t="s">
        <v>3</v>
      </c>
      <c r="C38" s="55">
        <f>'2010KOKOMAA'!C38/SUM('2009KOKOMAA'!D38:O38)-1</f>
        <v>0.16611851940441302</v>
      </c>
      <c r="D38" s="30">
        <f>'2010KOKOMAA'!D38/'2009KOKOMAA'!D38-1</f>
        <v>3.5812672176308569E-2</v>
      </c>
      <c r="E38" s="30">
        <f>'2010KOKOMAA'!E38/'2009KOKOMAA'!E38-1</f>
        <v>0.36097560975609766</v>
      </c>
      <c r="F38" s="30">
        <f>'2010KOKOMAA'!F38/'2009KOKOMAA'!F38-1</f>
        <v>0.26038280967858429</v>
      </c>
      <c r="G38" s="30">
        <f>'2010KOKOMAA'!G38/'2009KOKOMAA'!G38-1</f>
        <v>-0.19296904852884977</v>
      </c>
      <c r="H38" s="30">
        <f>'2010KOKOMAA'!H38/'2009KOKOMAA'!H38-1</f>
        <v>0.24889729048519227</v>
      </c>
      <c r="I38" s="30">
        <f>'2010KOKOMAA'!I38/'2009KOKOMAA'!I38-1</f>
        <v>0.46030615877536496</v>
      </c>
      <c r="J38" s="30">
        <f>'2010KOKOMAA'!J38/'2009KOKOMAA'!J38-1</f>
        <v>0.11853756069694366</v>
      </c>
      <c r="K38" s="30">
        <f>'2010KOKOMAA'!K38/'2009KOKOMAA'!K38-1</f>
        <v>0.225782227784731</v>
      </c>
      <c r="L38" s="30">
        <f>'2010KOKOMAA'!L38/'2009KOKOMAA'!L38-1</f>
        <v>0.15773919468045805</v>
      </c>
      <c r="M38" s="30">
        <f>'2010KOKOMAA'!M38/'2009KOKOMAA'!M38-1</f>
        <v>-2.7208348863212772E-2</v>
      </c>
      <c r="N38" s="30">
        <f>'2010KOKOMAA'!N38/'2009KOKOMAA'!N38-1</f>
        <v>0.35395373856912316</v>
      </c>
      <c r="O38" s="30">
        <f>'2010KOKOMAA'!O38/'2009KOKOMAA'!O38-1</f>
        <v>5.5605923239649524E-2</v>
      </c>
    </row>
    <row r="39" spans="2:15" x14ac:dyDescent="0.2">
      <c r="B39" s="24" t="s">
        <v>46</v>
      </c>
      <c r="C39" s="32">
        <f>'2010KOKOMAA'!C39/SUM('2009KOKOMAA'!D39:O39)-1</f>
        <v>5.0920050761421365E-2</v>
      </c>
      <c r="D39" s="32">
        <f>'2010KOKOMAA'!D39/'2009KOKOMAA'!D39-1</f>
        <v>1.060514372163389</v>
      </c>
      <c r="E39" s="32">
        <f>'2010KOKOMAA'!E39/'2009KOKOMAA'!E39-1</f>
        <v>0.24729392173189013</v>
      </c>
      <c r="F39" s="32">
        <f>'2010KOKOMAA'!F39/'2009KOKOMAA'!F39-1</f>
        <v>1.3148984198645599</v>
      </c>
      <c r="G39" s="32">
        <f>'2010KOKOMAA'!G39/'2009KOKOMAA'!G39-1</f>
        <v>-0.10023866348448685</v>
      </c>
      <c r="H39" s="32">
        <f>'2010KOKOMAA'!H39/'2009KOKOMAA'!H39-1</f>
        <v>-0.30486358244365364</v>
      </c>
      <c r="I39" s="32">
        <f>'2010KOKOMAA'!I39/'2009KOKOMAA'!I39-1</f>
        <v>0.24874371859296485</v>
      </c>
      <c r="J39" s="32">
        <f>'2010KOKOMAA'!J39/'2009KOKOMAA'!J39-1</f>
        <v>-0.20837043633125552</v>
      </c>
      <c r="K39" s="32">
        <f>'2010KOKOMAA'!K39/'2009KOKOMAA'!K39-1</f>
        <v>0.1347464042392128</v>
      </c>
      <c r="L39" s="32">
        <f>'2010KOKOMAA'!L39/'2009KOKOMAA'!L39-1</f>
        <v>6.6024759284731838E-2</v>
      </c>
      <c r="M39" s="32">
        <f>'2010KOKOMAA'!M39/'2009KOKOMAA'!M39-1</f>
        <v>-0.20180932498260262</v>
      </c>
      <c r="N39" s="32">
        <f>'2010KOKOMAA'!N39/'2009KOKOMAA'!N39-1</f>
        <v>-0.26099092812281921</v>
      </c>
      <c r="O39" s="32">
        <f>'2010KOKOMAA'!O39/'2009KOKOMAA'!O39-1</f>
        <v>-0.18573551263001487</v>
      </c>
    </row>
    <row r="40" spans="2:15" x14ac:dyDescent="0.2">
      <c r="B40" s="1" t="s">
        <v>50</v>
      </c>
      <c r="C40" s="55">
        <f>'2010KOKOMAA'!C40/SUM('2009KOKOMAA'!D40:O40)-1</f>
        <v>0.10530188071917967</v>
      </c>
      <c r="D40" s="30">
        <f>'2010KOKOMAA'!D40/'2009KOKOMAA'!D40-1</f>
        <v>-0.35443565181174508</v>
      </c>
      <c r="E40" s="30">
        <f>'2010KOKOMAA'!E40/'2009KOKOMAA'!E40-1</f>
        <v>0.22831727205337282</v>
      </c>
      <c r="F40" s="30">
        <f>'2010KOKOMAA'!F40/'2009KOKOMAA'!F40-1</f>
        <v>-0.12183544303797467</v>
      </c>
      <c r="G40" s="30">
        <f>'2010KOKOMAA'!G40/'2009KOKOMAA'!G40-1</f>
        <v>-9.6327096327096351E-2</v>
      </c>
      <c r="H40" s="30">
        <f>'2010KOKOMAA'!H40/'2009KOKOMAA'!H40-1</f>
        <v>0.17591424968474145</v>
      </c>
      <c r="I40" s="30">
        <f>'2010KOKOMAA'!I40/'2009KOKOMAA'!I40-1</f>
        <v>-4.3206913106096922E-2</v>
      </c>
      <c r="J40" s="30">
        <f>'2010KOKOMAA'!J40/'2009KOKOMAA'!J40-1</f>
        <v>0.12892119357306808</v>
      </c>
      <c r="K40" s="30">
        <f>'2010KOKOMAA'!K40/'2009KOKOMAA'!K40-1</f>
        <v>0.53497735279315561</v>
      </c>
      <c r="L40" s="30">
        <f>'2010KOKOMAA'!L40/'2009KOKOMAA'!L40-1</f>
        <v>0.39707536557930267</v>
      </c>
      <c r="M40" s="30">
        <f>'2010KOKOMAA'!M40/'2009KOKOMAA'!M40-1</f>
        <v>6.3025210084033612E-2</v>
      </c>
      <c r="N40" s="30">
        <f>'2010KOKOMAA'!N40/'2009KOKOMAA'!N40-1</f>
        <v>0.42765273311897101</v>
      </c>
      <c r="O40" s="30">
        <f>'2010KOKOMAA'!O40/'2009KOKOMAA'!O40-1</f>
        <v>0.15941176470588236</v>
      </c>
    </row>
    <row r="41" spans="2:15" x14ac:dyDescent="0.2">
      <c r="B41" s="24" t="s">
        <v>52</v>
      </c>
      <c r="C41" s="32">
        <f>'2010KOKOMAA'!C41/SUM('2009KOKOMAA'!D41:O41)-1</f>
        <v>8.4728169196834013E-2</v>
      </c>
      <c r="D41" s="32">
        <f>'2010KOKOMAA'!D41/'2009KOKOMAA'!D41-1</f>
        <v>-0.23148148148148151</v>
      </c>
      <c r="E41" s="32">
        <f>'2010KOKOMAA'!E41/'2009KOKOMAA'!E41-1</f>
        <v>-0.35361216730038025</v>
      </c>
      <c r="F41" s="32">
        <f>'2010KOKOMAA'!F41/'2009KOKOMAA'!F41-1</f>
        <v>0.6050632911392404</v>
      </c>
      <c r="G41" s="32">
        <f>'2010KOKOMAA'!G41/'2009KOKOMAA'!G41-1</f>
        <v>0.3796791443850267</v>
      </c>
      <c r="H41" s="32">
        <f>'2010KOKOMAA'!H41/'2009KOKOMAA'!H41-1</f>
        <v>0.13774104683195598</v>
      </c>
      <c r="I41" s="32">
        <f>'2010KOKOMAA'!I41/'2009KOKOMAA'!I41-1</f>
        <v>-0.3323375653472741</v>
      </c>
      <c r="J41" s="32">
        <f>'2010KOKOMAA'!J41/'2009KOKOMAA'!J41-1</f>
        <v>1.7904411764705883</v>
      </c>
      <c r="K41" s="32">
        <f>'2010KOKOMAA'!K41/'2009KOKOMAA'!K41-1</f>
        <v>-0.11925465838509319</v>
      </c>
      <c r="L41" s="32">
        <f>'2010KOKOMAA'!L41/'2009KOKOMAA'!L41-1</f>
        <v>0.29900332225913617</v>
      </c>
      <c r="M41" s="32">
        <f>'2010KOKOMAA'!M41/'2009KOKOMAA'!M41-1</f>
        <v>-0.14578214578214577</v>
      </c>
      <c r="N41" s="32">
        <f>'2010KOKOMAA'!N41/'2009KOKOMAA'!N41-1</f>
        <v>1.0402476780185759</v>
      </c>
      <c r="O41" s="32">
        <f>'2010KOKOMAA'!O41/'2009KOKOMAA'!O41-1</f>
        <v>0.58914728682170536</v>
      </c>
    </row>
    <row r="42" spans="2:15" x14ac:dyDescent="0.2">
      <c r="B42" s="42" t="s">
        <v>71</v>
      </c>
      <c r="C42" s="55">
        <f>'2010KOKOMAA'!C42/SUM('2009KOKOMAA'!D42:O42)-1</f>
        <v>0.13463924257264126</v>
      </c>
      <c r="D42" s="30">
        <f>'2010KOKOMAA'!D42/'2009KOKOMAA'!D42-1</f>
        <v>0.2592592592592593</v>
      </c>
      <c r="E42" s="30">
        <f>'2010KOKOMAA'!E42/'2009KOKOMAA'!E42-1</f>
        <v>-4.9610894941634287E-2</v>
      </c>
      <c r="F42" s="30">
        <f>'2010KOKOMAA'!F42/'2009KOKOMAA'!F42-1</f>
        <v>0.32661290322580649</v>
      </c>
      <c r="G42" s="30">
        <f>'2010KOKOMAA'!G42/'2009KOKOMAA'!G42-1</f>
        <v>-0.36562203228869894</v>
      </c>
      <c r="H42" s="30">
        <f>'2010KOKOMAA'!H42/'2009KOKOMAA'!H42-1</f>
        <v>-0.28456221198156684</v>
      </c>
      <c r="I42" s="30">
        <f>'2010KOKOMAA'!I42/'2009KOKOMAA'!I42-1</f>
        <v>9.1059602649006699E-2</v>
      </c>
      <c r="J42" s="30">
        <f>'2010KOKOMAA'!J42/'2009KOKOMAA'!J42-1</f>
        <v>0.32457496136012365</v>
      </c>
      <c r="K42" s="30">
        <f>'2010KOKOMAA'!K42/'2009KOKOMAA'!K42-1</f>
        <v>0.87846836847946719</v>
      </c>
      <c r="L42" s="30">
        <f>'2010KOKOMAA'!L42/'2009KOKOMAA'!L42-1</f>
        <v>5.9653624118024329E-2</v>
      </c>
      <c r="M42" s="30">
        <f>'2010KOKOMAA'!M42/'2009KOKOMAA'!M42-1</f>
        <v>-4.4996121024049596E-2</v>
      </c>
      <c r="N42" s="30">
        <f>'2010KOKOMAA'!N42/'2009KOKOMAA'!N42-1</f>
        <v>0.35970561177552907</v>
      </c>
      <c r="O42" s="30">
        <f>'2010KOKOMAA'!O42/'2009KOKOMAA'!O42-1</f>
        <v>-0.17312348668280875</v>
      </c>
    </row>
    <row r="43" spans="2:15" x14ac:dyDescent="0.2">
      <c r="B43" s="24" t="s">
        <v>4</v>
      </c>
      <c r="C43" s="32">
        <f>'2010KOKOMAA'!C43/SUM('2009KOKOMAA'!D43:O43)-1</f>
        <v>0.23367938347875938</v>
      </c>
      <c r="D43" s="32">
        <f>'2010KOKOMAA'!D43/'2009KOKOMAA'!D43-1</f>
        <v>-5.7720057720057616E-3</v>
      </c>
      <c r="E43" s="32">
        <f>'2010KOKOMAA'!E43/'2009KOKOMAA'!E43-1</f>
        <v>1.5467914438502675</v>
      </c>
      <c r="F43" s="32">
        <f>'2010KOKOMAA'!F43/'2009KOKOMAA'!F43-1</f>
        <v>0.14601905932984938</v>
      </c>
      <c r="G43" s="32">
        <f>'2010KOKOMAA'!G43/'2009KOKOMAA'!G43-1</f>
        <v>0.18533071381794364</v>
      </c>
      <c r="H43" s="32">
        <f>'2010KOKOMAA'!H43/'2009KOKOMAA'!H43-1</f>
        <v>-0.20557156580211333</v>
      </c>
      <c r="I43" s="32">
        <f>'2010KOKOMAA'!I43/'2009KOKOMAA'!I43-1</f>
        <v>0.72489082969432306</v>
      </c>
      <c r="J43" s="32">
        <f>'2010KOKOMAA'!J43/'2009KOKOMAA'!J43-1</f>
        <v>0.37351086194814287</v>
      </c>
      <c r="K43" s="32">
        <f>'2010KOKOMAA'!K43/'2009KOKOMAA'!K43-1</f>
        <v>0.39645625692137321</v>
      </c>
      <c r="L43" s="32">
        <f>'2010KOKOMAA'!L43/'2009KOKOMAA'!L43-1</f>
        <v>1.0502625656414022E-2</v>
      </c>
      <c r="M43" s="32">
        <f>'2010KOKOMAA'!M43/'2009KOKOMAA'!M43-1</f>
        <v>-5.2823315118397107E-2</v>
      </c>
      <c r="N43" s="32">
        <f>'2010KOKOMAA'!N43/'2009KOKOMAA'!N43-1</f>
        <v>-0.37781350482315113</v>
      </c>
      <c r="O43" s="32">
        <f>'2010KOKOMAA'!O43/'2009KOKOMAA'!O43-1</f>
        <v>-0.32874617737003053</v>
      </c>
    </row>
    <row r="44" spans="2:15" x14ac:dyDescent="0.2">
      <c r="B44" s="1" t="s">
        <v>103</v>
      </c>
      <c r="C44" s="55">
        <f>'2010KOKOMAA'!C44/SUM('2009KOKOMAA'!D44:O44)-1</f>
        <v>2.2134188517889619E-2</v>
      </c>
      <c r="D44" s="30">
        <f>'2010KOKOMAA'!D44/'2009KOKOMAA'!D44-1</f>
        <v>-0.34168352263886725</v>
      </c>
      <c r="E44" s="30">
        <f>'2010KOKOMAA'!E44/'2009KOKOMAA'!E44-1</f>
        <v>-0.30674002751031637</v>
      </c>
      <c r="F44" s="30">
        <f>'2010KOKOMAA'!F44/'2009KOKOMAA'!F44-1</f>
        <v>-7.6175040518638548E-2</v>
      </c>
      <c r="G44" s="30">
        <f>'2010KOKOMAA'!G44/'2009KOKOMAA'!G44-1</f>
        <v>-0.27326732673267329</v>
      </c>
      <c r="H44" s="30">
        <f>'2010KOKOMAA'!H44/'2009KOKOMAA'!H44-1</f>
        <v>0.38065843621399176</v>
      </c>
      <c r="I44" s="30">
        <f>'2010KOKOMAA'!I44/'2009KOKOMAA'!I44-1</f>
        <v>0.32527881040892193</v>
      </c>
      <c r="J44" s="30">
        <f>'2010KOKOMAA'!J44/'2009KOKOMAA'!J44-1</f>
        <v>1.2615131578947367</v>
      </c>
      <c r="K44" s="30">
        <f>'2010KOKOMAA'!K44/'2009KOKOMAA'!K44-1</f>
        <v>2.4533856722276814E-2</v>
      </c>
      <c r="L44" s="30">
        <f>'2010KOKOMAA'!L44/'2009KOKOMAA'!L44-1</f>
        <v>0.4414261460101867</v>
      </c>
      <c r="M44" s="30">
        <f>'2010KOKOMAA'!M44/'2009KOKOMAA'!M44-1</f>
        <v>0.83864915572232634</v>
      </c>
      <c r="N44" s="30">
        <f>'2010KOKOMAA'!N44/'2009KOKOMAA'!N44-1</f>
        <v>0.34581105169340454</v>
      </c>
      <c r="O44" s="30">
        <f>'2010KOKOMAA'!O44/'2009KOKOMAA'!O44-1</f>
        <v>0.23721787194841082</v>
      </c>
    </row>
    <row r="45" spans="2:15" x14ac:dyDescent="0.2">
      <c r="B45" s="24" t="s">
        <v>53</v>
      </c>
      <c r="C45" s="32">
        <f>'2010KOKOMAA'!C45/SUM('2009KOKOMAA'!D45:O45)-1</f>
        <v>-6.2321326472269845E-2</v>
      </c>
      <c r="D45" s="32">
        <f>'2010KOKOMAA'!D45/'2009KOKOMAA'!D45-1</f>
        <v>-0.1953125</v>
      </c>
      <c r="E45" s="32">
        <f>'2010KOKOMAA'!E45/'2009KOKOMAA'!E45-1</f>
        <v>-0.149171270718232</v>
      </c>
      <c r="F45" s="32">
        <f>'2010KOKOMAA'!F45/'2009KOKOMAA'!F45-1</f>
        <v>0.67045454545454541</v>
      </c>
      <c r="G45" s="32">
        <f>'2010KOKOMAA'!G45/'2009KOKOMAA'!G45-1</f>
        <v>1.2903225806451646E-2</v>
      </c>
      <c r="H45" s="32">
        <f>'2010KOKOMAA'!H45/'2009KOKOMAA'!H45-1</f>
        <v>0.31683168316831689</v>
      </c>
      <c r="I45" s="32">
        <f>'2010KOKOMAA'!I45/'2009KOKOMAA'!I45-1</f>
        <v>0.26931567328918327</v>
      </c>
      <c r="J45" s="32">
        <f>'2010KOKOMAA'!J45/'2009KOKOMAA'!J45-1</f>
        <v>-0.42942583732057416</v>
      </c>
      <c r="K45" s="32">
        <f>'2010KOKOMAA'!K45/'2009KOKOMAA'!K45-1</f>
        <v>-0.29190751445086704</v>
      </c>
      <c r="L45" s="32">
        <f>'2010KOKOMAA'!L45/'2009KOKOMAA'!L45-1</f>
        <v>9.2409240924092417E-2</v>
      </c>
      <c r="M45" s="32">
        <f>'2010KOKOMAA'!M45/'2009KOKOMAA'!M45-1</f>
        <v>8.5365853658536661E-2</v>
      </c>
      <c r="N45" s="32">
        <f>'2010KOKOMAA'!N45/'2009KOKOMAA'!N45-1</f>
        <v>0.14371257485029942</v>
      </c>
      <c r="O45" s="32">
        <f>'2010KOKOMAA'!O45/'2009KOKOMAA'!O45-1</f>
        <v>0.63565891472868219</v>
      </c>
    </row>
    <row r="46" spans="2:15" x14ac:dyDescent="0.2">
      <c r="B46" s="42" t="s">
        <v>5</v>
      </c>
      <c r="C46" s="55">
        <f>'2010KOKOMAA'!C46/SUM('2009KOKOMAA'!D46:O46)-1</f>
        <v>0.13813979086406158</v>
      </c>
      <c r="D46" s="30">
        <f>'2010KOKOMAA'!D46/'2009KOKOMAA'!D46-1</f>
        <v>0.63445378151260501</v>
      </c>
      <c r="E46" s="30">
        <f>'2010KOKOMAA'!E46/'2009KOKOMAA'!E46-1</f>
        <v>0.49504950495049505</v>
      </c>
      <c r="F46" s="30">
        <f>'2010KOKOMAA'!F46/'2009KOKOMAA'!F46-1</f>
        <v>0.14563106796116498</v>
      </c>
      <c r="G46" s="30">
        <f>'2010KOKOMAA'!G46/'2009KOKOMAA'!G46-1</f>
        <v>0.64571428571428569</v>
      </c>
      <c r="H46" s="30">
        <f>'2010KOKOMAA'!H46/'2009KOKOMAA'!H46-1</f>
        <v>0.53322259136212624</v>
      </c>
      <c r="I46" s="30">
        <f>'2010KOKOMAA'!I46/'2009KOKOMAA'!I46-1</f>
        <v>-0.28259337561663145</v>
      </c>
      <c r="J46" s="30">
        <f>'2010KOKOMAA'!J46/'2009KOKOMAA'!J46-1</f>
        <v>0.14353312302839116</v>
      </c>
      <c r="K46" s="30">
        <f>'2010KOKOMAA'!K46/'2009KOKOMAA'!K46-1</f>
        <v>6.6366704161979762E-2</v>
      </c>
      <c r="L46" s="30">
        <f>'2010KOKOMAA'!L46/'2009KOKOMAA'!L46-1</f>
        <v>0.14922813036020588</v>
      </c>
      <c r="M46" s="30">
        <f>'2010KOKOMAA'!M46/'2009KOKOMAA'!M46-1</f>
        <v>0.38753387533875339</v>
      </c>
      <c r="N46" s="30">
        <f>'2010KOKOMAA'!N46/'2009KOKOMAA'!N46-1</f>
        <v>7.5630252100840289E-2</v>
      </c>
      <c r="O46" s="30">
        <f>'2010KOKOMAA'!O46/'2009KOKOMAA'!O46-1</f>
        <v>-2.0920502092049986E-3</v>
      </c>
    </row>
    <row r="47" spans="2:15" x14ac:dyDescent="0.2">
      <c r="B47" s="25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</row>
    <row r="48" spans="2:15" s="46" customFormat="1" x14ac:dyDescent="0.2">
      <c r="B48" s="1" t="s">
        <v>54</v>
      </c>
      <c r="C48" s="55">
        <f>'2010KOKOMAA'!C48/SUM('2009KOKOMAA'!D48:O48)-1</f>
        <v>9.7760427594888455E-3</v>
      </c>
      <c r="D48" s="55">
        <f>'2010KOKOMAA'!D48/'2009KOKOMAA'!D48-1</f>
        <v>1.0626992561105109E-2</v>
      </c>
      <c r="E48" s="55">
        <f>'2010KOKOMAA'!E48/'2009KOKOMAA'!E48-1</f>
        <v>-0.13565584586962254</v>
      </c>
      <c r="F48" s="55">
        <f>'2010KOKOMAA'!F48/'2009KOKOMAA'!F48-1</f>
        <v>6.370664184239283E-2</v>
      </c>
      <c r="G48" s="55">
        <f>'2010KOKOMAA'!G48/'2009KOKOMAA'!G48-1</f>
        <v>0.20923767253572656</v>
      </c>
      <c r="H48" s="55">
        <f>'2010KOKOMAA'!H48/'2009KOKOMAA'!H48-1</f>
        <v>0.16404262379705759</v>
      </c>
      <c r="I48" s="55">
        <f>'2010KOKOMAA'!I48/'2009KOKOMAA'!I48-1</f>
        <v>0.29932618955742241</v>
      </c>
      <c r="J48" s="55">
        <f>'2010KOKOMAA'!J48/'2009KOKOMAA'!J48-1</f>
        <v>-0.15826058842547686</v>
      </c>
      <c r="K48" s="55">
        <f>'2010KOKOMAA'!K48/'2009KOKOMAA'!K48-1</f>
        <v>-8.0853905222019296E-2</v>
      </c>
      <c r="L48" s="55">
        <f>'2010KOKOMAA'!L48/'2009KOKOMAA'!L48-1</f>
        <v>-0.15550839781579151</v>
      </c>
      <c r="M48" s="55">
        <f>'2010KOKOMAA'!M48/'2009KOKOMAA'!M48-1</f>
        <v>9.3349215803057328E-2</v>
      </c>
      <c r="N48" s="55">
        <f>'2010KOKOMAA'!N48/'2009KOKOMAA'!N48-1</f>
        <v>3.8249400479616336E-2</v>
      </c>
      <c r="O48" s="55">
        <f>'2010KOKOMAA'!O48/'2009KOKOMAA'!O48-1</f>
        <v>2.7996425988171758E-2</v>
      </c>
    </row>
    <row r="49" spans="2:7" s="46" customFormat="1" x14ac:dyDescent="0.2">
      <c r="B49" s="42"/>
      <c r="C49" s="55"/>
      <c r="D49" s="55"/>
      <c r="E49" s="55"/>
      <c r="F49" s="55"/>
      <c r="G49" s="55"/>
    </row>
    <row r="57" spans="2:7" x14ac:dyDescent="0.2">
      <c r="B57" s="47"/>
    </row>
  </sheetData>
  <phoneticPr fontId="0" type="noConversion"/>
  <conditionalFormatting sqref="B1 C1:O6 B3:B65536 C8:O65536">
    <cfRule type="cellIs" dxfId="8" priority="1" stopIfTrue="1" operator="lessThan">
      <formula>0</formula>
    </cfRule>
  </conditionalFormatting>
  <pageMargins left="0.75" right="0.57999999999999996" top="1" bottom="1" header="0.4921259845" footer="0.4921259845"/>
  <pageSetup paperSize="9" scale="75" orientation="landscape" r:id="rId1"/>
  <headerFooter alignWithMargins="0">
    <oddFooter>&amp;LStaitstics Finland&amp;C&amp;D&amp;RHelsinki City Tourist Office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workbookViewId="0"/>
  </sheetViews>
  <sheetFormatPr defaultRowHeight="12.75" x14ac:dyDescent="0.2"/>
  <cols>
    <col min="1" max="1" width="4.140625" customWidth="1"/>
    <col min="2" max="2" width="28.7109375" style="1" customWidth="1"/>
    <col min="3" max="11" width="9.7109375" customWidth="1"/>
    <col min="12" max="12" width="10.7109375" customWidth="1"/>
    <col min="13" max="13" width="9.7109375" customWidth="1"/>
    <col min="14" max="14" width="10.28515625" customWidth="1"/>
    <col min="15" max="15" width="10.85546875" customWidth="1"/>
  </cols>
  <sheetData>
    <row r="1" spans="1:16" x14ac:dyDescent="0.2">
      <c r="A1" s="4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6" x14ac:dyDescent="0.2">
      <c r="B2" s="51" t="s">
        <v>72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x14ac:dyDescent="0.2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6" ht="15.75" x14ac:dyDescent="0.25">
      <c r="B4" s="3" t="s">
        <v>55</v>
      </c>
      <c r="C4" s="4"/>
      <c r="D4" s="4"/>
      <c r="E4" s="4"/>
      <c r="F4" s="2"/>
      <c r="G4" s="4"/>
      <c r="H4" s="2"/>
      <c r="I4" s="4"/>
      <c r="J4" s="2"/>
      <c r="K4" s="4"/>
      <c r="L4" s="4"/>
      <c r="M4" s="2"/>
      <c r="N4" s="2"/>
      <c r="O4" s="2"/>
    </row>
    <row r="5" spans="1:16" ht="15.75" thickBot="1" x14ac:dyDescent="0.3">
      <c r="B5" s="5" t="s">
        <v>0</v>
      </c>
    </row>
    <row r="6" spans="1:16" ht="13.5" thickBot="1" x14ac:dyDescent="0.25">
      <c r="B6" s="6" t="s">
        <v>195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  <c r="K6" s="7" t="s">
        <v>14</v>
      </c>
      <c r="L6" s="7" t="s">
        <v>15</v>
      </c>
      <c r="M6" s="7" t="s">
        <v>16</v>
      </c>
      <c r="N6" s="7" t="s">
        <v>17</v>
      </c>
      <c r="O6" s="7" t="s">
        <v>18</v>
      </c>
    </row>
    <row r="7" spans="1:16" x14ac:dyDescent="0.2">
      <c r="B7" s="9"/>
      <c r="C7" s="16" t="s">
        <v>56</v>
      </c>
      <c r="D7" s="16" t="s">
        <v>57</v>
      </c>
      <c r="E7" s="16" t="s">
        <v>58</v>
      </c>
      <c r="F7" s="16" t="s">
        <v>59</v>
      </c>
      <c r="G7" s="16" t="s">
        <v>60</v>
      </c>
      <c r="H7" s="16" t="s">
        <v>61</v>
      </c>
      <c r="I7" s="16" t="s">
        <v>62</v>
      </c>
      <c r="J7" s="16" t="s">
        <v>63</v>
      </c>
      <c r="K7" s="16" t="s">
        <v>64</v>
      </c>
      <c r="L7" s="16" t="s">
        <v>65</v>
      </c>
      <c r="M7" s="16" t="s">
        <v>66</v>
      </c>
      <c r="N7" s="16" t="s">
        <v>67</v>
      </c>
      <c r="O7" s="16" t="s">
        <v>68</v>
      </c>
    </row>
    <row r="8" spans="1:16" s="61" customFormat="1" x14ac:dyDescent="0.2">
      <c r="B8" s="59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</row>
    <row r="9" spans="1:16" s="21" customFormat="1" x14ac:dyDescent="0.2">
      <c r="B9" s="18" t="s">
        <v>23</v>
      </c>
      <c r="C9" s="19">
        <f>[12]Tammijoulu!C15</f>
        <v>3366337</v>
      </c>
      <c r="D9" s="19">
        <f>[12]Tammi!C15</f>
        <v>243477</v>
      </c>
      <c r="E9" s="19">
        <f>[12]Helmi!C15</f>
        <v>210960</v>
      </c>
      <c r="F9" s="19">
        <f>[12]Maalis!C15</f>
        <v>244358</v>
      </c>
      <c r="G9" s="19">
        <f>[12]Huhti!C15</f>
        <v>230540</v>
      </c>
      <c r="H9" s="19">
        <f>[12]Touko!C15</f>
        <v>298237</v>
      </c>
      <c r="I9" s="19">
        <f>[12]Kesä!C15</f>
        <v>333103</v>
      </c>
      <c r="J9" s="19">
        <f>[12]Heinä!C15</f>
        <v>379316</v>
      </c>
      <c r="K9" s="19">
        <f>[12]Elo!C15</f>
        <v>387653</v>
      </c>
      <c r="L9" s="19">
        <f>[12]Syys!C15</f>
        <v>294243</v>
      </c>
      <c r="M9" s="19">
        <f>[12]Loka!C15</f>
        <v>274210</v>
      </c>
      <c r="N9" s="19">
        <f>[12]Marras!C15</f>
        <v>259519</v>
      </c>
      <c r="O9" s="19">
        <f>[12]Joulu!C15</f>
        <v>210721</v>
      </c>
    </row>
    <row r="10" spans="1:16" x14ac:dyDescent="0.2">
      <c r="B10" s="11" t="s">
        <v>24</v>
      </c>
      <c r="C10" s="12">
        <f>[12]Tammijoulu!E15</f>
        <v>1821237</v>
      </c>
      <c r="D10" s="12">
        <f>[12]Tammi!E15</f>
        <v>141721</v>
      </c>
      <c r="E10" s="12">
        <f>[12]Helmi!E15</f>
        <v>98869</v>
      </c>
      <c r="F10" s="12">
        <f>[12]Maalis!E15</f>
        <v>118543</v>
      </c>
      <c r="G10" s="12">
        <f>[12]Huhti!E15</f>
        <v>121203</v>
      </c>
      <c r="H10" s="12">
        <f>[12]Touko!E15</f>
        <v>165800</v>
      </c>
      <c r="I10" s="12">
        <f>[12]Kesä!E15</f>
        <v>196740</v>
      </c>
      <c r="J10" s="12">
        <f>[12]Heinä!E15</f>
        <v>201432</v>
      </c>
      <c r="K10" s="12">
        <f>[12]Elo!E15</f>
        <v>241795</v>
      </c>
      <c r="L10" s="12">
        <f>[12]Syys!E15</f>
        <v>169283</v>
      </c>
      <c r="M10" s="12">
        <f>[12]Loka!E15</f>
        <v>136029</v>
      </c>
      <c r="N10" s="12">
        <f>[12]Marras!E15</f>
        <v>117169</v>
      </c>
      <c r="O10" s="12">
        <f>[12]Joulu!E15</f>
        <v>112653</v>
      </c>
    </row>
    <row r="11" spans="1:16" s="21" customFormat="1" x14ac:dyDescent="0.2">
      <c r="B11" s="22" t="s">
        <v>25</v>
      </c>
      <c r="C11" s="23">
        <f>[12]Tammijoulu!D15</f>
        <v>1545100</v>
      </c>
      <c r="D11" s="23">
        <f>[12]Tammi!D15</f>
        <v>101756</v>
      </c>
      <c r="E11" s="23">
        <f>[12]Helmi!D15</f>
        <v>112091</v>
      </c>
      <c r="F11" s="23">
        <f>[12]Maalis!D15</f>
        <v>125815</v>
      </c>
      <c r="G11" s="23">
        <f>[12]Huhti!D15</f>
        <v>109337</v>
      </c>
      <c r="H11" s="23">
        <f>[12]Touko!D15</f>
        <v>132437</v>
      </c>
      <c r="I11" s="23">
        <f>[12]Kesä!D15</f>
        <v>136363</v>
      </c>
      <c r="J11" s="23">
        <f>[12]Heinä!D15</f>
        <v>177884</v>
      </c>
      <c r="K11" s="23">
        <f>[12]Elo!D15</f>
        <v>145858</v>
      </c>
      <c r="L11" s="23">
        <f>[12]Syys!D15</f>
        <v>124960</v>
      </c>
      <c r="M11" s="23">
        <f>[12]Loka!D15</f>
        <v>138181</v>
      </c>
      <c r="N11" s="23">
        <f>[12]Marras!D15</f>
        <v>142350</v>
      </c>
      <c r="O11" s="23">
        <f>[12]Joulu!D15</f>
        <v>98068</v>
      </c>
    </row>
    <row r="12" spans="1:16" x14ac:dyDescent="0.2">
      <c r="B12" s="1" t="s">
        <v>26</v>
      </c>
      <c r="C12" s="12">
        <f>[12]Tammijoulu!P15</f>
        <v>122206</v>
      </c>
      <c r="D12" s="12">
        <f>[12]Tammi!P15</f>
        <v>7315</v>
      </c>
      <c r="E12" s="12">
        <f>[12]Helmi!P15</f>
        <v>8566</v>
      </c>
      <c r="F12" s="12">
        <f>[12]Maalis!P15</f>
        <v>9036</v>
      </c>
      <c r="G12" s="12">
        <f>[12]Huhti!P15</f>
        <v>8307</v>
      </c>
      <c r="H12" s="12">
        <f>[12]Touko!P15</f>
        <v>11297</v>
      </c>
      <c r="I12" s="12">
        <f>[12]Kesä!P15</f>
        <v>13846</v>
      </c>
      <c r="J12" s="12">
        <f>[12]Heinä!P15</f>
        <v>12097</v>
      </c>
      <c r="K12" s="12">
        <f>[12]Elo!P15</f>
        <v>14970</v>
      </c>
      <c r="L12" s="12">
        <f>[12]Syys!P15</f>
        <v>11737</v>
      </c>
      <c r="M12" s="12">
        <f>[12]Loka!P15</f>
        <v>9606</v>
      </c>
      <c r="N12" s="12">
        <f>[12]Marras!P15</f>
        <v>8502</v>
      </c>
      <c r="O12" s="12">
        <f>[12]Joulu!P15</f>
        <v>6927</v>
      </c>
    </row>
    <row r="13" spans="1:16" s="21" customFormat="1" x14ac:dyDescent="0.2">
      <c r="B13" s="24" t="s">
        <v>29</v>
      </c>
      <c r="C13" s="23">
        <f>[12]Tammijoulu!J15</f>
        <v>162713</v>
      </c>
      <c r="D13" s="23">
        <f>[12]Tammi!J15</f>
        <v>8148</v>
      </c>
      <c r="E13" s="23">
        <f>[12]Helmi!J15</f>
        <v>8692</v>
      </c>
      <c r="F13" s="23">
        <f>[12]Maalis!J15</f>
        <v>10048</v>
      </c>
      <c r="G13" s="23">
        <f>[12]Huhti!J15</f>
        <v>10682</v>
      </c>
      <c r="H13" s="23">
        <f>[12]Touko!J15</f>
        <v>13282</v>
      </c>
      <c r="I13" s="23">
        <f>[12]Kesä!J15</f>
        <v>21176</v>
      </c>
      <c r="J13" s="23">
        <f>[12]Heinä!J15</f>
        <v>22128</v>
      </c>
      <c r="K13" s="23">
        <f>[12]Elo!J15</f>
        <v>24028</v>
      </c>
      <c r="L13" s="23">
        <f>[12]Syys!J15</f>
        <v>14891</v>
      </c>
      <c r="M13" s="23">
        <f>[12]Loka!J15</f>
        <v>12769</v>
      </c>
      <c r="N13" s="23">
        <f>[12]Marras!J15</f>
        <v>8864</v>
      </c>
      <c r="O13" s="23">
        <f>[12]Joulu!J15</f>
        <v>8005</v>
      </c>
    </row>
    <row r="14" spans="1:16" x14ac:dyDescent="0.2">
      <c r="B14" s="1" t="s">
        <v>28</v>
      </c>
      <c r="C14" s="12">
        <f>[12]Tammijoulu!F15</f>
        <v>127633</v>
      </c>
      <c r="D14" s="12">
        <f>[12]Tammi!F15</f>
        <v>7773</v>
      </c>
      <c r="E14" s="12">
        <f>[12]Helmi!F15</f>
        <v>8048</v>
      </c>
      <c r="F14" s="12">
        <f>[12]Maalis!F15</f>
        <v>9650</v>
      </c>
      <c r="G14" s="12">
        <f>[12]Huhti!F15</f>
        <v>10611</v>
      </c>
      <c r="H14" s="12">
        <f>[12]Touko!F15</f>
        <v>13361</v>
      </c>
      <c r="I14" s="12">
        <f>[12]Kesä!F15</f>
        <v>10300</v>
      </c>
      <c r="J14" s="12">
        <f>[12]Heinä!F15</f>
        <v>11701</v>
      </c>
      <c r="K14" s="12">
        <f>[12]Elo!F15</f>
        <v>13255</v>
      </c>
      <c r="L14" s="12">
        <f>[12]Syys!F15</f>
        <v>12493</v>
      </c>
      <c r="M14" s="12">
        <f>[12]Loka!F15</f>
        <v>12602</v>
      </c>
      <c r="N14" s="12">
        <f>[12]Marras!F15</f>
        <v>10185</v>
      </c>
      <c r="O14" s="12">
        <f>[12]Joulu!F15</f>
        <v>7654</v>
      </c>
    </row>
    <row r="15" spans="1:16" s="21" customFormat="1" x14ac:dyDescent="0.2">
      <c r="B15" s="24" t="s">
        <v>27</v>
      </c>
      <c r="C15" s="23">
        <f>[12]Tammijoulu!AK15</f>
        <v>315511</v>
      </c>
      <c r="D15" s="23">
        <f>[12]Tammi!AK15</f>
        <v>61735</v>
      </c>
      <c r="E15" s="23">
        <f>[12]Helmi!AK15</f>
        <v>18949</v>
      </c>
      <c r="F15" s="23">
        <f>[12]Maalis!AK15</f>
        <v>22865</v>
      </c>
      <c r="G15" s="23">
        <f>[12]Huhti!AK15</f>
        <v>20578</v>
      </c>
      <c r="H15" s="23">
        <f>[12]Touko!AK15</f>
        <v>22815</v>
      </c>
      <c r="I15" s="23">
        <f>[12]Kesä!AK15</f>
        <v>20228</v>
      </c>
      <c r="J15" s="23">
        <f>[12]Heinä!AK15</f>
        <v>27320</v>
      </c>
      <c r="K15" s="23">
        <f>[12]Elo!AK15</f>
        <v>26927</v>
      </c>
      <c r="L15" s="23">
        <f>[12]Syys!AK15</f>
        <v>18743</v>
      </c>
      <c r="M15" s="23">
        <f>[12]Loka!AK15</f>
        <v>19498</v>
      </c>
      <c r="N15" s="23">
        <f>[12]Marras!AK15</f>
        <v>26604</v>
      </c>
      <c r="O15" s="23">
        <f>[12]Joulu!AK15</f>
        <v>29249</v>
      </c>
    </row>
    <row r="16" spans="1:16" s="46" customFormat="1" x14ac:dyDescent="0.2">
      <c r="B16" s="42" t="s">
        <v>1</v>
      </c>
      <c r="C16" s="43">
        <f>[12]Tammijoulu!AP15</f>
        <v>119844</v>
      </c>
      <c r="D16" s="43">
        <f>[12]Tammi!AP15</f>
        <v>4975</v>
      </c>
      <c r="E16" s="43">
        <f>[12]Helmi!AP15</f>
        <v>5493</v>
      </c>
      <c r="F16" s="43">
        <f>[12]Maalis!AP15</f>
        <v>6087</v>
      </c>
      <c r="G16" s="43">
        <f>[12]Huhti!AP15</f>
        <v>7077</v>
      </c>
      <c r="H16" s="43">
        <f>[12]Touko!AP15</f>
        <v>11592</v>
      </c>
      <c r="I16" s="43">
        <f>[12]Kesä!AP15</f>
        <v>16285</v>
      </c>
      <c r="J16" s="43">
        <f>[12]Heinä!AP15</f>
        <v>17371</v>
      </c>
      <c r="K16" s="43">
        <f>[12]Elo!AP15</f>
        <v>20104</v>
      </c>
      <c r="L16" s="43">
        <f>[12]Syys!AP15</f>
        <v>13097</v>
      </c>
      <c r="M16" s="43">
        <f>[12]Loka!AP15</f>
        <v>8027</v>
      </c>
      <c r="N16" s="43">
        <f>[12]Marras!AP15</f>
        <v>5290</v>
      </c>
      <c r="O16" s="43">
        <f>[12]Joulu!AP15</f>
        <v>4446</v>
      </c>
    </row>
    <row r="17" spans="2:15" s="21" customFormat="1" x14ac:dyDescent="0.2">
      <c r="B17" s="24" t="s">
        <v>30</v>
      </c>
      <c r="C17" s="23">
        <f>[12]Tammijoulu!AV15</f>
        <v>89620</v>
      </c>
      <c r="D17" s="23">
        <f>[12]Tammi!AV15</f>
        <v>3829</v>
      </c>
      <c r="E17" s="23">
        <f>[12]Helmi!AV15</f>
        <v>5441</v>
      </c>
      <c r="F17" s="23">
        <f>[12]Maalis!AV15</f>
        <v>5694</v>
      </c>
      <c r="G17" s="23">
        <f>[12]Huhti!AV15</f>
        <v>3765</v>
      </c>
      <c r="H17" s="23">
        <f>[12]Touko!AV15</f>
        <v>6090</v>
      </c>
      <c r="I17" s="23">
        <f>[12]Kesä!AV15</f>
        <v>8800</v>
      </c>
      <c r="J17" s="23">
        <f>[12]Heinä!AV15</f>
        <v>12200</v>
      </c>
      <c r="K17" s="23">
        <f>[12]Elo!AV15</f>
        <v>16624</v>
      </c>
      <c r="L17" s="23">
        <f>[12]Syys!AV15</f>
        <v>11693</v>
      </c>
      <c r="M17" s="23">
        <f>[12]Loka!AV15</f>
        <v>6576</v>
      </c>
      <c r="N17" s="23">
        <f>[12]Marras!AV15</f>
        <v>4000</v>
      </c>
      <c r="O17" s="23">
        <f>[12]Joulu!AV15</f>
        <v>4908</v>
      </c>
    </row>
    <row r="18" spans="2:15" x14ac:dyDescent="0.2">
      <c r="B18" s="1" t="s">
        <v>31</v>
      </c>
      <c r="C18" s="12">
        <f>[12]Tammijoulu!S15</f>
        <v>52004</v>
      </c>
      <c r="D18" s="12">
        <f>[12]Tammi!S15</f>
        <v>2676</v>
      </c>
      <c r="E18" s="12">
        <f>[12]Helmi!S15</f>
        <v>2242</v>
      </c>
      <c r="F18" s="12">
        <f>[12]Maalis!S15</f>
        <v>2836</v>
      </c>
      <c r="G18" s="12">
        <f>[12]Huhti!S15</f>
        <v>3249</v>
      </c>
      <c r="H18" s="12">
        <f>[12]Touko!S15</f>
        <v>3532</v>
      </c>
      <c r="I18" s="12">
        <f>[12]Kesä!S15</f>
        <v>5726</v>
      </c>
      <c r="J18" s="12">
        <f>[12]Heinä!S15</f>
        <v>5787</v>
      </c>
      <c r="K18" s="12">
        <f>[12]Elo!S15</f>
        <v>13634</v>
      </c>
      <c r="L18" s="12">
        <f>[12]Syys!S15</f>
        <v>4466</v>
      </c>
      <c r="M18" s="12">
        <f>[12]Loka!S15</f>
        <v>2743</v>
      </c>
      <c r="N18" s="12">
        <f>[12]Marras!S15</f>
        <v>2430</v>
      </c>
      <c r="O18" s="12">
        <f>[12]Joulu!S15</f>
        <v>2683</v>
      </c>
    </row>
    <row r="19" spans="2:15" s="21" customFormat="1" x14ac:dyDescent="0.2">
      <c r="B19" s="24" t="s">
        <v>34</v>
      </c>
      <c r="C19" s="23">
        <f>[12]Tammijoulu!G15</f>
        <v>50454</v>
      </c>
      <c r="D19" s="23">
        <f>[12]Tammi!G15</f>
        <v>2946</v>
      </c>
      <c r="E19" s="23">
        <f>[12]Helmi!G15</f>
        <v>2608</v>
      </c>
      <c r="F19" s="23">
        <f>[12]Maalis!G15</f>
        <v>3271</v>
      </c>
      <c r="G19" s="23">
        <f>[12]Huhti!G15</f>
        <v>4840</v>
      </c>
      <c r="H19" s="23">
        <f>[12]Touko!G15</f>
        <v>4187</v>
      </c>
      <c r="I19" s="23">
        <f>[12]Kesä!G15</f>
        <v>5343</v>
      </c>
      <c r="J19" s="23">
        <f>[12]Heinä!G15</f>
        <v>5410</v>
      </c>
      <c r="K19" s="23">
        <f>[12]Elo!G15</f>
        <v>5264</v>
      </c>
      <c r="L19" s="23">
        <f>[12]Syys!G15</f>
        <v>5530</v>
      </c>
      <c r="M19" s="23">
        <f>[12]Loka!G15</f>
        <v>4522</v>
      </c>
      <c r="N19" s="23">
        <f>[12]Marras!G15</f>
        <v>4286</v>
      </c>
      <c r="O19" s="23">
        <f>[12]Joulu!G15</f>
        <v>2247</v>
      </c>
    </row>
    <row r="20" spans="2:15" x14ac:dyDescent="0.2">
      <c r="B20" s="1" t="s">
        <v>33</v>
      </c>
      <c r="C20" s="12">
        <f>[12]Tammijoulu!M15</f>
        <v>47787</v>
      </c>
      <c r="D20" s="12">
        <f>[12]Tammi!M15</f>
        <v>2514</v>
      </c>
      <c r="E20" s="12">
        <f>[12]Helmi!M15</f>
        <v>2666</v>
      </c>
      <c r="F20" s="12">
        <f>[12]Maalis!M15</f>
        <v>3552</v>
      </c>
      <c r="G20" s="12">
        <f>[12]Huhti!M15</f>
        <v>3200</v>
      </c>
      <c r="H20" s="12">
        <f>[12]Touko!M15</f>
        <v>4620</v>
      </c>
      <c r="I20" s="12">
        <f>[12]Kesä!M15</f>
        <v>5171</v>
      </c>
      <c r="J20" s="12">
        <f>[12]Heinä!M15</f>
        <v>5371</v>
      </c>
      <c r="K20" s="12">
        <f>[12]Elo!M15</f>
        <v>6076</v>
      </c>
      <c r="L20" s="12">
        <f>[12]Syys!M15</f>
        <v>4404</v>
      </c>
      <c r="M20" s="12">
        <f>[12]Loka!M15</f>
        <v>4328</v>
      </c>
      <c r="N20" s="12">
        <f>[12]Marras!M15</f>
        <v>3381</v>
      </c>
      <c r="O20" s="12">
        <f>[12]Joulu!M15</f>
        <v>2504</v>
      </c>
    </row>
    <row r="21" spans="2:15" s="21" customFormat="1" x14ac:dyDescent="0.2">
      <c r="B21" s="24" t="s">
        <v>40</v>
      </c>
      <c r="C21" s="23">
        <f>[12]Tammijoulu!BK15</f>
        <v>49504</v>
      </c>
      <c r="D21" s="23">
        <f>[12]Tammi!BK15</f>
        <v>2096</v>
      </c>
      <c r="E21" s="23">
        <f>[12]Helmi!BK15</f>
        <v>1441</v>
      </c>
      <c r="F21" s="23">
        <f>[12]Maalis!BK15</f>
        <v>2902</v>
      </c>
      <c r="G21" s="23">
        <f>[12]Huhti!BK15</f>
        <v>2364</v>
      </c>
      <c r="H21" s="23">
        <f>[12]Touko!BK15</f>
        <v>3704</v>
      </c>
      <c r="I21" s="23">
        <f>[12]Kesä!BK15</f>
        <v>7191</v>
      </c>
      <c r="J21" s="23">
        <f>[12]Heinä!BK15</f>
        <v>5422</v>
      </c>
      <c r="K21" s="23">
        <f>[12]Elo!BK15</f>
        <v>7495</v>
      </c>
      <c r="L21" s="23">
        <f>[12]Syys!BK15</f>
        <v>6340</v>
      </c>
      <c r="M21" s="23">
        <f>[12]Loka!BK15</f>
        <v>4415</v>
      </c>
      <c r="N21" s="23">
        <f>[12]Marras!BK15</f>
        <v>2651</v>
      </c>
      <c r="O21" s="23">
        <f>[12]Joulu!BK15</f>
        <v>3483</v>
      </c>
    </row>
    <row r="22" spans="2:15" s="46" customFormat="1" x14ac:dyDescent="0.2">
      <c r="B22" s="42" t="s">
        <v>36</v>
      </c>
      <c r="C22" s="43">
        <f>[12]Tammijoulu!T15</f>
        <v>42517</v>
      </c>
      <c r="D22" s="43">
        <f>[12]Tammi!T15</f>
        <v>1738</v>
      </c>
      <c r="E22" s="43">
        <f>[12]Helmi!T15</f>
        <v>1776</v>
      </c>
      <c r="F22" s="43">
        <f>[12]Maalis!T15</f>
        <v>2569</v>
      </c>
      <c r="G22" s="43">
        <f>[12]Huhti!T15</f>
        <v>3666</v>
      </c>
      <c r="H22" s="43">
        <f>[12]Touko!T15</f>
        <v>2696</v>
      </c>
      <c r="I22" s="43">
        <f>[12]Kesä!T15</f>
        <v>4665</v>
      </c>
      <c r="J22" s="43">
        <f>[12]Heinä!T15</f>
        <v>6772</v>
      </c>
      <c r="K22" s="43">
        <f>[12]Elo!T15</f>
        <v>9093</v>
      </c>
      <c r="L22" s="43">
        <f>[12]Syys!T15</f>
        <v>3674</v>
      </c>
      <c r="M22" s="43">
        <f>[12]Loka!T15</f>
        <v>2079</v>
      </c>
      <c r="N22" s="43">
        <f>[12]Marras!T15</f>
        <v>1937</v>
      </c>
      <c r="O22" s="43">
        <f>[12]Joulu!T15</f>
        <v>1852</v>
      </c>
    </row>
    <row r="23" spans="2:15" s="21" customFormat="1" x14ac:dyDescent="0.2">
      <c r="B23" s="24" t="s">
        <v>32</v>
      </c>
      <c r="C23" s="23">
        <f>[12]Tammijoulu!R15</f>
        <v>60529</v>
      </c>
      <c r="D23" s="23">
        <f>[12]Tammi!R15</f>
        <v>2671</v>
      </c>
      <c r="E23" s="23">
        <f>[12]Helmi!R15</f>
        <v>3951</v>
      </c>
      <c r="F23" s="23">
        <f>[12]Maalis!R15</f>
        <v>4396</v>
      </c>
      <c r="G23" s="23">
        <f>[12]Huhti!R15</f>
        <v>4383</v>
      </c>
      <c r="H23" s="23">
        <f>[12]Touko!R15</f>
        <v>5989</v>
      </c>
      <c r="I23" s="23">
        <f>[12]Kesä!R15</f>
        <v>7622</v>
      </c>
      <c r="J23" s="23">
        <f>[12]Heinä!R15</f>
        <v>7033</v>
      </c>
      <c r="K23" s="23">
        <f>[12]Elo!R15</f>
        <v>8975</v>
      </c>
      <c r="L23" s="23">
        <f>[12]Syys!R15</f>
        <v>4854</v>
      </c>
      <c r="M23" s="23">
        <f>[12]Loka!R15</f>
        <v>3875</v>
      </c>
      <c r="N23" s="23">
        <f>[12]Marras!R15</f>
        <v>3522</v>
      </c>
      <c r="O23" s="23">
        <f>[12]Joulu!R15</f>
        <v>3258</v>
      </c>
    </row>
    <row r="24" spans="2:15" x14ac:dyDescent="0.2">
      <c r="B24" s="1" t="s">
        <v>35</v>
      </c>
      <c r="C24" s="12">
        <f>[12]Tammijoulu!H15</f>
        <v>39589</v>
      </c>
      <c r="D24" s="12">
        <f>[12]Tammi!H15</f>
        <v>2605</v>
      </c>
      <c r="E24" s="12">
        <f>[12]Helmi!H15</f>
        <v>2727</v>
      </c>
      <c r="F24" s="12">
        <f>[12]Maalis!H15</f>
        <v>2946</v>
      </c>
      <c r="G24" s="12">
        <f>[12]Huhti!H15</f>
        <v>2959</v>
      </c>
      <c r="H24" s="12">
        <f>[12]Touko!H15</f>
        <v>3834</v>
      </c>
      <c r="I24" s="12">
        <f>[12]Kesä!H15</f>
        <v>3670</v>
      </c>
      <c r="J24" s="12">
        <f>[12]Heinä!H15</f>
        <v>3693</v>
      </c>
      <c r="K24" s="12">
        <f>[12]Elo!H15</f>
        <v>4410</v>
      </c>
      <c r="L24" s="12">
        <f>[12]Syys!H15</f>
        <v>3974</v>
      </c>
      <c r="M24" s="12">
        <f>[12]Loka!H15</f>
        <v>4118</v>
      </c>
      <c r="N24" s="12">
        <f>[12]Marras!H15</f>
        <v>2943</v>
      </c>
      <c r="O24" s="12">
        <f>[12]Joulu!H15</f>
        <v>1710</v>
      </c>
    </row>
    <row r="25" spans="2:15" s="21" customFormat="1" x14ac:dyDescent="0.2">
      <c r="B25" s="24" t="s">
        <v>38</v>
      </c>
      <c r="C25" s="23">
        <f>[12]Tammijoulu!L15</f>
        <v>47083</v>
      </c>
      <c r="D25" s="23">
        <f>[12]Tammi!L15</f>
        <v>1658</v>
      </c>
      <c r="E25" s="23">
        <f>[12]Helmi!L15</f>
        <v>1917</v>
      </c>
      <c r="F25" s="23">
        <f>[12]Maalis!L15</f>
        <v>1852</v>
      </c>
      <c r="G25" s="23">
        <f>[12]Huhti!L15</f>
        <v>2549</v>
      </c>
      <c r="H25" s="23">
        <f>[12]Touko!L15</f>
        <v>9287</v>
      </c>
      <c r="I25" s="23">
        <f>[12]Kesä!L15</f>
        <v>5208</v>
      </c>
      <c r="J25" s="23">
        <f>[12]Heinä!L15</f>
        <v>8423</v>
      </c>
      <c r="K25" s="23">
        <f>[12]Elo!L15</f>
        <v>5820</v>
      </c>
      <c r="L25" s="23">
        <f>[12]Syys!L15</f>
        <v>3347</v>
      </c>
      <c r="M25" s="23">
        <f>[12]Loka!L15</f>
        <v>2275</v>
      </c>
      <c r="N25" s="23">
        <f>[12]Marras!L15</f>
        <v>1970</v>
      </c>
      <c r="O25" s="23">
        <f>[12]Joulu!L15</f>
        <v>2777</v>
      </c>
    </row>
    <row r="26" spans="2:15" x14ac:dyDescent="0.2">
      <c r="B26" s="1" t="s">
        <v>37</v>
      </c>
      <c r="C26" s="12">
        <f>[12]Tammijoulu!AH15</f>
        <v>54416</v>
      </c>
      <c r="D26" s="12">
        <f>[12]Tammi!AH15</f>
        <v>5522</v>
      </c>
      <c r="E26" s="12">
        <f>[12]Helmi!AH15</f>
        <v>3881</v>
      </c>
      <c r="F26" s="12">
        <f>[12]Maalis!AH15</f>
        <v>5046</v>
      </c>
      <c r="G26" s="12">
        <f>[12]Huhti!AH15</f>
        <v>4329</v>
      </c>
      <c r="H26" s="12">
        <f>[12]Touko!AH15</f>
        <v>3637</v>
      </c>
      <c r="I26" s="12">
        <f>[12]Kesä!AH15</f>
        <v>4270</v>
      </c>
      <c r="J26" s="12">
        <f>[12]Heinä!AH15</f>
        <v>3809</v>
      </c>
      <c r="K26" s="12">
        <f>[12]Elo!AH15</f>
        <v>5088</v>
      </c>
      <c r="L26" s="12">
        <f>[12]Syys!AH15</f>
        <v>4515</v>
      </c>
      <c r="M26" s="12">
        <f>[12]Loka!AH15</f>
        <v>5205</v>
      </c>
      <c r="N26" s="12">
        <f>[12]Marras!AH15</f>
        <v>5113</v>
      </c>
      <c r="O26" s="12">
        <f>[12]Joulu!AH15</f>
        <v>4001</v>
      </c>
    </row>
    <row r="27" spans="2:15" s="21" customFormat="1" x14ac:dyDescent="0.2">
      <c r="B27" s="24" t="s">
        <v>39</v>
      </c>
      <c r="C27" s="23">
        <f>[12]Tammijoulu!N15</f>
        <v>20427</v>
      </c>
      <c r="D27" s="23">
        <f>[12]Tammi!N15</f>
        <v>796</v>
      </c>
      <c r="E27" s="23">
        <f>[12]Helmi!N15</f>
        <v>1254</v>
      </c>
      <c r="F27" s="23">
        <f>[12]Maalis!N15</f>
        <v>1656</v>
      </c>
      <c r="G27" s="23">
        <f>[12]Huhti!N15</f>
        <v>1788</v>
      </c>
      <c r="H27" s="23">
        <f>[12]Touko!N15</f>
        <v>1692</v>
      </c>
      <c r="I27" s="23">
        <f>[12]Kesä!N15</f>
        <v>2274</v>
      </c>
      <c r="J27" s="23">
        <f>[12]Heinä!N15</f>
        <v>2496</v>
      </c>
      <c r="K27" s="23">
        <f>[12]Elo!N15</f>
        <v>2365</v>
      </c>
      <c r="L27" s="23">
        <f>[12]Syys!N15</f>
        <v>1684</v>
      </c>
      <c r="M27" s="23">
        <f>[12]Loka!N15</f>
        <v>1787</v>
      </c>
      <c r="N27" s="23">
        <f>[12]Marras!N15</f>
        <v>1570</v>
      </c>
      <c r="O27" s="23">
        <f>[12]Joulu!N15</f>
        <v>1065</v>
      </c>
    </row>
    <row r="28" spans="2:15" s="46" customFormat="1" x14ac:dyDescent="0.2">
      <c r="B28" s="42" t="s">
        <v>42</v>
      </c>
      <c r="C28" s="43">
        <f>[12]Tammijoulu!AQ15</f>
        <v>20151</v>
      </c>
      <c r="D28" s="43">
        <f>[12]Tammi!AQ15</f>
        <v>682</v>
      </c>
      <c r="E28" s="43">
        <f>[12]Helmi!AQ15</f>
        <v>535</v>
      </c>
      <c r="F28" s="43">
        <f>[12]Maalis!AQ15</f>
        <v>1001</v>
      </c>
      <c r="G28" s="43">
        <f>[12]Huhti!AQ15</f>
        <v>804</v>
      </c>
      <c r="H28" s="43">
        <f>[12]Touko!AQ15</f>
        <v>3969</v>
      </c>
      <c r="I28" s="43">
        <f>[12]Kesä!AQ15</f>
        <v>2138</v>
      </c>
      <c r="J28" s="43">
        <f>[12]Heinä!AQ15</f>
        <v>2762</v>
      </c>
      <c r="K28" s="43">
        <f>[12]Elo!AQ15</f>
        <v>3461</v>
      </c>
      <c r="L28" s="43">
        <f>[12]Syys!AQ15</f>
        <v>1729</v>
      </c>
      <c r="M28" s="43">
        <f>[12]Loka!AQ15</f>
        <v>1292</v>
      </c>
      <c r="N28" s="43">
        <f>[12]Marras!AQ15</f>
        <v>848</v>
      </c>
      <c r="O28" s="43">
        <f>[12]Joulu!AQ15</f>
        <v>930</v>
      </c>
    </row>
    <row r="29" spans="2:15" s="21" customFormat="1" x14ac:dyDescent="0.2">
      <c r="B29" s="24" t="s">
        <v>43</v>
      </c>
      <c r="C29" s="23">
        <f>[12]Tammijoulu!K15</f>
        <v>19057</v>
      </c>
      <c r="D29" s="23">
        <f>[12]Tammi!K15</f>
        <v>790</v>
      </c>
      <c r="E29" s="23">
        <f>[12]Helmi!K15</f>
        <v>1090</v>
      </c>
      <c r="F29" s="23">
        <f>[12]Maalis!K15</f>
        <v>1094</v>
      </c>
      <c r="G29" s="23">
        <f>[12]Huhti!K15</f>
        <v>1459</v>
      </c>
      <c r="H29" s="23">
        <f>[12]Touko!K15</f>
        <v>1947</v>
      </c>
      <c r="I29" s="23">
        <f>[12]Kesä!K15</f>
        <v>2158</v>
      </c>
      <c r="J29" s="23">
        <f>[12]Heinä!K15</f>
        <v>3166</v>
      </c>
      <c r="K29" s="23">
        <f>[12]Elo!K15</f>
        <v>2672</v>
      </c>
      <c r="L29" s="23">
        <f>[12]Syys!K15</f>
        <v>1744</v>
      </c>
      <c r="M29" s="23">
        <f>[12]Loka!K15</f>
        <v>1137</v>
      </c>
      <c r="N29" s="23">
        <f>[12]Marras!K15</f>
        <v>1014</v>
      </c>
      <c r="O29" s="23">
        <f>[12]Joulu!K15</f>
        <v>786</v>
      </c>
    </row>
    <row r="30" spans="2:15" x14ac:dyDescent="0.2">
      <c r="B30" s="1" t="s">
        <v>44</v>
      </c>
      <c r="C30" s="12">
        <f>[12]Tammijoulu!V15</f>
        <v>18898</v>
      </c>
      <c r="D30" s="12">
        <f>[12]Tammi!V15</f>
        <v>1209</v>
      </c>
      <c r="E30" s="12">
        <f>[12]Helmi!V15</f>
        <v>1226</v>
      </c>
      <c r="F30" s="12">
        <f>[12]Maalis!V15</f>
        <v>1349</v>
      </c>
      <c r="G30" s="12">
        <f>[12]Huhti!V15</f>
        <v>1552</v>
      </c>
      <c r="H30" s="12">
        <f>[12]Touko!V15</f>
        <v>1705</v>
      </c>
      <c r="I30" s="12">
        <f>[12]Kesä!V15</f>
        <v>2556</v>
      </c>
      <c r="J30" s="12">
        <f>[12]Heinä!V15</f>
        <v>1663</v>
      </c>
      <c r="K30" s="12">
        <f>[12]Elo!V15</f>
        <v>2210</v>
      </c>
      <c r="L30" s="12">
        <f>[12]Syys!V15</f>
        <v>1657</v>
      </c>
      <c r="M30" s="12">
        <f>[12]Loka!V15</f>
        <v>1502</v>
      </c>
      <c r="N30" s="12">
        <f>[12]Marras!V15</f>
        <v>1167</v>
      </c>
      <c r="O30" s="12">
        <f>[12]Joulu!V15</f>
        <v>1102</v>
      </c>
    </row>
    <row r="31" spans="2:15" s="21" customFormat="1" x14ac:dyDescent="0.2">
      <c r="B31" s="24" t="s">
        <v>2</v>
      </c>
      <c r="C31" s="23">
        <f>[12]Tammijoulu!BG15</f>
        <v>27476</v>
      </c>
      <c r="D31" s="23">
        <f>[12]Tammi!BG15</f>
        <v>1575</v>
      </c>
      <c r="E31" s="23">
        <f>[12]Helmi!BG15</f>
        <v>618</v>
      </c>
      <c r="F31" s="23">
        <f>[12]Maalis!BG15</f>
        <v>813</v>
      </c>
      <c r="G31" s="23">
        <f>[12]Huhti!BG15</f>
        <v>1317</v>
      </c>
      <c r="H31" s="23">
        <f>[12]Touko!BG15</f>
        <v>2615</v>
      </c>
      <c r="I31" s="23">
        <f>[12]Kesä!BG15</f>
        <v>4185</v>
      </c>
      <c r="J31" s="23">
        <f>[12]Heinä!BG15</f>
        <v>4877</v>
      </c>
      <c r="K31" s="23">
        <f>[12]Elo!BG15</f>
        <v>3878</v>
      </c>
      <c r="L31" s="23">
        <f>[12]Syys!BG15</f>
        <v>3329</v>
      </c>
      <c r="M31" s="23">
        <f>[12]Loka!BG15</f>
        <v>1606</v>
      </c>
      <c r="N31" s="23">
        <f>[12]Marras!BG15</f>
        <v>827</v>
      </c>
      <c r="O31" s="23">
        <f>[12]Joulu!BG15</f>
        <v>1836</v>
      </c>
    </row>
    <row r="32" spans="2:15" x14ac:dyDescent="0.2">
      <c r="B32" s="1" t="s">
        <v>48</v>
      </c>
      <c r="C32" s="12">
        <f>[12]Tammijoulu!BA15</f>
        <v>16165</v>
      </c>
      <c r="D32" s="12">
        <f>[12]Tammi!BA15</f>
        <v>1146</v>
      </c>
      <c r="E32" s="12">
        <f>[12]Helmi!BA15</f>
        <v>614</v>
      </c>
      <c r="F32" s="12">
        <f>[12]Maalis!BA15</f>
        <v>654</v>
      </c>
      <c r="G32" s="12">
        <f>[12]Huhti!BA15</f>
        <v>865</v>
      </c>
      <c r="H32" s="12">
        <f>[12]Touko!BA15</f>
        <v>789</v>
      </c>
      <c r="I32" s="12">
        <f>[12]Kesä!BA15</f>
        <v>1674</v>
      </c>
      <c r="J32" s="12">
        <f>[12]Heinä!BA15</f>
        <v>1972</v>
      </c>
      <c r="K32" s="12">
        <f>[12]Elo!BA15</f>
        <v>4041</v>
      </c>
      <c r="L32" s="12">
        <f>[12]Syys!BA15</f>
        <v>1420</v>
      </c>
      <c r="M32" s="12">
        <f>[12]Loka!BA15</f>
        <v>1134</v>
      </c>
      <c r="N32" s="12">
        <f>[12]Marras!BA15</f>
        <v>922</v>
      </c>
      <c r="O32" s="12">
        <f>[12]Joulu!BA15</f>
        <v>934</v>
      </c>
    </row>
    <row r="33" spans="2:15" s="21" customFormat="1" x14ac:dyDescent="0.2">
      <c r="B33" s="24" t="s">
        <v>41</v>
      </c>
      <c r="C33" s="23">
        <f>[12]Tammijoulu!AF15</f>
        <v>7114</v>
      </c>
      <c r="D33" s="23">
        <f>[12]Tammi!AF15</f>
        <v>541</v>
      </c>
      <c r="E33" s="23">
        <f>[12]Helmi!AF15</f>
        <v>317</v>
      </c>
      <c r="F33" s="23">
        <f>[12]Maalis!AF15</f>
        <v>511</v>
      </c>
      <c r="G33" s="23">
        <f>[12]Huhti!AF15</f>
        <v>417</v>
      </c>
      <c r="H33" s="23">
        <f>[12]Touko!AF15</f>
        <v>538</v>
      </c>
      <c r="I33" s="23">
        <f>[12]Kesä!AF15</f>
        <v>1190</v>
      </c>
      <c r="J33" s="23">
        <f>[12]Heinä!AF15</f>
        <v>861</v>
      </c>
      <c r="K33" s="23">
        <f>[12]Elo!AF15</f>
        <v>943</v>
      </c>
      <c r="L33" s="23">
        <f>[12]Syys!AF15</f>
        <v>542</v>
      </c>
      <c r="M33" s="23">
        <f>[12]Loka!AF15</f>
        <v>490</v>
      </c>
      <c r="N33" s="23">
        <f>[12]Marras!AF15</f>
        <v>259</v>
      </c>
      <c r="O33" s="23">
        <f>[12]Joulu!AF15</f>
        <v>505</v>
      </c>
    </row>
    <row r="34" spans="2:15" x14ac:dyDescent="0.2">
      <c r="B34" s="1" t="s">
        <v>47</v>
      </c>
      <c r="C34" s="12">
        <f>[12]Tammijoulu!Q15</f>
        <v>8755</v>
      </c>
      <c r="D34" s="12">
        <f>[12]Tammi!Q15</f>
        <v>331</v>
      </c>
      <c r="E34" s="12">
        <f>[12]Helmi!Q15</f>
        <v>431</v>
      </c>
      <c r="F34" s="12">
        <f>[12]Maalis!Q15</f>
        <v>678</v>
      </c>
      <c r="G34" s="12">
        <f>[12]Huhti!Q15</f>
        <v>818</v>
      </c>
      <c r="H34" s="12">
        <f>[12]Touko!Q15</f>
        <v>688</v>
      </c>
      <c r="I34" s="12">
        <f>[12]Kesä!Q15</f>
        <v>1500</v>
      </c>
      <c r="J34" s="12">
        <f>[12]Heinä!Q15</f>
        <v>1109</v>
      </c>
      <c r="K34" s="12">
        <f>[12]Elo!Q15</f>
        <v>931</v>
      </c>
      <c r="L34" s="12">
        <f>[12]Syys!Q15</f>
        <v>831</v>
      </c>
      <c r="M34" s="12">
        <f>[12]Loka!Q15</f>
        <v>688</v>
      </c>
      <c r="N34" s="12">
        <f>[12]Marras!Q15</f>
        <v>453</v>
      </c>
      <c r="O34" s="12">
        <f>[12]Joulu!Q15</f>
        <v>297</v>
      </c>
    </row>
    <row r="35" spans="2:15" s="21" customFormat="1" x14ac:dyDescent="0.2">
      <c r="B35" s="24" t="s">
        <v>49</v>
      </c>
      <c r="C35" s="23">
        <f>[12]Tammijoulu!W15</f>
        <v>12182</v>
      </c>
      <c r="D35" s="23">
        <f>[12]Tammi!W15</f>
        <v>477</v>
      </c>
      <c r="E35" s="23">
        <f>[12]Helmi!W15</f>
        <v>702</v>
      </c>
      <c r="F35" s="23">
        <f>[12]Maalis!W15</f>
        <v>734</v>
      </c>
      <c r="G35" s="23">
        <f>[12]Huhti!W15</f>
        <v>1259</v>
      </c>
      <c r="H35" s="23">
        <f>[12]Touko!W15</f>
        <v>1921</v>
      </c>
      <c r="I35" s="23">
        <f>[12]Kesä!W15</f>
        <v>1746</v>
      </c>
      <c r="J35" s="23">
        <f>[12]Heinä!W15</f>
        <v>1030</v>
      </c>
      <c r="K35" s="23">
        <f>[12]Elo!W15</f>
        <v>1311</v>
      </c>
      <c r="L35" s="23">
        <f>[12]Syys!W15</f>
        <v>1037</v>
      </c>
      <c r="M35" s="23">
        <f>[12]Loka!W15</f>
        <v>928</v>
      </c>
      <c r="N35" s="23">
        <f>[12]Marras!W15</f>
        <v>647</v>
      </c>
      <c r="O35" s="23">
        <f>[12]Joulu!W15</f>
        <v>390</v>
      </c>
    </row>
    <row r="36" spans="2:15" s="46" customFormat="1" x14ac:dyDescent="0.2">
      <c r="B36" s="42" t="s">
        <v>45</v>
      </c>
      <c r="C36" s="43">
        <f>[12]Tammijoulu!Y15</f>
        <v>6502</v>
      </c>
      <c r="D36" s="43">
        <f>[12]Tammi!Y15</f>
        <v>415</v>
      </c>
      <c r="E36" s="43">
        <f>[12]Helmi!Y15</f>
        <v>331</v>
      </c>
      <c r="F36" s="43">
        <f>[12]Maalis!Y15</f>
        <v>413</v>
      </c>
      <c r="G36" s="43">
        <f>[12]Huhti!Y15</f>
        <v>428</v>
      </c>
      <c r="H36" s="43">
        <f>[12]Touko!Y15</f>
        <v>610</v>
      </c>
      <c r="I36" s="43">
        <f>[12]Kesä!Y15</f>
        <v>828</v>
      </c>
      <c r="J36" s="43">
        <f>[12]Heinä!Y15</f>
        <v>559</v>
      </c>
      <c r="K36" s="43">
        <f>[12]Elo!Y15</f>
        <v>758</v>
      </c>
      <c r="L36" s="43">
        <f>[12]Syys!Y15</f>
        <v>634</v>
      </c>
      <c r="M36" s="43">
        <f>[12]Loka!Y15</f>
        <v>770</v>
      </c>
      <c r="N36" s="43">
        <f>[12]Marras!Y15</f>
        <v>501</v>
      </c>
      <c r="O36" s="43">
        <f>[12]Joulu!Y15</f>
        <v>255</v>
      </c>
    </row>
    <row r="37" spans="2:15" s="21" customFormat="1" x14ac:dyDescent="0.2">
      <c r="B37" s="24" t="s">
        <v>51</v>
      </c>
      <c r="C37" s="23">
        <f>[12]Tammijoulu!AW15</f>
        <v>21244</v>
      </c>
      <c r="D37" s="23">
        <f>[12]Tammi!AW15</f>
        <v>1216</v>
      </c>
      <c r="E37" s="23">
        <f>[12]Helmi!AW15</f>
        <v>1623</v>
      </c>
      <c r="F37" s="23">
        <f>[12]Maalis!AW15</f>
        <v>1383</v>
      </c>
      <c r="G37" s="23">
        <f>[12]Huhti!AW15</f>
        <v>1698</v>
      </c>
      <c r="H37" s="23">
        <f>[12]Touko!AW15</f>
        <v>2092</v>
      </c>
      <c r="I37" s="23">
        <f>[12]Kesä!AW15</f>
        <v>2732</v>
      </c>
      <c r="J37" s="23">
        <f>[12]Heinä!AW15</f>
        <v>1437</v>
      </c>
      <c r="K37" s="23">
        <f>[12]Elo!AW15</f>
        <v>2352</v>
      </c>
      <c r="L37" s="23">
        <f>[12]Syys!AW15</f>
        <v>2093</v>
      </c>
      <c r="M37" s="23">
        <f>[12]Loka!AW15</f>
        <v>1818</v>
      </c>
      <c r="N37" s="23">
        <f>[12]Marras!AW15</f>
        <v>1578</v>
      </c>
      <c r="O37" s="23">
        <f>[12]Joulu!AW15</f>
        <v>1222</v>
      </c>
    </row>
    <row r="38" spans="2:15" x14ac:dyDescent="0.2">
      <c r="B38" s="1" t="s">
        <v>3</v>
      </c>
      <c r="C38" s="12">
        <f>[12]Tammijoulu!AI15</f>
        <v>10580</v>
      </c>
      <c r="D38" s="12">
        <f>[12]Tammi!AI15</f>
        <v>1117</v>
      </c>
      <c r="E38" s="12">
        <f>[12]Helmi!AI15</f>
        <v>470</v>
      </c>
      <c r="F38" s="12">
        <f>[12]Maalis!AI15</f>
        <v>573</v>
      </c>
      <c r="G38" s="12">
        <f>[12]Huhti!AI15</f>
        <v>498</v>
      </c>
      <c r="H38" s="12">
        <f>[12]Touko!AI15</f>
        <v>1344</v>
      </c>
      <c r="I38" s="12">
        <f>[12]Kesä!AI15</f>
        <v>898</v>
      </c>
      <c r="J38" s="12">
        <f>[12]Heinä!AI15</f>
        <v>863</v>
      </c>
      <c r="K38" s="12">
        <f>[12]Elo!AI15</f>
        <v>1199</v>
      </c>
      <c r="L38" s="12">
        <f>[12]Syys!AI15</f>
        <v>926</v>
      </c>
      <c r="M38" s="12">
        <f>[12]Loka!AI15</f>
        <v>932</v>
      </c>
      <c r="N38" s="12">
        <f>[12]Marras!AI15</f>
        <v>1012</v>
      </c>
      <c r="O38" s="12">
        <f>[12]Joulu!AI15</f>
        <v>748</v>
      </c>
    </row>
    <row r="39" spans="2:15" s="21" customFormat="1" x14ac:dyDescent="0.2">
      <c r="B39" s="24" t="s">
        <v>46</v>
      </c>
      <c r="C39" s="23">
        <f>[12]Tammijoulu!U15</f>
        <v>9930</v>
      </c>
      <c r="D39" s="23">
        <f>[12]Tammi!U15</f>
        <v>559</v>
      </c>
      <c r="E39" s="23">
        <f>[12]Helmi!U15</f>
        <v>738</v>
      </c>
      <c r="F39" s="23">
        <f>[12]Maalis!U15</f>
        <v>443</v>
      </c>
      <c r="G39" s="23">
        <f>[12]Huhti!U15</f>
        <v>587</v>
      </c>
      <c r="H39" s="23">
        <f>[12]Touko!U15</f>
        <v>989</v>
      </c>
      <c r="I39" s="23">
        <f>[12]Kesä!U15</f>
        <v>1706</v>
      </c>
      <c r="J39" s="23">
        <f>[12]Heinä!U15</f>
        <v>885</v>
      </c>
      <c r="K39" s="23">
        <f>[12]Elo!U15</f>
        <v>1906</v>
      </c>
      <c r="L39" s="23">
        <f>[12]Syys!U15</f>
        <v>874</v>
      </c>
      <c r="M39" s="23">
        <f>[12]Loka!U15</f>
        <v>507</v>
      </c>
      <c r="N39" s="23">
        <f>[12]Marras!U15</f>
        <v>362</v>
      </c>
      <c r="O39" s="23">
        <f>[12]Joulu!U15</f>
        <v>374</v>
      </c>
    </row>
    <row r="40" spans="2:15" x14ac:dyDescent="0.2">
      <c r="B40" s="1" t="s">
        <v>50</v>
      </c>
      <c r="C40" s="12">
        <f>[12]Tammijoulu!AJ15</f>
        <v>10582</v>
      </c>
      <c r="D40" s="12">
        <f>[12]Tammi!AJ15</f>
        <v>683</v>
      </c>
      <c r="E40" s="12">
        <f>[12]Helmi!AJ15</f>
        <v>385</v>
      </c>
      <c r="F40" s="12">
        <f>[12]Maalis!AJ15</f>
        <v>660</v>
      </c>
      <c r="G40" s="12">
        <f>[12]Huhti!AJ15</f>
        <v>585</v>
      </c>
      <c r="H40" s="12">
        <f>[12]Touko!AJ15</f>
        <v>836</v>
      </c>
      <c r="I40" s="12">
        <f>[12]Kesä!AJ15</f>
        <v>1254</v>
      </c>
      <c r="J40" s="12">
        <f>[12]Heinä!AJ15</f>
        <v>674</v>
      </c>
      <c r="K40" s="12">
        <f>[12]Elo!AJ15</f>
        <v>2005</v>
      </c>
      <c r="L40" s="12">
        <f>[12]Syys!AJ15</f>
        <v>1471</v>
      </c>
      <c r="M40" s="12">
        <f>[12]Loka!AJ15</f>
        <v>749</v>
      </c>
      <c r="N40" s="12">
        <f>[12]Marras!AJ15</f>
        <v>900</v>
      </c>
      <c r="O40" s="12">
        <f>[12]Joulu!AJ15</f>
        <v>380</v>
      </c>
    </row>
    <row r="41" spans="2:15" s="21" customFormat="1" x14ac:dyDescent="0.2">
      <c r="B41" s="24" t="s">
        <v>52</v>
      </c>
      <c r="C41" s="23">
        <f>[12]Tammijoulu!I15</f>
        <v>5617</v>
      </c>
      <c r="D41" s="23">
        <f>[12]Tammi!I15</f>
        <v>127</v>
      </c>
      <c r="E41" s="23">
        <f>[12]Helmi!I15</f>
        <v>177</v>
      </c>
      <c r="F41" s="23">
        <f>[12]Maalis!I15</f>
        <v>566</v>
      </c>
      <c r="G41" s="23">
        <f>[12]Huhti!I15</f>
        <v>512</v>
      </c>
      <c r="H41" s="23">
        <f>[12]Touko!I15</f>
        <v>382</v>
      </c>
      <c r="I41" s="23">
        <f>[12]Kesä!I15</f>
        <v>938</v>
      </c>
      <c r="J41" s="23">
        <f>[12]Heinä!I15</f>
        <v>294</v>
      </c>
      <c r="K41" s="23">
        <f>[12]Elo!I15</f>
        <v>799</v>
      </c>
      <c r="L41" s="23">
        <f>[12]Syys!I15</f>
        <v>514</v>
      </c>
      <c r="M41" s="23">
        <f>[12]Loka!I15</f>
        <v>755</v>
      </c>
      <c r="N41" s="23">
        <f>[12]Marras!I15</f>
        <v>333</v>
      </c>
      <c r="O41" s="23">
        <f>[12]Joulu!I15</f>
        <v>220</v>
      </c>
    </row>
    <row r="42" spans="2:15" s="46" customFormat="1" x14ac:dyDescent="0.2">
      <c r="B42" s="42" t="s">
        <v>71</v>
      </c>
      <c r="C42" s="43">
        <f>[12]Tammijoulu!AG15</f>
        <v>10443</v>
      </c>
      <c r="D42" s="43">
        <f>[12]Tammi!AG15</f>
        <v>767</v>
      </c>
      <c r="E42" s="43">
        <f>[12]Helmi!AG15</f>
        <v>560</v>
      </c>
      <c r="F42" s="43">
        <f>[12]Maalis!AG15</f>
        <v>696</v>
      </c>
      <c r="G42" s="43">
        <f>[12]Huhti!AG15</f>
        <v>790</v>
      </c>
      <c r="H42" s="43">
        <f>[12]Touko!AG15</f>
        <v>787</v>
      </c>
      <c r="I42" s="43">
        <f>[12]Kesä!AG15</f>
        <v>1607</v>
      </c>
      <c r="J42" s="43">
        <f>[12]Heinä!AG15</f>
        <v>1375</v>
      </c>
      <c r="K42" s="43">
        <f>[12]Elo!AG15</f>
        <v>1112</v>
      </c>
      <c r="L42" s="43">
        <f>[12]Syys!AG15</f>
        <v>923</v>
      </c>
      <c r="M42" s="43">
        <f>[12]Loka!AG15</f>
        <v>943</v>
      </c>
      <c r="N42" s="43">
        <f>[12]Marras!AG15</f>
        <v>547</v>
      </c>
      <c r="O42" s="43">
        <f>[12]Joulu!AG15</f>
        <v>336</v>
      </c>
    </row>
    <row r="43" spans="2:15" s="21" customFormat="1" x14ac:dyDescent="0.2">
      <c r="B43" s="24" t="s">
        <v>4</v>
      </c>
      <c r="C43" s="23">
        <f>[12]Tammijoulu!AN15</f>
        <v>5122</v>
      </c>
      <c r="D43" s="23">
        <f>[12]Tammi!AN15</f>
        <v>285</v>
      </c>
      <c r="E43" s="23">
        <f>[12]Helmi!AN15</f>
        <v>261</v>
      </c>
      <c r="F43" s="23">
        <f>[12]Maalis!AN15</f>
        <v>442</v>
      </c>
      <c r="G43" s="23">
        <f>[12]Huhti!AN15</f>
        <v>230</v>
      </c>
      <c r="H43" s="23">
        <f>[12]Touko!AN15</f>
        <v>346</v>
      </c>
      <c r="I43" s="23">
        <f>[12]Kesä!AN15</f>
        <v>621</v>
      </c>
      <c r="J43" s="23">
        <f>[12]Heinä!AN15</f>
        <v>698</v>
      </c>
      <c r="K43" s="23">
        <f>[12]Elo!AN15</f>
        <v>823</v>
      </c>
      <c r="L43" s="23">
        <f>[12]Syys!AN15</f>
        <v>595</v>
      </c>
      <c r="M43" s="23">
        <f>[12]Loka!AN15</f>
        <v>378</v>
      </c>
      <c r="N43" s="23">
        <f>[12]Marras!AN15</f>
        <v>249</v>
      </c>
      <c r="O43" s="23">
        <f>[12]Joulu!AN15</f>
        <v>194</v>
      </c>
    </row>
    <row r="44" spans="2:15" x14ac:dyDescent="0.2">
      <c r="B44" s="1" t="s">
        <v>103</v>
      </c>
      <c r="C44" s="12">
        <f>[12]Tammijoulu!AL15</f>
        <v>5813</v>
      </c>
      <c r="D44" s="12">
        <f>[12]Tammi!AL15</f>
        <v>407</v>
      </c>
      <c r="E44" s="12">
        <f>[12]Helmi!AL15</f>
        <v>334</v>
      </c>
      <c r="F44" s="12">
        <f>[12]Maalis!AL15</f>
        <v>348</v>
      </c>
      <c r="G44" s="12">
        <f>[12]Huhti!AL15</f>
        <v>422</v>
      </c>
      <c r="H44" s="12">
        <f>[12]Touko!AL15</f>
        <v>573</v>
      </c>
      <c r="I44" s="12">
        <f>[12]Kesä!AL15</f>
        <v>1041</v>
      </c>
      <c r="J44" s="12">
        <f>[12]Heinä!AL15</f>
        <v>409</v>
      </c>
      <c r="K44" s="12">
        <f>[12]Elo!AL15</f>
        <v>486</v>
      </c>
      <c r="L44" s="12">
        <f>[12]Syys!AL15</f>
        <v>446</v>
      </c>
      <c r="M44" s="12">
        <f>[12]Loka!AL15</f>
        <v>340</v>
      </c>
      <c r="N44" s="12">
        <f>[12]Marras!AL15</f>
        <v>536</v>
      </c>
      <c r="O44" s="12">
        <f>[12]Joulu!AL15</f>
        <v>471</v>
      </c>
    </row>
    <row r="45" spans="2:15" s="21" customFormat="1" x14ac:dyDescent="0.2">
      <c r="B45" s="24" t="s">
        <v>53</v>
      </c>
      <c r="C45" s="23">
        <f>[12]Tammijoulu!BH15</f>
        <v>2485</v>
      </c>
      <c r="D45" s="23">
        <f>[12]Tammi!BH15</f>
        <v>82</v>
      </c>
      <c r="E45" s="23">
        <f>[12]Helmi!BH15</f>
        <v>56</v>
      </c>
      <c r="F45" s="23">
        <f>[12]Maalis!BH15</f>
        <v>88</v>
      </c>
      <c r="G45" s="23">
        <f>[12]Huhti!BH15</f>
        <v>151</v>
      </c>
      <c r="H45" s="23">
        <f>[12]Touko!BH15</f>
        <v>228</v>
      </c>
      <c r="I45" s="23">
        <f>[12]Kesä!BH15</f>
        <v>487</v>
      </c>
      <c r="J45" s="23">
        <f>[12]Heinä!BH15</f>
        <v>363</v>
      </c>
      <c r="K45" s="23">
        <f>[12]Elo!BH15</f>
        <v>425</v>
      </c>
      <c r="L45" s="23">
        <f>[12]Syys!BH15</f>
        <v>242</v>
      </c>
      <c r="M45" s="23">
        <f>[12]Loka!BH15</f>
        <v>158</v>
      </c>
      <c r="N45" s="23">
        <f>[12]Marras!BH15</f>
        <v>67</v>
      </c>
      <c r="O45" s="23">
        <f>[12]Joulu!BH15</f>
        <v>138</v>
      </c>
    </row>
    <row r="46" spans="2:15" s="46" customFormat="1" x14ac:dyDescent="0.2">
      <c r="B46" s="42" t="s">
        <v>5</v>
      </c>
      <c r="C46" s="43">
        <f>[12]Tammijoulu!BC15</f>
        <v>4924</v>
      </c>
      <c r="D46" s="43">
        <f>[12]Tammi!BC15</f>
        <v>143</v>
      </c>
      <c r="E46" s="43">
        <f>[12]Helmi!BC15</f>
        <v>179</v>
      </c>
      <c r="F46" s="43">
        <f>[12]Maalis!BC15</f>
        <v>150</v>
      </c>
      <c r="G46" s="43">
        <f>[12]Huhti!BC15</f>
        <v>212</v>
      </c>
      <c r="H46" s="43">
        <f>[12]Touko!BC15</f>
        <v>272</v>
      </c>
      <c r="I46" s="43">
        <f>[12]Kesä!BC15</f>
        <v>874</v>
      </c>
      <c r="J46" s="43">
        <f>[12]Heinä!BC15</f>
        <v>1180</v>
      </c>
      <c r="K46" s="43">
        <f>[12]Elo!BC15</f>
        <v>726</v>
      </c>
      <c r="L46" s="43">
        <f>[12]Syys!BC15</f>
        <v>529</v>
      </c>
      <c r="M46" s="43">
        <f>[12]Loka!BC15</f>
        <v>304</v>
      </c>
      <c r="N46" s="43">
        <f>[12]Marras!BC15</f>
        <v>183</v>
      </c>
      <c r="O46" s="43">
        <f>[12]Joulu!BC15</f>
        <v>172</v>
      </c>
    </row>
    <row r="47" spans="2:15" s="21" customFormat="1" x14ac:dyDescent="0.2">
      <c r="B47" s="25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2:15" x14ac:dyDescent="0.2">
      <c r="B48" s="1" t="s">
        <v>54</v>
      </c>
      <c r="C48" s="8">
        <f t="shared" ref="C48:K48" si="0">C10-SUM(C12:C46)</f>
        <v>196360</v>
      </c>
      <c r="D48" s="8">
        <f t="shared" si="0"/>
        <v>10172</v>
      </c>
      <c r="E48" s="8">
        <f t="shared" si="0"/>
        <v>8570</v>
      </c>
      <c r="F48" s="8">
        <f t="shared" si="0"/>
        <v>11541</v>
      </c>
      <c r="G48" s="8">
        <f t="shared" si="0"/>
        <v>12252</v>
      </c>
      <c r="H48" s="8">
        <f t="shared" si="0"/>
        <v>21554</v>
      </c>
      <c r="I48" s="8">
        <f t="shared" si="0"/>
        <v>24832</v>
      </c>
      <c r="J48" s="8">
        <f t="shared" si="0"/>
        <v>18222</v>
      </c>
      <c r="K48" s="8">
        <f t="shared" si="0"/>
        <v>25629</v>
      </c>
      <c r="L48" s="8">
        <f>L10-SUM(L12:L46)</f>
        <v>22305</v>
      </c>
      <c r="M48" s="8">
        <f>M10-SUM(M12:M46)</f>
        <v>15173</v>
      </c>
      <c r="N48" s="8">
        <f>N10-SUM(N12:N46)</f>
        <v>11516</v>
      </c>
      <c r="O48" s="8">
        <f>O10-SUM(O12:O46)</f>
        <v>14594</v>
      </c>
    </row>
    <row r="49" spans="2:15" x14ac:dyDescent="0.2"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2:15" x14ac:dyDescent="0.2"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2:15" x14ac:dyDescent="0.2"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2:15" x14ac:dyDescent="0.2"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</row>
    <row r="53" spans="2:15" x14ac:dyDescent="0.2"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</row>
    <row r="54" spans="2:15" x14ac:dyDescent="0.2"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2:15" x14ac:dyDescent="0.2"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</row>
    <row r="56" spans="2:15" x14ac:dyDescent="0.2"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2:15" x14ac:dyDescent="0.2">
      <c r="B57" s="13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2:15" x14ac:dyDescent="0.2"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2:15" x14ac:dyDescent="0.2"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2:15" x14ac:dyDescent="0.2"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</row>
  </sheetData>
  <conditionalFormatting sqref="P1:IV1048576 C1:J6 C8:J65536 A1:B1048576">
    <cfRule type="cellIs" dxfId="653" priority="110" stopIfTrue="1" operator="lessThan">
      <formula>0</formula>
    </cfRule>
  </conditionalFormatting>
  <conditionalFormatting sqref="E1:E6 E8:E65536">
    <cfRule type="cellIs" dxfId="652" priority="109" stopIfTrue="1" operator="lessThan">
      <formula>0</formula>
    </cfRule>
  </conditionalFormatting>
  <conditionalFormatting sqref="F1:F6 F8:F65536">
    <cfRule type="cellIs" dxfId="651" priority="108" stopIfTrue="1" operator="lessThan">
      <formula>0</formula>
    </cfRule>
  </conditionalFormatting>
  <conditionalFormatting sqref="G1:G6 G8:G65536">
    <cfRule type="cellIs" dxfId="650" priority="107" stopIfTrue="1" operator="lessThan">
      <formula>0</formula>
    </cfRule>
  </conditionalFormatting>
  <conditionalFormatting sqref="H1:H6 H8:H65536">
    <cfRule type="cellIs" dxfId="649" priority="106" stopIfTrue="1" operator="lessThan">
      <formula>0</formula>
    </cfRule>
  </conditionalFormatting>
  <conditionalFormatting sqref="H1:H6 H8:H65536">
    <cfRule type="cellIs" dxfId="648" priority="105" stopIfTrue="1" operator="lessThan">
      <formula>0</formula>
    </cfRule>
  </conditionalFormatting>
  <conditionalFormatting sqref="I1:I6 I8:I65536">
    <cfRule type="cellIs" dxfId="647" priority="104" stopIfTrue="1" operator="lessThan">
      <formula>0</formula>
    </cfRule>
  </conditionalFormatting>
  <conditionalFormatting sqref="I1:I6 I8:I65536">
    <cfRule type="cellIs" dxfId="646" priority="103" stopIfTrue="1" operator="lessThan">
      <formula>0</formula>
    </cfRule>
  </conditionalFormatting>
  <conditionalFormatting sqref="J1:J6 J8:J65536">
    <cfRule type="cellIs" dxfId="645" priority="102" stopIfTrue="1" operator="lessThan">
      <formula>0</formula>
    </cfRule>
  </conditionalFormatting>
  <conditionalFormatting sqref="J1:J6 J8:J65536">
    <cfRule type="cellIs" dxfId="644" priority="101" stopIfTrue="1" operator="lessThan">
      <formula>0</formula>
    </cfRule>
  </conditionalFormatting>
  <conditionalFormatting sqref="E1:E6 E8:E65536">
    <cfRule type="cellIs" dxfId="643" priority="90" stopIfTrue="1" operator="lessThan">
      <formula>0</formula>
    </cfRule>
  </conditionalFormatting>
  <conditionalFormatting sqref="E1:E6 E8:E65536">
    <cfRule type="cellIs" dxfId="642" priority="89" stopIfTrue="1" operator="lessThan">
      <formula>0</formula>
    </cfRule>
  </conditionalFormatting>
  <conditionalFormatting sqref="F1:F6 F8:F65536">
    <cfRule type="cellIs" dxfId="641" priority="88" stopIfTrue="1" operator="lessThan">
      <formula>0</formula>
    </cfRule>
  </conditionalFormatting>
  <conditionalFormatting sqref="F1:F6 F8:F65536">
    <cfRule type="cellIs" dxfId="640" priority="87" stopIfTrue="1" operator="lessThan">
      <formula>0</formula>
    </cfRule>
  </conditionalFormatting>
  <conditionalFormatting sqref="G1:G6 G8:G65536">
    <cfRule type="cellIs" dxfId="639" priority="86" stopIfTrue="1" operator="lessThan">
      <formula>0</formula>
    </cfRule>
  </conditionalFormatting>
  <conditionalFormatting sqref="G1:G6 G8:G65536">
    <cfRule type="cellIs" dxfId="638" priority="85" stopIfTrue="1" operator="lessThan">
      <formula>0</formula>
    </cfRule>
  </conditionalFormatting>
  <conditionalFormatting sqref="H1:H6 H8:H65536">
    <cfRule type="cellIs" dxfId="637" priority="84" stopIfTrue="1" operator="lessThan">
      <formula>0</formula>
    </cfRule>
  </conditionalFormatting>
  <conditionalFormatting sqref="H1:H6 H8:H65536">
    <cfRule type="cellIs" dxfId="636" priority="83" stopIfTrue="1" operator="lessThan">
      <formula>0</formula>
    </cfRule>
  </conditionalFormatting>
  <conditionalFormatting sqref="H1:H6 H8:H65536">
    <cfRule type="cellIs" dxfId="635" priority="82" stopIfTrue="1" operator="lessThan">
      <formula>0</formula>
    </cfRule>
  </conditionalFormatting>
  <conditionalFormatting sqref="I1:I6 I8:I65536">
    <cfRule type="cellIs" dxfId="634" priority="81" stopIfTrue="1" operator="lessThan">
      <formula>0</formula>
    </cfRule>
  </conditionalFormatting>
  <conditionalFormatting sqref="I1:I6 I8:I65536">
    <cfRule type="cellIs" dxfId="633" priority="80" stopIfTrue="1" operator="lessThan">
      <formula>0</formula>
    </cfRule>
  </conditionalFormatting>
  <conditionalFormatting sqref="I1:I6 I8:I65536">
    <cfRule type="cellIs" dxfId="632" priority="79" stopIfTrue="1" operator="lessThan">
      <formula>0</formula>
    </cfRule>
  </conditionalFormatting>
  <conditionalFormatting sqref="J1:J6 J8:J65536">
    <cfRule type="cellIs" dxfId="631" priority="78" stopIfTrue="1" operator="lessThan">
      <formula>0</formula>
    </cfRule>
  </conditionalFormatting>
  <conditionalFormatting sqref="J1:J6 J8:J65536">
    <cfRule type="cellIs" dxfId="630" priority="77" stopIfTrue="1" operator="lessThan">
      <formula>0</formula>
    </cfRule>
  </conditionalFormatting>
  <conditionalFormatting sqref="J1:J6 J8:J65536">
    <cfRule type="cellIs" dxfId="629" priority="76" stopIfTrue="1" operator="lessThan">
      <formula>0</formula>
    </cfRule>
  </conditionalFormatting>
  <conditionalFormatting sqref="E1:E6 E8:E65536">
    <cfRule type="cellIs" dxfId="628" priority="60" stopIfTrue="1" operator="lessThan">
      <formula>0</formula>
    </cfRule>
  </conditionalFormatting>
  <conditionalFormatting sqref="E1:E6 E8:E65536">
    <cfRule type="cellIs" dxfId="627" priority="59" stopIfTrue="1" operator="lessThan">
      <formula>0</formula>
    </cfRule>
  </conditionalFormatting>
  <conditionalFormatting sqref="E1:E6 E8:E65536">
    <cfRule type="cellIs" dxfId="626" priority="58" stopIfTrue="1" operator="lessThan">
      <formula>0</formula>
    </cfRule>
  </conditionalFormatting>
  <conditionalFormatting sqref="E1:E6 E8:E65536">
    <cfRule type="cellIs" dxfId="625" priority="57" stopIfTrue="1" operator="lessThan">
      <formula>0</formula>
    </cfRule>
  </conditionalFormatting>
  <conditionalFormatting sqref="F1:F6 F8:F65536">
    <cfRule type="cellIs" dxfId="624" priority="56" stopIfTrue="1" operator="lessThan">
      <formula>0</formula>
    </cfRule>
  </conditionalFormatting>
  <conditionalFormatting sqref="F1:F6 F8:F65536">
    <cfRule type="cellIs" dxfId="623" priority="55" stopIfTrue="1" operator="lessThan">
      <formula>0</formula>
    </cfRule>
  </conditionalFormatting>
  <conditionalFormatting sqref="F1:F6 F8:F65536">
    <cfRule type="cellIs" dxfId="622" priority="54" stopIfTrue="1" operator="lessThan">
      <formula>0</formula>
    </cfRule>
  </conditionalFormatting>
  <conditionalFormatting sqref="F1:F6 F8:F65536">
    <cfRule type="cellIs" dxfId="621" priority="53" stopIfTrue="1" operator="lessThan">
      <formula>0</formula>
    </cfRule>
  </conditionalFormatting>
  <conditionalFormatting sqref="G1:G6 G8:G65536">
    <cfRule type="cellIs" dxfId="620" priority="52" stopIfTrue="1" operator="lessThan">
      <formula>0</formula>
    </cfRule>
  </conditionalFormatting>
  <conditionalFormatting sqref="G1:G6 G8:G65536">
    <cfRule type="cellIs" dxfId="619" priority="51" stopIfTrue="1" operator="lessThan">
      <formula>0</formula>
    </cfRule>
  </conditionalFormatting>
  <conditionalFormatting sqref="G1:G6 G8:G65536">
    <cfRule type="cellIs" dxfId="618" priority="50" stopIfTrue="1" operator="lessThan">
      <formula>0</formula>
    </cfRule>
  </conditionalFormatting>
  <conditionalFormatting sqref="G1:G6 G8:G65536">
    <cfRule type="cellIs" dxfId="617" priority="49" stopIfTrue="1" operator="lessThan">
      <formula>0</formula>
    </cfRule>
  </conditionalFormatting>
  <conditionalFormatting sqref="H1:H6 H8:H65536">
    <cfRule type="cellIs" dxfId="616" priority="48" stopIfTrue="1" operator="lessThan">
      <formula>0</formula>
    </cfRule>
  </conditionalFormatting>
  <conditionalFormatting sqref="H1:H6 H8:H65536">
    <cfRule type="cellIs" dxfId="615" priority="47" stopIfTrue="1" operator="lessThan">
      <formula>0</formula>
    </cfRule>
  </conditionalFormatting>
  <conditionalFormatting sqref="H1:H6 H8:H65536">
    <cfRule type="cellIs" dxfId="614" priority="46" stopIfTrue="1" operator="lessThan">
      <formula>0</formula>
    </cfRule>
  </conditionalFormatting>
  <conditionalFormatting sqref="H1:H6 H8:H65536">
    <cfRule type="cellIs" dxfId="613" priority="45" stopIfTrue="1" operator="lessThan">
      <formula>0</formula>
    </cfRule>
  </conditionalFormatting>
  <conditionalFormatting sqref="H1:H6 H8:H65536">
    <cfRule type="cellIs" dxfId="612" priority="44" stopIfTrue="1" operator="lessThan">
      <formula>0</formula>
    </cfRule>
  </conditionalFormatting>
  <conditionalFormatting sqref="H1:H6 H8:H65536">
    <cfRule type="cellIs" dxfId="611" priority="43" stopIfTrue="1" operator="lessThan">
      <formula>0</formula>
    </cfRule>
  </conditionalFormatting>
  <conditionalFormatting sqref="I1:I6 I8:I65536">
    <cfRule type="cellIs" dxfId="610" priority="42" stopIfTrue="1" operator="lessThan">
      <formula>0</formula>
    </cfRule>
  </conditionalFormatting>
  <conditionalFormatting sqref="I1:I6 I8:I65536">
    <cfRule type="cellIs" dxfId="609" priority="41" stopIfTrue="1" operator="lessThan">
      <formula>0</formula>
    </cfRule>
  </conditionalFormatting>
  <conditionalFormatting sqref="I1:I6 I8:I65536">
    <cfRule type="cellIs" dxfId="608" priority="40" stopIfTrue="1" operator="lessThan">
      <formula>0</formula>
    </cfRule>
  </conditionalFormatting>
  <conditionalFormatting sqref="I1:I6 I8:I65536">
    <cfRule type="cellIs" dxfId="607" priority="39" stopIfTrue="1" operator="lessThan">
      <formula>0</formula>
    </cfRule>
  </conditionalFormatting>
  <conditionalFormatting sqref="I1:I6 I8:I65536">
    <cfRule type="cellIs" dxfId="606" priority="38" stopIfTrue="1" operator="lessThan">
      <formula>0</formula>
    </cfRule>
  </conditionalFormatting>
  <conditionalFormatting sqref="I1:I6 I8:I65536">
    <cfRule type="cellIs" dxfId="605" priority="37" stopIfTrue="1" operator="lessThan">
      <formula>0</formula>
    </cfRule>
  </conditionalFormatting>
  <conditionalFormatting sqref="J1:J6 J8:J65536">
    <cfRule type="cellIs" dxfId="604" priority="36" stopIfTrue="1" operator="lessThan">
      <formula>0</formula>
    </cfRule>
  </conditionalFormatting>
  <conditionalFormatting sqref="J1:J6 J8:J65536">
    <cfRule type="cellIs" dxfId="603" priority="35" stopIfTrue="1" operator="lessThan">
      <formula>0</formula>
    </cfRule>
  </conditionalFormatting>
  <conditionalFormatting sqref="J1:J6 J8:J65536">
    <cfRule type="cellIs" dxfId="602" priority="34" stopIfTrue="1" operator="lessThan">
      <formula>0</formula>
    </cfRule>
  </conditionalFormatting>
  <conditionalFormatting sqref="J1:J6 J8:J65536">
    <cfRule type="cellIs" dxfId="601" priority="33" stopIfTrue="1" operator="lessThan">
      <formula>0</formula>
    </cfRule>
  </conditionalFormatting>
  <conditionalFormatting sqref="J1:J6 J8:J65536">
    <cfRule type="cellIs" dxfId="600" priority="32" stopIfTrue="1" operator="lessThan">
      <formula>0</formula>
    </cfRule>
  </conditionalFormatting>
  <conditionalFormatting sqref="J1:J6 J8:J65536">
    <cfRule type="cellIs" dxfId="599" priority="31" stopIfTrue="1" operator="lessThan">
      <formula>0</formula>
    </cfRule>
  </conditionalFormatting>
  <conditionalFormatting sqref="K1:K6 K8:K65536">
    <cfRule type="cellIs" dxfId="598" priority="30" stopIfTrue="1" operator="lessThan">
      <formula>0</formula>
    </cfRule>
  </conditionalFormatting>
  <conditionalFormatting sqref="K1:K6 K8:K65536">
    <cfRule type="cellIs" dxfId="597" priority="29" stopIfTrue="1" operator="lessThan">
      <formula>0</formula>
    </cfRule>
  </conditionalFormatting>
  <conditionalFormatting sqref="K1:K6 K8:K65536">
    <cfRule type="cellIs" dxfId="596" priority="28" stopIfTrue="1" operator="lessThan">
      <formula>0</formula>
    </cfRule>
  </conditionalFormatting>
  <conditionalFormatting sqref="K1:K6 K8:K65536">
    <cfRule type="cellIs" dxfId="595" priority="27" stopIfTrue="1" operator="lessThan">
      <formula>0</formula>
    </cfRule>
  </conditionalFormatting>
  <conditionalFormatting sqref="K1:K6 K8:K65536">
    <cfRule type="cellIs" dxfId="594" priority="26" stopIfTrue="1" operator="lessThan">
      <formula>0</formula>
    </cfRule>
  </conditionalFormatting>
  <conditionalFormatting sqref="K1:K6 K8:K65536">
    <cfRule type="cellIs" dxfId="593" priority="25" stopIfTrue="1" operator="lessThan">
      <formula>0</formula>
    </cfRule>
  </conditionalFormatting>
  <conditionalFormatting sqref="L1:L6 L8:L65536">
    <cfRule type="cellIs" dxfId="592" priority="24" stopIfTrue="1" operator="lessThan">
      <formula>0</formula>
    </cfRule>
  </conditionalFormatting>
  <conditionalFormatting sqref="L1:L6 L8:L65536">
    <cfRule type="cellIs" dxfId="591" priority="23" stopIfTrue="1" operator="lessThan">
      <formula>0</formula>
    </cfRule>
  </conditionalFormatting>
  <conditionalFormatting sqref="L1:L6 L8:L65536">
    <cfRule type="cellIs" dxfId="590" priority="22" stopIfTrue="1" operator="lessThan">
      <formula>0</formula>
    </cfRule>
  </conditionalFormatting>
  <conditionalFormatting sqref="L1:L6 L8:L65536">
    <cfRule type="cellIs" dxfId="589" priority="21" stopIfTrue="1" operator="lessThan">
      <formula>0</formula>
    </cfRule>
  </conditionalFormatting>
  <conditionalFormatting sqref="L1:L6 L8:L65536">
    <cfRule type="cellIs" dxfId="588" priority="20" stopIfTrue="1" operator="lessThan">
      <formula>0</formula>
    </cfRule>
  </conditionalFormatting>
  <conditionalFormatting sqref="L1:L6 L8:L65536">
    <cfRule type="cellIs" dxfId="587" priority="19" stopIfTrue="1" operator="lessThan">
      <formula>0</formula>
    </cfRule>
  </conditionalFormatting>
  <conditionalFormatting sqref="M1:M6 M8:M65536">
    <cfRule type="cellIs" dxfId="586" priority="18" stopIfTrue="1" operator="lessThan">
      <formula>0</formula>
    </cfRule>
  </conditionalFormatting>
  <conditionalFormatting sqref="M1:M6 M8:M65536">
    <cfRule type="cellIs" dxfId="585" priority="17" stopIfTrue="1" operator="lessThan">
      <formula>0</formula>
    </cfRule>
  </conditionalFormatting>
  <conditionalFormatting sqref="M1:M6 M8:M65536">
    <cfRule type="cellIs" dxfId="584" priority="16" stopIfTrue="1" operator="lessThan">
      <formula>0</formula>
    </cfRule>
  </conditionalFormatting>
  <conditionalFormatting sqref="M1:M6 M8:M65536">
    <cfRule type="cellIs" dxfId="583" priority="15" stopIfTrue="1" operator="lessThan">
      <formula>0</formula>
    </cfRule>
  </conditionalFormatting>
  <conditionalFormatting sqref="M1:M6 M8:M65536">
    <cfRule type="cellIs" dxfId="582" priority="14" stopIfTrue="1" operator="lessThan">
      <formula>0</formula>
    </cfRule>
  </conditionalFormatting>
  <conditionalFormatting sqref="M1:M6 M8:M65536">
    <cfRule type="cellIs" dxfId="581" priority="13" stopIfTrue="1" operator="lessThan">
      <formula>0</formula>
    </cfRule>
  </conditionalFormatting>
  <conditionalFormatting sqref="N1:N6 N8:N65536">
    <cfRule type="cellIs" dxfId="580" priority="12" stopIfTrue="1" operator="lessThan">
      <formula>0</formula>
    </cfRule>
  </conditionalFormatting>
  <conditionalFormatting sqref="N1:N6 N8:N65536">
    <cfRule type="cellIs" dxfId="579" priority="11" stopIfTrue="1" operator="lessThan">
      <formula>0</formula>
    </cfRule>
  </conditionalFormatting>
  <conditionalFormatting sqref="N1:N6 N8:N65536">
    <cfRule type="cellIs" dxfId="578" priority="10" stopIfTrue="1" operator="lessThan">
      <formula>0</formula>
    </cfRule>
  </conditionalFormatting>
  <conditionalFormatting sqref="N1:N6 N8:N65536">
    <cfRule type="cellIs" dxfId="577" priority="9" stopIfTrue="1" operator="lessThan">
      <formula>0</formula>
    </cfRule>
  </conditionalFormatting>
  <conditionalFormatting sqref="N1:N6 N8:N65536">
    <cfRule type="cellIs" dxfId="576" priority="8" stopIfTrue="1" operator="lessThan">
      <formula>0</formula>
    </cfRule>
  </conditionalFormatting>
  <conditionalFormatting sqref="N1:N6 N8:N65536">
    <cfRule type="cellIs" dxfId="575" priority="7" stopIfTrue="1" operator="lessThan">
      <formula>0</formula>
    </cfRule>
  </conditionalFormatting>
  <conditionalFormatting sqref="O1:O6 O8:O65536">
    <cfRule type="cellIs" dxfId="574" priority="6" stopIfTrue="1" operator="lessThan">
      <formula>0</formula>
    </cfRule>
  </conditionalFormatting>
  <conditionalFormatting sqref="O1:O6 O8:O65536">
    <cfRule type="cellIs" dxfId="573" priority="5" stopIfTrue="1" operator="lessThan">
      <formula>0</formula>
    </cfRule>
  </conditionalFormatting>
  <conditionalFormatting sqref="O1:O6 O8:O65536">
    <cfRule type="cellIs" dxfId="572" priority="4" stopIfTrue="1" operator="lessThan">
      <formula>0</formula>
    </cfRule>
  </conditionalFormatting>
  <conditionalFormatting sqref="O1:O6 O8:O65536">
    <cfRule type="cellIs" dxfId="571" priority="3" stopIfTrue="1" operator="lessThan">
      <formula>0</formula>
    </cfRule>
  </conditionalFormatting>
  <conditionalFormatting sqref="O1:O6 O8:O65536">
    <cfRule type="cellIs" dxfId="570" priority="2" stopIfTrue="1" operator="lessThan">
      <formula>0</formula>
    </cfRule>
  </conditionalFormatting>
  <conditionalFormatting sqref="O1:O6 O8:O65536">
    <cfRule type="cellIs" dxfId="569" priority="1" stopIfTrue="1" operator="lessThan">
      <formula>0</formula>
    </cfRule>
  </conditionalFormatting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Z57"/>
  <sheetViews>
    <sheetView workbookViewId="0">
      <selection activeCell="B3" sqref="B3"/>
    </sheetView>
  </sheetViews>
  <sheetFormatPr defaultRowHeight="12.75" x14ac:dyDescent="0.2"/>
  <cols>
    <col min="1" max="1" width="4.140625" customWidth="1"/>
    <col min="2" max="2" width="38.7109375" style="42" customWidth="1"/>
    <col min="3" max="15" width="10.140625" customWidth="1"/>
  </cols>
  <sheetData>
    <row r="1" spans="2:78" x14ac:dyDescent="0.2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78" x14ac:dyDescent="0.2">
      <c r="B2" s="52" t="s">
        <v>72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78" x14ac:dyDescent="0.2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78" ht="15.75" x14ac:dyDescent="0.25">
      <c r="B4" s="53" t="s">
        <v>55</v>
      </c>
      <c r="C4" s="4"/>
      <c r="D4" s="4"/>
      <c r="E4" s="4"/>
      <c r="F4" s="2"/>
      <c r="G4" s="4"/>
      <c r="H4" s="2"/>
      <c r="I4" s="4"/>
      <c r="J4" s="2"/>
      <c r="K4" s="4"/>
      <c r="L4" s="4"/>
      <c r="M4" s="2"/>
      <c r="N4" s="2"/>
      <c r="O4" s="2"/>
    </row>
    <row r="5" spans="2:78" ht="15.75" thickBot="1" x14ac:dyDescent="0.3">
      <c r="B5" s="54"/>
    </row>
    <row r="6" spans="2:78" ht="13.5" thickBot="1" x14ac:dyDescent="0.25">
      <c r="B6" s="6" t="s">
        <v>150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  <c r="K6" s="7" t="s">
        <v>14</v>
      </c>
      <c r="L6" s="7" t="s">
        <v>15</v>
      </c>
      <c r="M6" s="7" t="s">
        <v>16</v>
      </c>
      <c r="N6" s="7" t="s">
        <v>17</v>
      </c>
      <c r="O6" s="7" t="s">
        <v>18</v>
      </c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</row>
    <row r="7" spans="2:78" ht="13.5" thickBot="1" x14ac:dyDescent="0.25">
      <c r="B7" s="39" t="s">
        <v>151</v>
      </c>
      <c r="C7" s="16" t="s">
        <v>56</v>
      </c>
      <c r="D7" s="16" t="s">
        <v>57</v>
      </c>
      <c r="E7" s="16" t="s">
        <v>58</v>
      </c>
      <c r="F7" s="16" t="s">
        <v>59</v>
      </c>
      <c r="G7" s="16" t="s">
        <v>60</v>
      </c>
      <c r="H7" s="16" t="s">
        <v>61</v>
      </c>
      <c r="I7" s="16" t="s">
        <v>62</v>
      </c>
      <c r="J7" s="16" t="s">
        <v>63</v>
      </c>
      <c r="K7" s="16" t="s">
        <v>64</v>
      </c>
      <c r="L7" s="16" t="s">
        <v>65</v>
      </c>
      <c r="M7" s="16" t="s">
        <v>66</v>
      </c>
      <c r="N7" s="16" t="s">
        <v>67</v>
      </c>
      <c r="O7" s="16" t="s">
        <v>68</v>
      </c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</row>
    <row r="8" spans="2:78" x14ac:dyDescent="0.2">
      <c r="B8" s="48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</row>
    <row r="9" spans="2:78" s="21" customFormat="1" x14ac:dyDescent="0.2">
      <c r="B9" s="18" t="s">
        <v>23</v>
      </c>
      <c r="C9" s="19">
        <f>SUM(D9:O9)</f>
        <v>-897778</v>
      </c>
      <c r="D9" s="19">
        <f>'2009KOKOMAA'!D9-'2008KOKOMAA'!D9</f>
        <v>-3011</v>
      </c>
      <c r="E9" s="19">
        <f>'2009KOKOMAA'!E9-'2008KOKOMAA'!E9</f>
        <v>-132813</v>
      </c>
      <c r="F9" s="19">
        <f>'2009KOKOMAA'!F9-'2008KOKOMAA'!F9</f>
        <v>-126239</v>
      </c>
      <c r="G9" s="19">
        <f>'2009KOKOMAA'!G9-'2008KOKOMAA'!G9</f>
        <v>-23272</v>
      </c>
      <c r="H9" s="19">
        <f>'2009KOKOMAA'!H9-'2008KOKOMAA'!H9</f>
        <v>-73621</v>
      </c>
      <c r="I9" s="19">
        <f>'2009KOKOMAA'!I9-'2008KOKOMAA'!I9</f>
        <v>-64530</v>
      </c>
      <c r="J9" s="19">
        <f>'2009KOKOMAA'!J9-'2008KOKOMAA'!J9</f>
        <v>-115883</v>
      </c>
      <c r="K9" s="19">
        <f>'2009KOKOMAA'!K9-'2008KOKOMAA'!K9</f>
        <v>-92676</v>
      </c>
      <c r="L9" s="19">
        <f>'2009KOKOMAA'!L9-'2008KOKOMAA'!L9</f>
        <v>-80214</v>
      </c>
      <c r="M9" s="19">
        <f>'2009KOKOMAA'!M9-'2008KOKOMAA'!M9</f>
        <v>-41677</v>
      </c>
      <c r="N9" s="19">
        <f>'2009KOKOMAA'!N9-'2008KOKOMAA'!N9</f>
        <v>-87567</v>
      </c>
      <c r="O9" s="19">
        <f>'2009KOKOMAA'!O9-'2008KOKOMAA'!O9</f>
        <v>-56275</v>
      </c>
      <c r="P9" s="19"/>
      <c r="Q9" s="19"/>
      <c r="R9" s="19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</row>
    <row r="10" spans="2:78" x14ac:dyDescent="0.2">
      <c r="B10" s="11" t="s">
        <v>24</v>
      </c>
      <c r="C10" s="49">
        <f>SUM(D10:O10)</f>
        <v>-612536</v>
      </c>
      <c r="D10" s="7">
        <f>'2009KOKOMAA'!D10-'2008KOKOMAA'!D10</f>
        <v>-16325</v>
      </c>
      <c r="E10" s="7">
        <f>'2009KOKOMAA'!E10-'2008KOKOMAA'!E10</f>
        <v>-70718</v>
      </c>
      <c r="F10" s="7">
        <f>'2009KOKOMAA'!F10-'2008KOKOMAA'!F10</f>
        <v>-67155</v>
      </c>
      <c r="G10" s="7">
        <f>'2009KOKOMAA'!G10-'2008KOKOMAA'!G10</f>
        <v>-54392</v>
      </c>
      <c r="H10" s="7">
        <f>'2009KOKOMAA'!H10-'2008KOKOMAA'!H10</f>
        <v>-31579</v>
      </c>
      <c r="I10" s="7">
        <f>'2009KOKOMAA'!I10-'2008KOKOMAA'!I10</f>
        <v>-60099</v>
      </c>
      <c r="J10" s="7">
        <f>'2009KOKOMAA'!J10-'2008KOKOMAA'!J10</f>
        <v>-81226</v>
      </c>
      <c r="K10" s="7">
        <f>'2009KOKOMAA'!K10-'2008KOKOMAA'!K10</f>
        <v>-69954</v>
      </c>
      <c r="L10" s="7">
        <f>'2009KOKOMAA'!L10-'2008KOKOMAA'!L10</f>
        <v>-42882</v>
      </c>
      <c r="M10" s="7">
        <f>'2009KOKOMAA'!M10-'2008KOKOMAA'!M10</f>
        <v>-29293</v>
      </c>
      <c r="N10" s="7">
        <f>'2009KOKOMAA'!N10-'2008KOKOMAA'!N10</f>
        <v>-26945</v>
      </c>
      <c r="O10" s="7">
        <f>'2009KOKOMAA'!O10-'2008KOKOMAA'!O10</f>
        <v>-61968</v>
      </c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</row>
    <row r="11" spans="2:78" s="21" customFormat="1" x14ac:dyDescent="0.2">
      <c r="B11" s="22" t="s">
        <v>25</v>
      </c>
      <c r="C11" s="19">
        <f t="shared" ref="C11:C48" si="0">SUM(D11:O11)</f>
        <v>-285242</v>
      </c>
      <c r="D11" s="19">
        <f>'2009KOKOMAA'!D11-'2008KOKOMAA'!D11</f>
        <v>13314</v>
      </c>
      <c r="E11" s="19">
        <f>'2009KOKOMAA'!E11-'2008KOKOMAA'!E11</f>
        <v>-62095</v>
      </c>
      <c r="F11" s="19">
        <f>'2009KOKOMAA'!F11-'2008KOKOMAA'!F11</f>
        <v>-59084</v>
      </c>
      <c r="G11" s="19">
        <f>'2009KOKOMAA'!G11-'2008KOKOMAA'!G11</f>
        <v>31120</v>
      </c>
      <c r="H11" s="19">
        <f>'2009KOKOMAA'!H11-'2008KOKOMAA'!H11</f>
        <v>-42042</v>
      </c>
      <c r="I11" s="19">
        <f>'2009KOKOMAA'!I11-'2008KOKOMAA'!I11</f>
        <v>-4431</v>
      </c>
      <c r="J11" s="19">
        <f>'2009KOKOMAA'!J11-'2008KOKOMAA'!J11</f>
        <v>-34657</v>
      </c>
      <c r="K11" s="19">
        <f>'2009KOKOMAA'!K11-'2008KOKOMAA'!K11</f>
        <v>-22722</v>
      </c>
      <c r="L11" s="19">
        <f>'2009KOKOMAA'!L11-'2008KOKOMAA'!L11</f>
        <v>-37332</v>
      </c>
      <c r="M11" s="19">
        <f>'2009KOKOMAA'!M11-'2008KOKOMAA'!M11</f>
        <v>-12384</v>
      </c>
      <c r="N11" s="19">
        <f>'2009KOKOMAA'!N11-'2008KOKOMAA'!N11</f>
        <v>-60622</v>
      </c>
      <c r="O11" s="19">
        <f>'2009KOKOMAA'!O11-'2008KOKOMAA'!O11</f>
        <v>5693</v>
      </c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</row>
    <row r="12" spans="2:78" x14ac:dyDescent="0.2">
      <c r="B12" s="1" t="s">
        <v>26</v>
      </c>
      <c r="C12" s="43">
        <f t="shared" si="0"/>
        <v>-83427</v>
      </c>
      <c r="D12" s="12">
        <f>'2009KOKOMAA'!D12-'2008KOKOMAA'!D12</f>
        <v>-7392</v>
      </c>
      <c r="E12" s="12">
        <f>'2009KOKOMAA'!E12-'2008KOKOMAA'!E12</f>
        <v>-16902</v>
      </c>
      <c r="F12" s="12">
        <f>'2009KOKOMAA'!F12-'2008KOKOMAA'!F12</f>
        <v>-17349</v>
      </c>
      <c r="G12" s="12">
        <f>'2009KOKOMAA'!G12-'2008KOKOMAA'!G12</f>
        <v>-3921</v>
      </c>
      <c r="H12" s="12">
        <f>'2009KOKOMAA'!H12-'2008KOKOMAA'!H12</f>
        <v>-3464</v>
      </c>
      <c r="I12" s="12">
        <f>'2009KOKOMAA'!I12-'2008KOKOMAA'!I12</f>
        <v>1337</v>
      </c>
      <c r="J12" s="12">
        <f>'2009KOKOMAA'!J12-'2008KOKOMAA'!J12</f>
        <v>2045</v>
      </c>
      <c r="K12" s="12">
        <f>'2009KOKOMAA'!K12-'2008KOKOMAA'!K12</f>
        <v>-3895</v>
      </c>
      <c r="L12" s="12">
        <f>'2009KOKOMAA'!L12-'2008KOKOMAA'!L12</f>
        <v>-1538</v>
      </c>
      <c r="M12" s="12">
        <f>'2009KOKOMAA'!M12-'2008KOKOMAA'!M12</f>
        <v>1068</v>
      </c>
      <c r="N12" s="12">
        <f>'2009KOKOMAA'!N12-'2008KOKOMAA'!N12</f>
        <v>-1230</v>
      </c>
      <c r="O12" s="12">
        <f>'2009KOKOMAA'!O12-'2008KOKOMAA'!O12</f>
        <v>-32186</v>
      </c>
    </row>
    <row r="13" spans="2:78" s="21" customFormat="1" x14ac:dyDescent="0.2">
      <c r="B13" s="24" t="s">
        <v>29</v>
      </c>
      <c r="C13" s="23">
        <f t="shared" si="0"/>
        <v>-54090</v>
      </c>
      <c r="D13" s="23">
        <f>'2009KOKOMAA'!D13-'2008KOKOMAA'!D13</f>
        <v>-1542</v>
      </c>
      <c r="E13" s="23">
        <f>'2009KOKOMAA'!E13-'2008KOKOMAA'!E13</f>
        <v>-5445</v>
      </c>
      <c r="F13" s="23">
        <f>'2009KOKOMAA'!F13-'2008KOKOMAA'!F13</f>
        <v>-578</v>
      </c>
      <c r="G13" s="23">
        <f>'2009KOKOMAA'!G13-'2008KOKOMAA'!G13</f>
        <v>-5356</v>
      </c>
      <c r="H13" s="23">
        <f>'2009KOKOMAA'!H13-'2008KOKOMAA'!H13</f>
        <v>-7382</v>
      </c>
      <c r="I13" s="23">
        <f>'2009KOKOMAA'!I13-'2008KOKOMAA'!I13</f>
        <v>-13599</v>
      </c>
      <c r="J13" s="23">
        <f>'2009KOKOMAA'!J13-'2008KOKOMAA'!J13</f>
        <v>-7336</v>
      </c>
      <c r="K13" s="23">
        <f>'2009KOKOMAA'!K13-'2008KOKOMAA'!K13</f>
        <v>-4018</v>
      </c>
      <c r="L13" s="23">
        <f>'2009KOKOMAA'!L13-'2008KOKOMAA'!L13</f>
        <v>-6716</v>
      </c>
      <c r="M13" s="23">
        <f>'2009KOKOMAA'!M13-'2008KOKOMAA'!M13</f>
        <v>-803</v>
      </c>
      <c r="N13" s="23">
        <f>'2009KOKOMAA'!N13-'2008KOKOMAA'!N13</f>
        <v>-386</v>
      </c>
      <c r="O13" s="23">
        <f>'2009KOKOMAA'!O13-'2008KOKOMAA'!O13</f>
        <v>-929</v>
      </c>
    </row>
    <row r="14" spans="2:78" x14ac:dyDescent="0.2">
      <c r="B14" s="1" t="s">
        <v>28</v>
      </c>
      <c r="C14" s="43">
        <f t="shared" si="0"/>
        <v>-77902</v>
      </c>
      <c r="D14" s="12">
        <f>'2009KOKOMAA'!D14-'2008KOKOMAA'!D14</f>
        <v>-2952</v>
      </c>
      <c r="E14" s="12">
        <f>'2009KOKOMAA'!E14-'2008KOKOMAA'!E14</f>
        <v>-2143</v>
      </c>
      <c r="F14" s="12">
        <f>'2009KOKOMAA'!F14-'2008KOKOMAA'!F14</f>
        <v>-1499</v>
      </c>
      <c r="G14" s="12">
        <f>'2009KOKOMAA'!G14-'2008KOKOMAA'!G14</f>
        <v>-4821</v>
      </c>
      <c r="H14" s="12">
        <f>'2009KOKOMAA'!H14-'2008KOKOMAA'!H14</f>
        <v>-3259</v>
      </c>
      <c r="I14" s="12">
        <f>'2009KOKOMAA'!I14-'2008KOKOMAA'!I14</f>
        <v>-10281</v>
      </c>
      <c r="J14" s="12">
        <f>'2009KOKOMAA'!J14-'2008KOKOMAA'!J14</f>
        <v>-27700</v>
      </c>
      <c r="K14" s="12">
        <f>'2009KOKOMAA'!K14-'2008KOKOMAA'!K14</f>
        <v>-13318</v>
      </c>
      <c r="L14" s="12">
        <f>'2009KOKOMAA'!L14-'2008KOKOMAA'!L14</f>
        <v>-3650</v>
      </c>
      <c r="M14" s="12">
        <f>'2009KOKOMAA'!M14-'2008KOKOMAA'!M14</f>
        <v>-5316</v>
      </c>
      <c r="N14" s="12">
        <f>'2009KOKOMAA'!N14-'2008KOKOMAA'!N14</f>
        <v>-2616</v>
      </c>
      <c r="O14" s="12">
        <f>'2009KOKOMAA'!O14-'2008KOKOMAA'!O14</f>
        <v>-347</v>
      </c>
    </row>
    <row r="15" spans="2:78" s="21" customFormat="1" x14ac:dyDescent="0.2">
      <c r="B15" s="24" t="s">
        <v>27</v>
      </c>
      <c r="C15" s="23">
        <f t="shared" si="0"/>
        <v>-50807</v>
      </c>
      <c r="D15" s="23">
        <f>'2009KOKOMAA'!D15-'2008KOKOMAA'!D15</f>
        <v>15231</v>
      </c>
      <c r="E15" s="23">
        <f>'2009KOKOMAA'!E15-'2008KOKOMAA'!E15</f>
        <v>-8607</v>
      </c>
      <c r="F15" s="23">
        <f>'2009KOKOMAA'!F15-'2008KOKOMAA'!F15</f>
        <v>-2760</v>
      </c>
      <c r="G15" s="23">
        <f>'2009KOKOMAA'!G15-'2008KOKOMAA'!G15</f>
        <v>-3295</v>
      </c>
      <c r="H15" s="23">
        <f>'2009KOKOMAA'!H15-'2008KOKOMAA'!H15</f>
        <v>3304</v>
      </c>
      <c r="I15" s="23">
        <f>'2009KOKOMAA'!I15-'2008KOKOMAA'!I15</f>
        <v>7548</v>
      </c>
      <c r="J15" s="23">
        <f>'2009KOKOMAA'!J15-'2008KOKOMAA'!J15</f>
        <v>-10714</v>
      </c>
      <c r="K15" s="23">
        <f>'2009KOKOMAA'!K15-'2008KOKOMAA'!K15</f>
        <v>-11076</v>
      </c>
      <c r="L15" s="23">
        <f>'2009KOKOMAA'!L15-'2008KOKOMAA'!L15</f>
        <v>-4585</v>
      </c>
      <c r="M15" s="23">
        <f>'2009KOKOMAA'!M15-'2008KOKOMAA'!M15</f>
        <v>-3409</v>
      </c>
      <c r="N15" s="23">
        <f>'2009KOKOMAA'!N15-'2008KOKOMAA'!N15</f>
        <v>-10977</v>
      </c>
      <c r="O15" s="23">
        <f>'2009KOKOMAA'!O15-'2008KOKOMAA'!O15</f>
        <v>-21467</v>
      </c>
    </row>
    <row r="16" spans="2:78" x14ac:dyDescent="0.2">
      <c r="B16" s="42" t="s">
        <v>1</v>
      </c>
      <c r="C16" s="43">
        <f t="shared" si="0"/>
        <v>-37494</v>
      </c>
      <c r="D16" s="12">
        <f>'2009KOKOMAA'!D16-'2008KOKOMAA'!D16</f>
        <v>-2211</v>
      </c>
      <c r="E16" s="12">
        <f>'2009KOKOMAA'!E16-'2008KOKOMAA'!E16</f>
        <v>-3039</v>
      </c>
      <c r="F16" s="12">
        <f>'2009KOKOMAA'!F16-'2008KOKOMAA'!F16</f>
        <v>-8033</v>
      </c>
      <c r="G16" s="12">
        <f>'2009KOKOMAA'!G16-'2008KOKOMAA'!G16</f>
        <v>-3382</v>
      </c>
      <c r="H16" s="12">
        <f>'2009KOKOMAA'!H16-'2008KOKOMAA'!H16</f>
        <v>-3477</v>
      </c>
      <c r="I16" s="12">
        <f>'2009KOKOMAA'!I16-'2008KOKOMAA'!I16</f>
        <v>-6284</v>
      </c>
      <c r="J16" s="12">
        <f>'2009KOKOMAA'!J16-'2008KOKOMAA'!J16</f>
        <v>-7026</v>
      </c>
      <c r="K16" s="12">
        <f>'2009KOKOMAA'!K16-'2008KOKOMAA'!K16</f>
        <v>-1687</v>
      </c>
      <c r="L16" s="12">
        <f>'2009KOKOMAA'!L16-'2008KOKOMAA'!L16</f>
        <v>-1475</v>
      </c>
      <c r="M16" s="12">
        <f>'2009KOKOMAA'!M16-'2008KOKOMAA'!M16</f>
        <v>-660</v>
      </c>
      <c r="N16" s="12">
        <f>'2009KOKOMAA'!N16-'2008KOKOMAA'!N16</f>
        <v>-434</v>
      </c>
      <c r="O16" s="12">
        <f>'2009KOKOMAA'!O16-'2008KOKOMAA'!O16</f>
        <v>214</v>
      </c>
    </row>
    <row r="17" spans="2:15" s="21" customFormat="1" x14ac:dyDescent="0.2">
      <c r="B17" s="24" t="s">
        <v>30</v>
      </c>
      <c r="C17" s="23">
        <f t="shared" si="0"/>
        <v>-19657</v>
      </c>
      <c r="D17" s="23">
        <f>'2009KOKOMAA'!D17-'2008KOKOMAA'!D17</f>
        <v>-649</v>
      </c>
      <c r="E17" s="23">
        <f>'2009KOKOMAA'!E17-'2008KOKOMAA'!E17</f>
        <v>-958</v>
      </c>
      <c r="F17" s="23">
        <f>'2009KOKOMAA'!F17-'2008KOKOMAA'!F17</f>
        <v>-1787</v>
      </c>
      <c r="G17" s="23">
        <f>'2009KOKOMAA'!G17-'2008KOKOMAA'!G17</f>
        <v>-1747</v>
      </c>
      <c r="H17" s="23">
        <f>'2009KOKOMAA'!H17-'2008KOKOMAA'!H17</f>
        <v>-2089</v>
      </c>
      <c r="I17" s="23">
        <f>'2009KOKOMAA'!I17-'2008KOKOMAA'!I17</f>
        <v>-3807</v>
      </c>
      <c r="J17" s="23">
        <f>'2009KOKOMAA'!J17-'2008KOKOMAA'!J17</f>
        <v>-2379</v>
      </c>
      <c r="K17" s="23">
        <f>'2009KOKOMAA'!K17-'2008KOKOMAA'!K17</f>
        <v>-3509</v>
      </c>
      <c r="L17" s="23">
        <f>'2009KOKOMAA'!L17-'2008KOKOMAA'!L17</f>
        <v>-2568</v>
      </c>
      <c r="M17" s="23">
        <f>'2009KOKOMAA'!M17-'2008KOKOMAA'!M17</f>
        <v>-1092</v>
      </c>
      <c r="N17" s="23">
        <f>'2009KOKOMAA'!N17-'2008KOKOMAA'!N17</f>
        <v>-354</v>
      </c>
      <c r="O17" s="23">
        <f>'2009KOKOMAA'!O17-'2008KOKOMAA'!O17</f>
        <v>1282</v>
      </c>
    </row>
    <row r="18" spans="2:15" x14ac:dyDescent="0.2">
      <c r="B18" s="1" t="s">
        <v>31</v>
      </c>
      <c r="C18" s="43">
        <f t="shared" si="0"/>
        <v>-15758</v>
      </c>
      <c r="D18" s="12">
        <f>'2009KOKOMAA'!D18-'2008KOKOMAA'!D18</f>
        <v>-56</v>
      </c>
      <c r="E18" s="12">
        <f>'2009KOKOMAA'!E18-'2008KOKOMAA'!E18</f>
        <v>-1673</v>
      </c>
      <c r="F18" s="12">
        <f>'2009KOKOMAA'!F18-'2008KOKOMAA'!F18</f>
        <v>-1511</v>
      </c>
      <c r="G18" s="12">
        <f>'2009KOKOMAA'!G18-'2008KOKOMAA'!G18</f>
        <v>-1368</v>
      </c>
      <c r="H18" s="12">
        <f>'2009KOKOMAA'!H18-'2008KOKOMAA'!H18</f>
        <v>-444</v>
      </c>
      <c r="I18" s="12">
        <f>'2009KOKOMAA'!I18-'2008KOKOMAA'!I18</f>
        <v>-2157</v>
      </c>
      <c r="J18" s="12">
        <f>'2009KOKOMAA'!J18-'2008KOKOMAA'!J18</f>
        <v>128</v>
      </c>
      <c r="K18" s="12">
        <f>'2009KOKOMAA'!K18-'2008KOKOMAA'!K18</f>
        <v>-5222</v>
      </c>
      <c r="L18" s="12">
        <f>'2009KOKOMAA'!L18-'2008KOKOMAA'!L18</f>
        <v>-1098</v>
      </c>
      <c r="M18" s="12">
        <f>'2009KOKOMAA'!M18-'2008KOKOMAA'!M18</f>
        <v>-957</v>
      </c>
      <c r="N18" s="12">
        <f>'2009KOKOMAA'!N18-'2008KOKOMAA'!N18</f>
        <v>-460</v>
      </c>
      <c r="O18" s="12">
        <f>'2009KOKOMAA'!O18-'2008KOKOMAA'!O18</f>
        <v>-940</v>
      </c>
    </row>
    <row r="19" spans="2:15" s="21" customFormat="1" x14ac:dyDescent="0.2">
      <c r="B19" s="24" t="s">
        <v>34</v>
      </c>
      <c r="C19" s="23">
        <f t="shared" si="0"/>
        <v>-33252</v>
      </c>
      <c r="D19" s="23">
        <f>'2009KOKOMAA'!D19-'2008KOKOMAA'!D19</f>
        <v>-1620</v>
      </c>
      <c r="E19" s="23">
        <f>'2009KOKOMAA'!E19-'2008KOKOMAA'!E19</f>
        <v>-3058</v>
      </c>
      <c r="F19" s="23">
        <f>'2009KOKOMAA'!F19-'2008KOKOMAA'!F19</f>
        <v>-3611</v>
      </c>
      <c r="G19" s="23">
        <f>'2009KOKOMAA'!G19-'2008KOKOMAA'!G19</f>
        <v>-2816</v>
      </c>
      <c r="H19" s="23">
        <f>'2009KOKOMAA'!H19-'2008KOKOMAA'!H19</f>
        <v>-1066</v>
      </c>
      <c r="I19" s="23">
        <f>'2009KOKOMAA'!I19-'2008KOKOMAA'!I19</f>
        <v>-2876</v>
      </c>
      <c r="J19" s="23">
        <f>'2009KOKOMAA'!J19-'2008KOKOMAA'!J19</f>
        <v>-9289</v>
      </c>
      <c r="K19" s="23">
        <f>'2009KOKOMAA'!K19-'2008KOKOMAA'!K19</f>
        <v>-3793</v>
      </c>
      <c r="L19" s="23">
        <f>'2009KOKOMAA'!L19-'2008KOKOMAA'!L19</f>
        <v>-2124</v>
      </c>
      <c r="M19" s="23">
        <f>'2009KOKOMAA'!M19-'2008KOKOMAA'!M19</f>
        <v>-1212</v>
      </c>
      <c r="N19" s="23">
        <f>'2009KOKOMAA'!N19-'2008KOKOMAA'!N19</f>
        <v>-2231</v>
      </c>
      <c r="O19" s="23">
        <f>'2009KOKOMAA'!O19-'2008KOKOMAA'!O19</f>
        <v>444</v>
      </c>
    </row>
    <row r="20" spans="2:15" x14ac:dyDescent="0.2">
      <c r="B20" s="1" t="s">
        <v>33</v>
      </c>
      <c r="C20" s="43">
        <f t="shared" si="0"/>
        <v>-12864</v>
      </c>
      <c r="D20" s="12">
        <f>'2009KOKOMAA'!D20-'2008KOKOMAA'!D20</f>
        <v>680</v>
      </c>
      <c r="E20" s="12">
        <f>'2009KOKOMAA'!E20-'2008KOKOMAA'!E20</f>
        <v>-3518</v>
      </c>
      <c r="F20" s="12">
        <f>'2009KOKOMAA'!F20-'2008KOKOMAA'!F20</f>
        <v>-878</v>
      </c>
      <c r="G20" s="12">
        <f>'2009KOKOMAA'!G20-'2008KOKOMAA'!G20</f>
        <v>-1914</v>
      </c>
      <c r="H20" s="12">
        <f>'2009KOKOMAA'!H20-'2008KOKOMAA'!H20</f>
        <v>1041</v>
      </c>
      <c r="I20" s="12">
        <f>'2009KOKOMAA'!I20-'2008KOKOMAA'!I20</f>
        <v>-806</v>
      </c>
      <c r="J20" s="12">
        <f>'2009KOKOMAA'!J20-'2008KOKOMAA'!J20</f>
        <v>-4775</v>
      </c>
      <c r="K20" s="12">
        <f>'2009KOKOMAA'!K20-'2008KOKOMAA'!K20</f>
        <v>-345</v>
      </c>
      <c r="L20" s="12">
        <f>'2009KOKOMAA'!L20-'2008KOKOMAA'!L20</f>
        <v>-1005</v>
      </c>
      <c r="M20" s="12">
        <f>'2009KOKOMAA'!M20-'2008KOKOMAA'!M20</f>
        <v>-809</v>
      </c>
      <c r="N20" s="12">
        <f>'2009KOKOMAA'!N20-'2008KOKOMAA'!N20</f>
        <v>-209</v>
      </c>
      <c r="O20" s="12">
        <f>'2009KOKOMAA'!O20-'2008KOKOMAA'!O20</f>
        <v>-326</v>
      </c>
    </row>
    <row r="21" spans="2:15" s="21" customFormat="1" x14ac:dyDescent="0.2">
      <c r="B21" s="24" t="s">
        <v>40</v>
      </c>
      <c r="C21" s="23">
        <f t="shared" si="0"/>
        <v>-18192</v>
      </c>
      <c r="D21" s="23">
        <f>'2009KOKOMAA'!D21-'2008KOKOMAA'!D21</f>
        <v>22</v>
      </c>
      <c r="E21" s="23">
        <f>'2009KOKOMAA'!E21-'2008KOKOMAA'!E21</f>
        <v>-1353</v>
      </c>
      <c r="F21" s="23">
        <f>'2009KOKOMAA'!F21-'2008KOKOMAA'!F21</f>
        <v>-1158</v>
      </c>
      <c r="G21" s="23">
        <f>'2009KOKOMAA'!G21-'2008KOKOMAA'!G21</f>
        <v>-1397</v>
      </c>
      <c r="H21" s="23">
        <f>'2009KOKOMAA'!H21-'2008KOKOMAA'!H21</f>
        <v>-3570</v>
      </c>
      <c r="I21" s="23">
        <f>'2009KOKOMAA'!I21-'2008KOKOMAA'!I21</f>
        <v>-3356</v>
      </c>
      <c r="J21" s="23">
        <f>'2009KOKOMAA'!J21-'2008KOKOMAA'!J21</f>
        <v>-3494</v>
      </c>
      <c r="K21" s="23">
        <f>'2009KOKOMAA'!K21-'2008KOKOMAA'!K21</f>
        <v>-794</v>
      </c>
      <c r="L21" s="23">
        <f>'2009KOKOMAA'!L21-'2008KOKOMAA'!L21</f>
        <v>-994</v>
      </c>
      <c r="M21" s="23">
        <f>'2009KOKOMAA'!M21-'2008KOKOMAA'!M21</f>
        <v>-1380</v>
      </c>
      <c r="N21" s="23">
        <f>'2009KOKOMAA'!N21-'2008KOKOMAA'!N21</f>
        <v>-1267</v>
      </c>
      <c r="O21" s="23">
        <f>'2009KOKOMAA'!O21-'2008KOKOMAA'!O21</f>
        <v>549</v>
      </c>
    </row>
    <row r="22" spans="2:15" x14ac:dyDescent="0.2">
      <c r="B22" s="42" t="s">
        <v>36</v>
      </c>
      <c r="C22" s="43">
        <f t="shared" si="0"/>
        <v>-17268</v>
      </c>
      <c r="D22" s="12">
        <f>'2009KOKOMAA'!D22-'2008KOKOMAA'!D22</f>
        <v>-1321</v>
      </c>
      <c r="E22" s="12">
        <f>'2009KOKOMAA'!E22-'2008KOKOMAA'!E22</f>
        <v>-1644</v>
      </c>
      <c r="F22" s="12">
        <f>'2009KOKOMAA'!F22-'2008KOKOMAA'!F22</f>
        <v>-5323</v>
      </c>
      <c r="G22" s="12">
        <f>'2009KOKOMAA'!G22-'2008KOKOMAA'!G22</f>
        <v>469</v>
      </c>
      <c r="H22" s="12">
        <f>'2009KOKOMAA'!H22-'2008KOKOMAA'!H22</f>
        <v>520</v>
      </c>
      <c r="I22" s="12">
        <f>'2009KOKOMAA'!I22-'2008KOKOMAA'!I22</f>
        <v>488</v>
      </c>
      <c r="J22" s="12">
        <f>'2009KOKOMAA'!J22-'2008KOKOMAA'!J22</f>
        <v>-1520</v>
      </c>
      <c r="K22" s="12">
        <f>'2009KOKOMAA'!K22-'2008KOKOMAA'!K22</f>
        <v>-5378</v>
      </c>
      <c r="L22" s="12">
        <f>'2009KOKOMAA'!L22-'2008KOKOMAA'!L22</f>
        <v>-1694</v>
      </c>
      <c r="M22" s="12">
        <f>'2009KOKOMAA'!M22-'2008KOKOMAA'!M22</f>
        <v>-452</v>
      </c>
      <c r="N22" s="12">
        <f>'2009KOKOMAA'!N22-'2008KOKOMAA'!N22</f>
        <v>-554</v>
      </c>
      <c r="O22" s="12">
        <f>'2009KOKOMAA'!O22-'2008KOKOMAA'!O22</f>
        <v>-859</v>
      </c>
    </row>
    <row r="23" spans="2:15" s="21" customFormat="1" x14ac:dyDescent="0.2">
      <c r="B23" s="24" t="s">
        <v>32</v>
      </c>
      <c r="C23" s="23">
        <f t="shared" si="0"/>
        <v>-17561</v>
      </c>
      <c r="D23" s="23">
        <f>'2009KOKOMAA'!D23-'2008KOKOMAA'!D23</f>
        <v>-95</v>
      </c>
      <c r="E23" s="23">
        <f>'2009KOKOMAA'!E23-'2008KOKOMAA'!E23</f>
        <v>-3581</v>
      </c>
      <c r="F23" s="23">
        <f>'2009KOKOMAA'!F23-'2008KOKOMAA'!F23</f>
        <v>-4117</v>
      </c>
      <c r="G23" s="23">
        <f>'2009KOKOMAA'!G23-'2008KOKOMAA'!G23</f>
        <v>-970</v>
      </c>
      <c r="H23" s="23">
        <f>'2009KOKOMAA'!H23-'2008KOKOMAA'!H23</f>
        <v>-1766</v>
      </c>
      <c r="I23" s="23">
        <f>'2009KOKOMAA'!I23-'2008KOKOMAA'!I23</f>
        <v>-2516</v>
      </c>
      <c r="J23" s="23">
        <f>'2009KOKOMAA'!J23-'2008KOKOMAA'!J23</f>
        <v>-2653</v>
      </c>
      <c r="K23" s="23">
        <f>'2009KOKOMAA'!K23-'2008KOKOMAA'!K23</f>
        <v>471</v>
      </c>
      <c r="L23" s="23">
        <f>'2009KOKOMAA'!L23-'2008KOKOMAA'!L23</f>
        <v>-1306</v>
      </c>
      <c r="M23" s="23">
        <f>'2009KOKOMAA'!M23-'2008KOKOMAA'!M23</f>
        <v>-1288</v>
      </c>
      <c r="N23" s="23">
        <f>'2009KOKOMAA'!N23-'2008KOKOMAA'!N23</f>
        <v>-487</v>
      </c>
      <c r="O23" s="23">
        <f>'2009KOKOMAA'!O23-'2008KOKOMAA'!O23</f>
        <v>747</v>
      </c>
    </row>
    <row r="24" spans="2:15" x14ac:dyDescent="0.2">
      <c r="B24" s="1" t="s">
        <v>35</v>
      </c>
      <c r="C24" s="43">
        <f t="shared" si="0"/>
        <v>-22724</v>
      </c>
      <c r="D24" s="12">
        <f>'2009KOKOMAA'!D24-'2008KOKOMAA'!D24</f>
        <v>-1716</v>
      </c>
      <c r="E24" s="12">
        <f>'2009KOKOMAA'!E24-'2008KOKOMAA'!E24</f>
        <v>-2243</v>
      </c>
      <c r="F24" s="12">
        <f>'2009KOKOMAA'!F24-'2008KOKOMAA'!F24</f>
        <v>-5021</v>
      </c>
      <c r="G24" s="12">
        <f>'2009KOKOMAA'!G24-'2008KOKOMAA'!G24</f>
        <v>-4282</v>
      </c>
      <c r="H24" s="12">
        <f>'2009KOKOMAA'!H24-'2008KOKOMAA'!H24</f>
        <v>-2088</v>
      </c>
      <c r="I24" s="12">
        <f>'2009KOKOMAA'!I24-'2008KOKOMAA'!I24</f>
        <v>-2275</v>
      </c>
      <c r="J24" s="12">
        <f>'2009KOKOMAA'!J24-'2008KOKOMAA'!J24</f>
        <v>-62</v>
      </c>
      <c r="K24" s="12">
        <f>'2009KOKOMAA'!K24-'2008KOKOMAA'!K24</f>
        <v>-1165</v>
      </c>
      <c r="L24" s="12">
        <f>'2009KOKOMAA'!L24-'2008KOKOMAA'!L24</f>
        <v>-1939</v>
      </c>
      <c r="M24" s="12">
        <f>'2009KOKOMAA'!M24-'2008KOKOMAA'!M24</f>
        <v>-1175</v>
      </c>
      <c r="N24" s="12">
        <f>'2009KOKOMAA'!N24-'2008KOKOMAA'!N24</f>
        <v>-794</v>
      </c>
      <c r="O24" s="12">
        <f>'2009KOKOMAA'!O24-'2008KOKOMAA'!O24</f>
        <v>36</v>
      </c>
    </row>
    <row r="25" spans="2:15" s="21" customFormat="1" x14ac:dyDescent="0.2">
      <c r="B25" s="24" t="s">
        <v>38</v>
      </c>
      <c r="C25" s="23">
        <f t="shared" si="0"/>
        <v>-1626</v>
      </c>
      <c r="D25" s="23">
        <f>'2009KOKOMAA'!D25-'2008KOKOMAA'!D25</f>
        <v>392</v>
      </c>
      <c r="E25" s="23">
        <f>'2009KOKOMAA'!E25-'2008KOKOMAA'!E25</f>
        <v>-1306</v>
      </c>
      <c r="F25" s="23">
        <f>'2009KOKOMAA'!F25-'2008KOKOMAA'!F25</f>
        <v>-436</v>
      </c>
      <c r="G25" s="23">
        <f>'2009KOKOMAA'!G25-'2008KOKOMAA'!G25</f>
        <v>30</v>
      </c>
      <c r="H25" s="23">
        <f>'2009KOKOMAA'!H25-'2008KOKOMAA'!H25</f>
        <v>3322</v>
      </c>
      <c r="I25" s="23">
        <f>'2009KOKOMAA'!I25-'2008KOKOMAA'!I25</f>
        <v>315</v>
      </c>
      <c r="J25" s="23">
        <f>'2009KOKOMAA'!J25-'2008KOKOMAA'!J25</f>
        <v>-2249</v>
      </c>
      <c r="K25" s="23">
        <f>'2009KOKOMAA'!K25-'2008KOKOMAA'!K25</f>
        <v>-1462</v>
      </c>
      <c r="L25" s="23">
        <f>'2009KOKOMAA'!L25-'2008KOKOMAA'!L25</f>
        <v>-532</v>
      </c>
      <c r="M25" s="23">
        <f>'2009KOKOMAA'!M25-'2008KOKOMAA'!M25</f>
        <v>-91</v>
      </c>
      <c r="N25" s="23">
        <f>'2009KOKOMAA'!N25-'2008KOKOMAA'!N25</f>
        <v>477</v>
      </c>
      <c r="O25" s="23">
        <f>'2009KOKOMAA'!O25-'2008KOKOMAA'!O25</f>
        <v>-86</v>
      </c>
    </row>
    <row r="26" spans="2:15" x14ac:dyDescent="0.2">
      <c r="B26" s="1" t="s">
        <v>37</v>
      </c>
      <c r="C26" s="43">
        <f t="shared" si="0"/>
        <v>-37811</v>
      </c>
      <c r="D26" s="12">
        <f>'2009KOKOMAA'!D26-'2008KOKOMAA'!D26</f>
        <v>-4590</v>
      </c>
      <c r="E26" s="12">
        <f>'2009KOKOMAA'!E26-'2008KOKOMAA'!E26</f>
        <v>-5993</v>
      </c>
      <c r="F26" s="12">
        <f>'2009KOKOMAA'!F26-'2008KOKOMAA'!F26</f>
        <v>-2242</v>
      </c>
      <c r="G26" s="12">
        <f>'2009KOKOMAA'!G26-'2008KOKOMAA'!G26</f>
        <v>-2893</v>
      </c>
      <c r="H26" s="12">
        <f>'2009KOKOMAA'!H26-'2008KOKOMAA'!H26</f>
        <v>-1807</v>
      </c>
      <c r="I26" s="12">
        <f>'2009KOKOMAA'!I26-'2008KOKOMAA'!I26</f>
        <v>-4074</v>
      </c>
      <c r="J26" s="12">
        <f>'2009KOKOMAA'!J26-'2008KOKOMAA'!J26</f>
        <v>-6971</v>
      </c>
      <c r="K26" s="12">
        <f>'2009KOKOMAA'!K26-'2008KOKOMAA'!K26</f>
        <v>-4575</v>
      </c>
      <c r="L26" s="12">
        <f>'2009KOKOMAA'!L26-'2008KOKOMAA'!L26</f>
        <v>-1400</v>
      </c>
      <c r="M26" s="12">
        <f>'2009KOKOMAA'!M26-'2008KOKOMAA'!M26</f>
        <v>-770</v>
      </c>
      <c r="N26" s="12">
        <f>'2009KOKOMAA'!N26-'2008KOKOMAA'!N26</f>
        <v>-1053</v>
      </c>
      <c r="O26" s="12">
        <f>'2009KOKOMAA'!O26-'2008KOKOMAA'!O26</f>
        <v>-1443</v>
      </c>
    </row>
    <row r="27" spans="2:15" s="21" customFormat="1" x14ac:dyDescent="0.2">
      <c r="B27" s="24" t="s">
        <v>39</v>
      </c>
      <c r="C27" s="23">
        <f t="shared" si="0"/>
        <v>-4510</v>
      </c>
      <c r="D27" s="23">
        <f>'2009KOKOMAA'!D27-'2008KOKOMAA'!D27</f>
        <v>-1021</v>
      </c>
      <c r="E27" s="23">
        <f>'2009KOKOMAA'!E27-'2008KOKOMAA'!E27</f>
        <v>-657</v>
      </c>
      <c r="F27" s="23">
        <f>'2009KOKOMAA'!F27-'2008KOKOMAA'!F27</f>
        <v>-533</v>
      </c>
      <c r="G27" s="23">
        <f>'2009KOKOMAA'!G27-'2008KOKOMAA'!G27</f>
        <v>-91</v>
      </c>
      <c r="H27" s="23">
        <f>'2009KOKOMAA'!H27-'2008KOKOMAA'!H27</f>
        <v>553</v>
      </c>
      <c r="I27" s="23">
        <f>'2009KOKOMAA'!I27-'2008KOKOMAA'!I27</f>
        <v>-769</v>
      </c>
      <c r="J27" s="23">
        <f>'2009KOKOMAA'!J27-'2008KOKOMAA'!J27</f>
        <v>-315</v>
      </c>
      <c r="K27" s="23">
        <f>'2009KOKOMAA'!K27-'2008KOKOMAA'!K27</f>
        <v>-243</v>
      </c>
      <c r="L27" s="23">
        <f>'2009KOKOMAA'!L27-'2008KOKOMAA'!L27</f>
        <v>-665</v>
      </c>
      <c r="M27" s="23">
        <f>'2009KOKOMAA'!M27-'2008KOKOMAA'!M27</f>
        <v>-373</v>
      </c>
      <c r="N27" s="23">
        <f>'2009KOKOMAA'!N27-'2008KOKOMAA'!N27</f>
        <v>213</v>
      </c>
      <c r="O27" s="23">
        <f>'2009KOKOMAA'!O27-'2008KOKOMAA'!O27</f>
        <v>-609</v>
      </c>
    </row>
    <row r="28" spans="2:15" x14ac:dyDescent="0.2">
      <c r="B28" s="42" t="s">
        <v>42</v>
      </c>
      <c r="C28" s="43">
        <f t="shared" si="0"/>
        <v>-1385</v>
      </c>
      <c r="D28" s="12">
        <f>'2009KOKOMAA'!D28-'2008KOKOMAA'!D28</f>
        <v>376</v>
      </c>
      <c r="E28" s="12">
        <f>'2009KOKOMAA'!E28-'2008KOKOMAA'!E28</f>
        <v>-470</v>
      </c>
      <c r="F28" s="12">
        <f>'2009KOKOMAA'!F28-'2008KOKOMAA'!F28</f>
        <v>-414</v>
      </c>
      <c r="G28" s="12">
        <f>'2009KOKOMAA'!G28-'2008KOKOMAA'!G28</f>
        <v>-229</v>
      </c>
      <c r="H28" s="12">
        <f>'2009KOKOMAA'!H28-'2008KOKOMAA'!H28</f>
        <v>707</v>
      </c>
      <c r="I28" s="12">
        <f>'2009KOKOMAA'!I28-'2008KOKOMAA'!I28</f>
        <v>-281</v>
      </c>
      <c r="J28" s="12">
        <f>'2009KOKOMAA'!J28-'2008KOKOMAA'!J28</f>
        <v>642</v>
      </c>
      <c r="K28" s="12">
        <f>'2009KOKOMAA'!K28-'2008KOKOMAA'!K28</f>
        <v>7</v>
      </c>
      <c r="L28" s="12">
        <f>'2009KOKOMAA'!L28-'2008KOKOMAA'!L28</f>
        <v>-843</v>
      </c>
      <c r="M28" s="12">
        <f>'2009KOKOMAA'!M28-'2008KOKOMAA'!M28</f>
        <v>-1068</v>
      </c>
      <c r="N28" s="12">
        <f>'2009KOKOMAA'!N28-'2008KOKOMAA'!N28</f>
        <v>295</v>
      </c>
      <c r="O28" s="12">
        <f>'2009KOKOMAA'!O28-'2008KOKOMAA'!O28</f>
        <v>-107</v>
      </c>
    </row>
    <row r="29" spans="2:15" s="21" customFormat="1" x14ac:dyDescent="0.2">
      <c r="B29" s="24" t="s">
        <v>43</v>
      </c>
      <c r="C29" s="23">
        <f t="shared" si="0"/>
        <v>-978</v>
      </c>
      <c r="D29" s="23">
        <f>'2009KOKOMAA'!D29-'2008KOKOMAA'!D29</f>
        <v>-96</v>
      </c>
      <c r="E29" s="23">
        <f>'2009KOKOMAA'!E29-'2008KOKOMAA'!E29</f>
        <v>152</v>
      </c>
      <c r="F29" s="23">
        <f>'2009KOKOMAA'!F29-'2008KOKOMAA'!F29</f>
        <v>602</v>
      </c>
      <c r="G29" s="23">
        <f>'2009KOKOMAA'!G29-'2008KOKOMAA'!G29</f>
        <v>-1</v>
      </c>
      <c r="H29" s="23">
        <f>'2009KOKOMAA'!H29-'2008KOKOMAA'!H29</f>
        <v>-1316</v>
      </c>
      <c r="I29" s="23">
        <f>'2009KOKOMAA'!I29-'2008KOKOMAA'!I29</f>
        <v>290</v>
      </c>
      <c r="J29" s="23">
        <f>'2009KOKOMAA'!J29-'2008KOKOMAA'!J29</f>
        <v>179</v>
      </c>
      <c r="K29" s="23">
        <f>'2009KOKOMAA'!K29-'2008KOKOMAA'!K29</f>
        <v>-1160</v>
      </c>
      <c r="L29" s="23">
        <f>'2009KOKOMAA'!L29-'2008KOKOMAA'!L29</f>
        <v>-134</v>
      </c>
      <c r="M29" s="23">
        <f>'2009KOKOMAA'!M29-'2008KOKOMAA'!M29</f>
        <v>90</v>
      </c>
      <c r="N29" s="23">
        <f>'2009KOKOMAA'!N29-'2008KOKOMAA'!N29</f>
        <v>111</v>
      </c>
      <c r="O29" s="23">
        <f>'2009KOKOMAA'!O29-'2008KOKOMAA'!O29</f>
        <v>305</v>
      </c>
    </row>
    <row r="30" spans="2:15" x14ac:dyDescent="0.2">
      <c r="B30" s="1" t="s">
        <v>44</v>
      </c>
      <c r="C30" s="43">
        <f t="shared" si="0"/>
        <v>-4980</v>
      </c>
      <c r="D30" s="12">
        <f>'2009KOKOMAA'!D30-'2008KOKOMAA'!D30</f>
        <v>96</v>
      </c>
      <c r="E30" s="12">
        <f>'2009KOKOMAA'!E30-'2008KOKOMAA'!E30</f>
        <v>-401</v>
      </c>
      <c r="F30" s="12">
        <f>'2009KOKOMAA'!F30-'2008KOKOMAA'!F30</f>
        <v>-417</v>
      </c>
      <c r="G30" s="12">
        <f>'2009KOKOMAA'!G30-'2008KOKOMAA'!G30</f>
        <v>-2058</v>
      </c>
      <c r="H30" s="12">
        <f>'2009KOKOMAA'!H30-'2008KOKOMAA'!H30</f>
        <v>-349</v>
      </c>
      <c r="I30" s="12">
        <f>'2009KOKOMAA'!I30-'2008KOKOMAA'!I30</f>
        <v>989</v>
      </c>
      <c r="J30" s="12">
        <f>'2009KOKOMAA'!J30-'2008KOKOMAA'!J30</f>
        <v>-612</v>
      </c>
      <c r="K30" s="12">
        <f>'2009KOKOMAA'!K30-'2008KOKOMAA'!K30</f>
        <v>-870</v>
      </c>
      <c r="L30" s="12">
        <f>'2009KOKOMAA'!L30-'2008KOKOMAA'!L30</f>
        <v>-1755</v>
      </c>
      <c r="M30" s="12">
        <f>'2009KOKOMAA'!M30-'2008KOKOMAA'!M30</f>
        <v>-335</v>
      </c>
      <c r="N30" s="12">
        <f>'2009KOKOMAA'!N30-'2008KOKOMAA'!N30</f>
        <v>-35</v>
      </c>
      <c r="O30" s="12">
        <f>'2009KOKOMAA'!O30-'2008KOKOMAA'!O30</f>
        <v>767</v>
      </c>
    </row>
    <row r="31" spans="2:15" s="21" customFormat="1" x14ac:dyDescent="0.2">
      <c r="B31" s="24" t="s">
        <v>2</v>
      </c>
      <c r="C31" s="23">
        <f t="shared" si="0"/>
        <v>-8470</v>
      </c>
      <c r="D31" s="23">
        <f>'2009KOKOMAA'!D31-'2008KOKOMAA'!D31</f>
        <v>-180</v>
      </c>
      <c r="E31" s="23">
        <f>'2009KOKOMAA'!E31-'2008KOKOMAA'!E31</f>
        <v>349</v>
      </c>
      <c r="F31" s="23">
        <f>'2009KOKOMAA'!F31-'2008KOKOMAA'!F31</f>
        <v>-386</v>
      </c>
      <c r="G31" s="23">
        <f>'2009KOKOMAA'!G31-'2008KOKOMAA'!G31</f>
        <v>-75</v>
      </c>
      <c r="H31" s="23">
        <f>'2009KOKOMAA'!H31-'2008KOKOMAA'!H31</f>
        <v>-1251</v>
      </c>
      <c r="I31" s="23">
        <f>'2009KOKOMAA'!I31-'2008KOKOMAA'!I31</f>
        <v>-2341</v>
      </c>
      <c r="J31" s="23">
        <f>'2009KOKOMAA'!J31-'2008KOKOMAA'!J31</f>
        <v>-753</v>
      </c>
      <c r="K31" s="23">
        <f>'2009KOKOMAA'!K31-'2008KOKOMAA'!K31</f>
        <v>-1513</v>
      </c>
      <c r="L31" s="23">
        <f>'2009KOKOMAA'!L31-'2008KOKOMAA'!L31</f>
        <v>-1624</v>
      </c>
      <c r="M31" s="23">
        <f>'2009KOKOMAA'!M31-'2008KOKOMAA'!M31</f>
        <v>-598</v>
      </c>
      <c r="N31" s="23">
        <f>'2009KOKOMAA'!N31-'2008KOKOMAA'!N31</f>
        <v>467</v>
      </c>
      <c r="O31" s="23">
        <f>'2009KOKOMAA'!O31-'2008KOKOMAA'!O31</f>
        <v>-565</v>
      </c>
    </row>
    <row r="32" spans="2:15" x14ac:dyDescent="0.2">
      <c r="B32" s="1" t="s">
        <v>48</v>
      </c>
      <c r="C32" s="43">
        <f t="shared" si="0"/>
        <v>-5730</v>
      </c>
      <c r="D32" s="12">
        <f>'2009KOKOMAA'!D32-'2008KOKOMAA'!D32</f>
        <v>-440</v>
      </c>
      <c r="E32" s="12">
        <f>'2009KOKOMAA'!E32-'2008KOKOMAA'!E32</f>
        <v>-210</v>
      </c>
      <c r="F32" s="12">
        <f>'2009KOKOMAA'!F32-'2008KOKOMAA'!F32</f>
        <v>-171</v>
      </c>
      <c r="G32" s="12">
        <f>'2009KOKOMAA'!G32-'2008KOKOMAA'!G32</f>
        <v>-529</v>
      </c>
      <c r="H32" s="12">
        <f>'2009KOKOMAA'!H32-'2008KOKOMAA'!H32</f>
        <v>-564</v>
      </c>
      <c r="I32" s="12">
        <f>'2009KOKOMAA'!I32-'2008KOKOMAA'!I32</f>
        <v>-1109</v>
      </c>
      <c r="J32" s="12">
        <f>'2009KOKOMAA'!J32-'2008KOKOMAA'!J32</f>
        <v>-677</v>
      </c>
      <c r="K32" s="12">
        <f>'2009KOKOMAA'!K32-'2008KOKOMAA'!K32</f>
        <v>-1046</v>
      </c>
      <c r="L32" s="12">
        <f>'2009KOKOMAA'!L32-'2008KOKOMAA'!L32</f>
        <v>-93</v>
      </c>
      <c r="M32" s="12">
        <f>'2009KOKOMAA'!M32-'2008KOKOMAA'!M32</f>
        <v>-532</v>
      </c>
      <c r="N32" s="12">
        <f>'2009KOKOMAA'!N32-'2008KOKOMAA'!N32</f>
        <v>-129</v>
      </c>
      <c r="O32" s="12">
        <f>'2009KOKOMAA'!O32-'2008KOKOMAA'!O32</f>
        <v>-230</v>
      </c>
    </row>
    <row r="33" spans="2:18" s="21" customFormat="1" x14ac:dyDescent="0.2">
      <c r="B33" s="24" t="s">
        <v>41</v>
      </c>
      <c r="C33" s="23">
        <f t="shared" si="0"/>
        <v>-426</v>
      </c>
      <c r="D33" s="23">
        <f>'2009KOKOMAA'!D33-'2008KOKOMAA'!D33</f>
        <v>163</v>
      </c>
      <c r="E33" s="23">
        <f>'2009KOKOMAA'!E33-'2008KOKOMAA'!E33</f>
        <v>-688</v>
      </c>
      <c r="F33" s="23">
        <f>'2009KOKOMAA'!F33-'2008KOKOMAA'!F33</f>
        <v>283</v>
      </c>
      <c r="G33" s="23">
        <f>'2009KOKOMAA'!G33-'2008KOKOMAA'!G33</f>
        <v>35</v>
      </c>
      <c r="H33" s="23">
        <f>'2009KOKOMAA'!H33-'2008KOKOMAA'!H33</f>
        <v>1825</v>
      </c>
      <c r="I33" s="23">
        <f>'2009KOKOMAA'!I33-'2008KOKOMAA'!I33</f>
        <v>79</v>
      </c>
      <c r="J33" s="23">
        <f>'2009KOKOMAA'!J33-'2008KOKOMAA'!J33</f>
        <v>389</v>
      </c>
      <c r="K33" s="23">
        <f>'2009KOKOMAA'!K33-'2008KOKOMAA'!K33</f>
        <v>-699</v>
      </c>
      <c r="L33" s="23">
        <f>'2009KOKOMAA'!L33-'2008KOKOMAA'!L33</f>
        <v>22</v>
      </c>
      <c r="M33" s="23">
        <f>'2009KOKOMAA'!M33-'2008KOKOMAA'!M33</f>
        <v>-111</v>
      </c>
      <c r="N33" s="23">
        <f>'2009KOKOMAA'!N33-'2008KOKOMAA'!N33</f>
        <v>-165</v>
      </c>
      <c r="O33" s="23">
        <f>'2009KOKOMAA'!O33-'2008KOKOMAA'!O33</f>
        <v>-1559</v>
      </c>
    </row>
    <row r="34" spans="2:18" x14ac:dyDescent="0.2">
      <c r="B34" s="1" t="s">
        <v>47</v>
      </c>
      <c r="C34" s="43">
        <f t="shared" si="0"/>
        <v>-10296</v>
      </c>
      <c r="D34" s="12">
        <f>'2009KOKOMAA'!D34-'2008KOKOMAA'!D34</f>
        <v>-759</v>
      </c>
      <c r="E34" s="12">
        <f>'2009KOKOMAA'!E34-'2008KOKOMAA'!E34</f>
        <v>-1129</v>
      </c>
      <c r="F34" s="12">
        <f>'2009KOKOMAA'!F34-'2008KOKOMAA'!F34</f>
        <v>-1681</v>
      </c>
      <c r="G34" s="12">
        <f>'2009KOKOMAA'!G34-'2008KOKOMAA'!G34</f>
        <v>-790</v>
      </c>
      <c r="H34" s="12">
        <f>'2009KOKOMAA'!H34-'2008KOKOMAA'!H34</f>
        <v>-514</v>
      </c>
      <c r="I34" s="12">
        <f>'2009KOKOMAA'!I34-'2008KOKOMAA'!I34</f>
        <v>-418</v>
      </c>
      <c r="J34" s="12">
        <f>'2009KOKOMAA'!J34-'2008KOKOMAA'!J34</f>
        <v>584</v>
      </c>
      <c r="K34" s="12">
        <f>'2009KOKOMAA'!K34-'2008KOKOMAA'!K34</f>
        <v>-1042</v>
      </c>
      <c r="L34" s="12">
        <f>'2009KOKOMAA'!L34-'2008KOKOMAA'!L34</f>
        <v>-51</v>
      </c>
      <c r="M34" s="12">
        <f>'2009KOKOMAA'!M34-'2008KOKOMAA'!M34</f>
        <v>-1075</v>
      </c>
      <c r="N34" s="12">
        <f>'2009KOKOMAA'!N34-'2008KOKOMAA'!N34</f>
        <v>-55</v>
      </c>
      <c r="O34" s="12">
        <f>'2009KOKOMAA'!O34-'2008KOKOMAA'!O34</f>
        <v>-3366</v>
      </c>
    </row>
    <row r="35" spans="2:18" s="21" customFormat="1" x14ac:dyDescent="0.2">
      <c r="B35" s="24" t="s">
        <v>49</v>
      </c>
      <c r="C35" s="23">
        <f t="shared" si="0"/>
        <v>-2205</v>
      </c>
      <c r="D35" s="23">
        <f>'2009KOKOMAA'!D35-'2008KOKOMAA'!D35</f>
        <v>-222</v>
      </c>
      <c r="E35" s="23">
        <f>'2009KOKOMAA'!E35-'2008KOKOMAA'!E35</f>
        <v>273</v>
      </c>
      <c r="F35" s="23">
        <f>'2009KOKOMAA'!F35-'2008KOKOMAA'!F35</f>
        <v>346</v>
      </c>
      <c r="G35" s="23">
        <f>'2009KOKOMAA'!G35-'2008KOKOMAA'!G35</f>
        <v>-371</v>
      </c>
      <c r="H35" s="23">
        <f>'2009KOKOMAA'!H35-'2008KOKOMAA'!H35</f>
        <v>-242</v>
      </c>
      <c r="I35" s="23">
        <f>'2009KOKOMAA'!I35-'2008KOKOMAA'!I35</f>
        <v>420</v>
      </c>
      <c r="J35" s="23">
        <f>'2009KOKOMAA'!J35-'2008KOKOMAA'!J35</f>
        <v>-360</v>
      </c>
      <c r="K35" s="23">
        <f>'2009KOKOMAA'!K35-'2008KOKOMAA'!K35</f>
        <v>-1380</v>
      </c>
      <c r="L35" s="23">
        <f>'2009KOKOMAA'!L35-'2008KOKOMAA'!L35</f>
        <v>-37</v>
      </c>
      <c r="M35" s="23">
        <f>'2009KOKOMAA'!M35-'2008KOKOMAA'!M35</f>
        <v>-146</v>
      </c>
      <c r="N35" s="23">
        <f>'2009KOKOMAA'!N35-'2008KOKOMAA'!N35</f>
        <v>-514</v>
      </c>
      <c r="O35" s="23">
        <f>'2009KOKOMAA'!O35-'2008KOKOMAA'!O35</f>
        <v>28</v>
      </c>
    </row>
    <row r="36" spans="2:18" x14ac:dyDescent="0.2">
      <c r="B36" s="42" t="s">
        <v>45</v>
      </c>
      <c r="C36" s="43">
        <f t="shared" si="0"/>
        <v>-759</v>
      </c>
      <c r="D36" s="12">
        <f>'2009KOKOMAA'!D36-'2008KOKOMAA'!D36</f>
        <v>26</v>
      </c>
      <c r="E36" s="12">
        <f>'2009KOKOMAA'!E36-'2008KOKOMAA'!E36</f>
        <v>-128</v>
      </c>
      <c r="F36" s="12">
        <f>'2009KOKOMAA'!F36-'2008KOKOMAA'!F36</f>
        <v>589</v>
      </c>
      <c r="G36" s="12">
        <f>'2009KOKOMAA'!G36-'2008KOKOMAA'!G36</f>
        <v>-459</v>
      </c>
      <c r="H36" s="12">
        <f>'2009KOKOMAA'!H36-'2008KOKOMAA'!H36</f>
        <v>93</v>
      </c>
      <c r="I36" s="12">
        <f>'2009KOKOMAA'!I36-'2008KOKOMAA'!I36</f>
        <v>-466</v>
      </c>
      <c r="J36" s="12">
        <f>'2009KOKOMAA'!J36-'2008KOKOMAA'!J36</f>
        <v>-426</v>
      </c>
      <c r="K36" s="12">
        <f>'2009KOKOMAA'!K36-'2008KOKOMAA'!K36</f>
        <v>261</v>
      </c>
      <c r="L36" s="12">
        <f>'2009KOKOMAA'!L36-'2008KOKOMAA'!L36</f>
        <v>-115</v>
      </c>
      <c r="M36" s="12">
        <f>'2009KOKOMAA'!M36-'2008KOKOMAA'!M36</f>
        <v>-400</v>
      </c>
      <c r="N36" s="12">
        <f>'2009KOKOMAA'!N36-'2008KOKOMAA'!N36</f>
        <v>1</v>
      </c>
      <c r="O36" s="12">
        <f>'2009KOKOMAA'!O36-'2008KOKOMAA'!O36</f>
        <v>265</v>
      </c>
    </row>
    <row r="37" spans="2:18" s="21" customFormat="1" x14ac:dyDescent="0.2">
      <c r="B37" s="24" t="s">
        <v>51</v>
      </c>
      <c r="C37" s="23">
        <f t="shared" si="0"/>
        <v>-11859</v>
      </c>
      <c r="D37" s="23">
        <f>'2009KOKOMAA'!D37-'2008KOKOMAA'!D37</f>
        <v>-1089</v>
      </c>
      <c r="E37" s="23">
        <f>'2009KOKOMAA'!E37-'2008KOKOMAA'!E37</f>
        <v>-1306</v>
      </c>
      <c r="F37" s="23">
        <f>'2009KOKOMAA'!F37-'2008KOKOMAA'!F37</f>
        <v>-1366</v>
      </c>
      <c r="G37" s="23">
        <f>'2009KOKOMAA'!G37-'2008KOKOMAA'!G37</f>
        <v>-1289</v>
      </c>
      <c r="H37" s="23">
        <f>'2009KOKOMAA'!H37-'2008KOKOMAA'!H37</f>
        <v>-1554</v>
      </c>
      <c r="I37" s="23">
        <f>'2009KOKOMAA'!I37-'2008KOKOMAA'!I37</f>
        <v>-1701</v>
      </c>
      <c r="J37" s="23">
        <f>'2009KOKOMAA'!J37-'2008KOKOMAA'!J37</f>
        <v>-1026</v>
      </c>
      <c r="K37" s="23">
        <f>'2009KOKOMAA'!K37-'2008KOKOMAA'!K37</f>
        <v>-714</v>
      </c>
      <c r="L37" s="23">
        <f>'2009KOKOMAA'!L37-'2008KOKOMAA'!L37</f>
        <v>-807</v>
      </c>
      <c r="M37" s="23">
        <f>'2009KOKOMAA'!M37-'2008KOKOMAA'!M37</f>
        <v>-998</v>
      </c>
      <c r="N37" s="23">
        <f>'2009KOKOMAA'!N37-'2008KOKOMAA'!N37</f>
        <v>-77</v>
      </c>
      <c r="O37" s="23">
        <f>'2009KOKOMAA'!O37-'2008KOKOMAA'!O37</f>
        <v>68</v>
      </c>
      <c r="P37" s="23"/>
      <c r="Q37" s="23"/>
      <c r="R37" s="23"/>
    </row>
    <row r="38" spans="2:18" x14ac:dyDescent="0.2">
      <c r="B38" s="1" t="s">
        <v>3</v>
      </c>
      <c r="C38" s="43">
        <f t="shared" si="0"/>
        <v>-11982</v>
      </c>
      <c r="D38" s="12">
        <f>'2009KOKOMAA'!D38-'2008KOKOMAA'!D38</f>
        <v>-628</v>
      </c>
      <c r="E38" s="12">
        <f>'2009KOKOMAA'!E38-'2008KOKOMAA'!E38</f>
        <v>-522</v>
      </c>
      <c r="F38" s="12">
        <f>'2009KOKOMAA'!F38-'2008KOKOMAA'!F38</f>
        <v>-783</v>
      </c>
      <c r="G38" s="12">
        <f>'2009KOKOMAA'!G38-'2008KOKOMAA'!G38</f>
        <v>-973</v>
      </c>
      <c r="H38" s="12">
        <f>'2009KOKOMAA'!H38-'2008KOKOMAA'!H38</f>
        <v>-1920</v>
      </c>
      <c r="I38" s="12">
        <f>'2009KOKOMAA'!I38-'2008KOKOMAA'!I38</f>
        <v>-1498</v>
      </c>
      <c r="J38" s="12">
        <f>'2009KOKOMAA'!J38-'2008KOKOMAA'!J38</f>
        <v>-699</v>
      </c>
      <c r="K38" s="12">
        <f>'2009KOKOMAA'!K38-'2008KOKOMAA'!K38</f>
        <v>-2274</v>
      </c>
      <c r="L38" s="12">
        <f>'2009KOKOMAA'!L38-'2008KOKOMAA'!L38</f>
        <v>-1000</v>
      </c>
      <c r="M38" s="12">
        <f>'2009KOKOMAA'!M38-'2008KOKOMAA'!M38</f>
        <v>-839</v>
      </c>
      <c r="N38" s="12">
        <f>'2009KOKOMAA'!N38-'2008KOKOMAA'!N38</f>
        <v>67</v>
      </c>
      <c r="O38" s="12">
        <f>'2009KOKOMAA'!O38-'2008KOKOMAA'!O38</f>
        <v>-913</v>
      </c>
    </row>
    <row r="39" spans="2:18" s="21" customFormat="1" x14ac:dyDescent="0.2">
      <c r="B39" s="24" t="s">
        <v>46</v>
      </c>
      <c r="C39" s="23">
        <f t="shared" si="0"/>
        <v>1719</v>
      </c>
      <c r="D39" s="23">
        <f>'2009KOKOMAA'!D39-'2008KOKOMAA'!D39</f>
        <v>-367</v>
      </c>
      <c r="E39" s="23">
        <f>'2009KOKOMAA'!E39-'2008KOKOMAA'!E39</f>
        <v>-4</v>
      </c>
      <c r="F39" s="23">
        <f>'2009KOKOMAA'!F39-'2008KOKOMAA'!F39</f>
        <v>-510</v>
      </c>
      <c r="G39" s="23">
        <f>'2009KOKOMAA'!G39-'2008KOKOMAA'!G39</f>
        <v>-279</v>
      </c>
      <c r="H39" s="23">
        <f>'2009KOKOMAA'!H39-'2008KOKOMAA'!H39</f>
        <v>553</v>
      </c>
      <c r="I39" s="23">
        <f>'2009KOKOMAA'!I39-'2008KOKOMAA'!I39</f>
        <v>274</v>
      </c>
      <c r="J39" s="23">
        <f>'2009KOKOMAA'!J39-'2008KOKOMAA'!J39</f>
        <v>793</v>
      </c>
      <c r="K39" s="23">
        <f>'2009KOKOMAA'!K39-'2008KOKOMAA'!K39</f>
        <v>-461</v>
      </c>
      <c r="L39" s="23">
        <f>'2009KOKOMAA'!L39-'2008KOKOMAA'!L39</f>
        <v>-2</v>
      </c>
      <c r="M39" s="23">
        <f>'2009KOKOMAA'!M39-'2008KOKOMAA'!M39</f>
        <v>88</v>
      </c>
      <c r="N39" s="23">
        <f>'2009KOKOMAA'!N39-'2008KOKOMAA'!N39</f>
        <v>807</v>
      </c>
      <c r="O39" s="23">
        <f>'2009KOKOMAA'!O39-'2008KOKOMAA'!O39</f>
        <v>827</v>
      </c>
    </row>
    <row r="40" spans="2:18" x14ac:dyDescent="0.2">
      <c r="B40" s="1" t="s">
        <v>50</v>
      </c>
      <c r="C40" s="43">
        <f t="shared" si="0"/>
        <v>-5697</v>
      </c>
      <c r="D40" s="12">
        <f>'2009KOKOMAA'!D40-'2008KOKOMAA'!D40</f>
        <v>-827</v>
      </c>
      <c r="E40" s="12">
        <f>'2009KOKOMAA'!E40-'2008KOKOMAA'!E40</f>
        <v>-394</v>
      </c>
      <c r="F40" s="12">
        <f>'2009KOKOMAA'!F40-'2008KOKOMAA'!F40</f>
        <v>264</v>
      </c>
      <c r="G40" s="12">
        <f>'2009KOKOMAA'!G40-'2008KOKOMAA'!G40</f>
        <v>-444</v>
      </c>
      <c r="H40" s="12">
        <f>'2009KOKOMAA'!H40-'2008KOKOMAA'!H40</f>
        <v>-848</v>
      </c>
      <c r="I40" s="12">
        <f>'2009KOKOMAA'!I40-'2008KOKOMAA'!I40</f>
        <v>-616</v>
      </c>
      <c r="J40" s="12">
        <f>'2009KOKOMAA'!J40-'2008KOKOMAA'!J40</f>
        <v>-226</v>
      </c>
      <c r="K40" s="12">
        <f>'2009KOKOMAA'!K40-'2008KOKOMAA'!K40</f>
        <v>-1050</v>
      </c>
      <c r="L40" s="12">
        <f>'2009KOKOMAA'!L40-'2008KOKOMAA'!L40</f>
        <v>-273</v>
      </c>
      <c r="M40" s="12">
        <f>'2009KOKOMAA'!M40-'2008KOKOMAA'!M40</f>
        <v>56</v>
      </c>
      <c r="N40" s="12">
        <f>'2009KOKOMAA'!N40-'2008KOKOMAA'!N40</f>
        <v>-407</v>
      </c>
      <c r="O40" s="12">
        <f>'2009KOKOMAA'!O40-'2008KOKOMAA'!O40</f>
        <v>-932</v>
      </c>
    </row>
    <row r="41" spans="2:18" s="21" customFormat="1" x14ac:dyDescent="0.2">
      <c r="B41" s="24" t="s">
        <v>52</v>
      </c>
      <c r="C41" s="23">
        <f t="shared" si="0"/>
        <v>-2021</v>
      </c>
      <c r="D41" s="23">
        <f>'2009KOKOMAA'!D41-'2008KOKOMAA'!D41</f>
        <v>-276</v>
      </c>
      <c r="E41" s="23">
        <f>'2009KOKOMAA'!E41-'2008KOKOMAA'!E41</f>
        <v>-139</v>
      </c>
      <c r="F41" s="23">
        <f>'2009KOKOMAA'!F41-'2008KOKOMAA'!F41</f>
        <v>-169</v>
      </c>
      <c r="G41" s="23">
        <f>'2009KOKOMAA'!G41-'2008KOKOMAA'!G41</f>
        <v>-560</v>
      </c>
      <c r="H41" s="23">
        <f>'2009KOKOMAA'!H41-'2008KOKOMAA'!H41</f>
        <v>-587</v>
      </c>
      <c r="I41" s="23">
        <f>'2009KOKOMAA'!I41-'2008KOKOMAA'!I41</f>
        <v>-136</v>
      </c>
      <c r="J41" s="23">
        <f>'2009KOKOMAA'!J41-'2008KOKOMAA'!J41</f>
        <v>-383</v>
      </c>
      <c r="K41" s="23">
        <f>'2009KOKOMAA'!K41-'2008KOKOMAA'!K41</f>
        <v>359</v>
      </c>
      <c r="L41" s="23">
        <f>'2009KOKOMAA'!L41-'2008KOKOMAA'!L41</f>
        <v>-426</v>
      </c>
      <c r="M41" s="23">
        <f>'2009KOKOMAA'!M41-'2008KOKOMAA'!M41</f>
        <v>343</v>
      </c>
      <c r="N41" s="23">
        <f>'2009KOKOMAA'!N41-'2008KOKOMAA'!N41</f>
        <v>-60</v>
      </c>
      <c r="O41" s="23">
        <f>'2009KOKOMAA'!O41-'2008KOKOMAA'!O41</f>
        <v>13</v>
      </c>
    </row>
    <row r="42" spans="2:18" x14ac:dyDescent="0.2">
      <c r="B42" s="42" t="s">
        <v>71</v>
      </c>
      <c r="C42" s="43">
        <f t="shared" si="0"/>
        <v>485</v>
      </c>
      <c r="D42" s="12">
        <f>'2009KOKOMAA'!D42-'2008KOKOMAA'!D42</f>
        <v>187</v>
      </c>
      <c r="E42" s="12">
        <f>'2009KOKOMAA'!E42-'2008KOKOMAA'!E42</f>
        <v>158</v>
      </c>
      <c r="F42" s="12">
        <f>'2009KOKOMAA'!F42-'2008KOKOMAA'!F42</f>
        <v>-166</v>
      </c>
      <c r="G42" s="12">
        <f>'2009KOKOMAA'!G42-'2008KOKOMAA'!G42</f>
        <v>-593</v>
      </c>
      <c r="H42" s="12">
        <f>'2009KOKOMAA'!H42-'2008KOKOMAA'!H42</f>
        <v>41</v>
      </c>
      <c r="I42" s="12">
        <f>'2009KOKOMAA'!I42-'2008KOKOMAA'!I42</f>
        <v>194</v>
      </c>
      <c r="J42" s="12">
        <f>'2009KOKOMAA'!J42-'2008KOKOMAA'!J42</f>
        <v>123</v>
      </c>
      <c r="K42" s="12">
        <f>'2009KOKOMAA'!K42-'2008KOKOMAA'!K42</f>
        <v>334</v>
      </c>
      <c r="L42" s="12">
        <f>'2009KOKOMAA'!L42-'2008KOKOMAA'!L42</f>
        <v>591</v>
      </c>
      <c r="M42" s="12">
        <f>'2009KOKOMAA'!M42-'2008KOKOMAA'!M42</f>
        <v>-379</v>
      </c>
      <c r="N42" s="12">
        <f>'2009KOKOMAA'!N42-'2008KOKOMAA'!N42</f>
        <v>132</v>
      </c>
      <c r="O42" s="12">
        <f>'2009KOKOMAA'!O42-'2008KOKOMAA'!O42</f>
        <v>-137</v>
      </c>
      <c r="P42" s="12"/>
      <c r="Q42" s="12"/>
      <c r="R42" s="12"/>
    </row>
    <row r="43" spans="2:18" s="21" customFormat="1" x14ac:dyDescent="0.2">
      <c r="B43" s="24" t="s">
        <v>4</v>
      </c>
      <c r="C43" s="23">
        <f t="shared" si="0"/>
        <v>-1502</v>
      </c>
      <c r="D43" s="23">
        <f>'2009KOKOMAA'!D43-'2008KOKOMAA'!D43</f>
        <v>46</v>
      </c>
      <c r="E43" s="23">
        <f>'2009KOKOMAA'!E43-'2008KOKOMAA'!E43</f>
        <v>-389</v>
      </c>
      <c r="F43" s="23">
        <f>'2009KOKOMAA'!F43-'2008KOKOMAA'!F43</f>
        <v>-2513</v>
      </c>
      <c r="G43" s="23">
        <f>'2009KOKOMAA'!G43-'2008KOKOMAA'!G43</f>
        <v>721</v>
      </c>
      <c r="H43" s="23">
        <f>'2009KOKOMAA'!H43-'2008KOKOMAA'!H43</f>
        <v>487</v>
      </c>
      <c r="I43" s="23">
        <f>'2009KOKOMAA'!I43-'2008KOKOMAA'!I43</f>
        <v>-45</v>
      </c>
      <c r="J43" s="23">
        <f>'2009KOKOMAA'!J43-'2008KOKOMAA'!J43</f>
        <v>132</v>
      </c>
      <c r="K43" s="23">
        <f>'2009KOKOMAA'!K43-'2008KOKOMAA'!K43</f>
        <v>-102</v>
      </c>
      <c r="L43" s="23">
        <f>'2009KOKOMAA'!L43-'2008KOKOMAA'!L43</f>
        <v>17</v>
      </c>
      <c r="M43" s="23">
        <f>'2009KOKOMAA'!M43-'2008KOKOMAA'!M43</f>
        <v>-79</v>
      </c>
      <c r="N43" s="23">
        <f>'2009KOKOMAA'!N43-'2008KOKOMAA'!N43</f>
        <v>109</v>
      </c>
      <c r="O43" s="23">
        <f>'2009KOKOMAA'!O43-'2008KOKOMAA'!O43</f>
        <v>114</v>
      </c>
    </row>
    <row r="44" spans="2:18" x14ac:dyDescent="0.2">
      <c r="B44" s="1" t="s">
        <v>103</v>
      </c>
      <c r="C44" s="43">
        <f t="shared" si="0"/>
        <v>371</v>
      </c>
      <c r="D44" s="12">
        <f>'2009KOKOMAA'!D44-'2008KOKOMAA'!D44</f>
        <v>2276</v>
      </c>
      <c r="E44" s="12">
        <f>'2009KOKOMAA'!E44-'2008KOKOMAA'!E44</f>
        <v>55</v>
      </c>
      <c r="F44" s="12">
        <f>'2009KOKOMAA'!F44-'2008KOKOMAA'!F44</f>
        <v>-311</v>
      </c>
      <c r="G44" s="12">
        <f>'2009KOKOMAA'!G44-'2008KOKOMAA'!G44</f>
        <v>-358</v>
      </c>
      <c r="H44" s="12">
        <f>'2009KOKOMAA'!H44-'2008KOKOMAA'!H44</f>
        <v>-60</v>
      </c>
      <c r="I44" s="12">
        <f>'2009KOKOMAA'!I44-'2008KOKOMAA'!I44</f>
        <v>-223</v>
      </c>
      <c r="J44" s="12">
        <f>'2009KOKOMAA'!J44-'2008KOKOMAA'!J44</f>
        <v>149</v>
      </c>
      <c r="K44" s="12">
        <f>'2009KOKOMAA'!K44-'2008KOKOMAA'!K44</f>
        <v>107</v>
      </c>
      <c r="L44" s="12">
        <f>'2009KOKOMAA'!L44-'2008KOKOMAA'!L44</f>
        <v>-180</v>
      </c>
      <c r="M44" s="12">
        <f>'2009KOKOMAA'!M44-'2008KOKOMAA'!M44</f>
        <v>-379</v>
      </c>
      <c r="N44" s="12">
        <f>'2009KOKOMAA'!N44-'2008KOKOMAA'!N44</f>
        <v>-589</v>
      </c>
      <c r="O44" s="12">
        <f>'2009KOKOMAA'!O44-'2008KOKOMAA'!O44</f>
        <v>-116</v>
      </c>
    </row>
    <row r="45" spans="2:18" s="21" customFormat="1" x14ac:dyDescent="0.2">
      <c r="B45" s="24" t="s">
        <v>53</v>
      </c>
      <c r="C45" s="23">
        <f t="shared" si="0"/>
        <v>-1477</v>
      </c>
      <c r="D45" s="23">
        <f>'2009KOKOMAA'!D45-'2008KOKOMAA'!D45</f>
        <v>-65</v>
      </c>
      <c r="E45" s="23">
        <f>'2009KOKOMAA'!E45-'2008KOKOMAA'!E45</f>
        <v>12</v>
      </c>
      <c r="F45" s="23">
        <f>'2009KOKOMAA'!F45-'2008KOKOMAA'!F45</f>
        <v>-207</v>
      </c>
      <c r="G45" s="23">
        <f>'2009KOKOMAA'!G45-'2008KOKOMAA'!G45</f>
        <v>9</v>
      </c>
      <c r="H45" s="23">
        <f>'2009KOKOMAA'!H45-'2008KOKOMAA'!H45</f>
        <v>-223</v>
      </c>
      <c r="I45" s="23">
        <f>'2009KOKOMAA'!I45-'2008KOKOMAA'!I45</f>
        <v>-593</v>
      </c>
      <c r="J45" s="23">
        <f>'2009KOKOMAA'!J45-'2008KOKOMAA'!J45</f>
        <v>-84</v>
      </c>
      <c r="K45" s="23">
        <f>'2009KOKOMAA'!K45-'2008KOKOMAA'!K45</f>
        <v>122</v>
      </c>
      <c r="L45" s="23">
        <f>'2009KOKOMAA'!L45-'2008KOKOMAA'!L45</f>
        <v>-188</v>
      </c>
      <c r="M45" s="23">
        <f>'2009KOKOMAA'!M45-'2008KOKOMAA'!M45</f>
        <v>-117</v>
      </c>
      <c r="N45" s="23">
        <f>'2009KOKOMAA'!N45-'2008KOKOMAA'!N45</f>
        <v>-28</v>
      </c>
      <c r="O45" s="23">
        <f>'2009KOKOMAA'!O45-'2008KOKOMAA'!O45</f>
        <v>-115</v>
      </c>
    </row>
    <row r="46" spans="2:18" x14ac:dyDescent="0.2">
      <c r="B46" s="42" t="s">
        <v>5</v>
      </c>
      <c r="C46" s="43">
        <f t="shared" si="0"/>
        <v>-2607</v>
      </c>
      <c r="D46" s="12">
        <f>'2009KOKOMAA'!D46-'2008KOKOMAA'!D46</f>
        <v>-339</v>
      </c>
      <c r="E46" s="12">
        <f>'2009KOKOMAA'!E46-'2008KOKOMAA'!E46</f>
        <v>-174</v>
      </c>
      <c r="F46" s="12">
        <f>'2009KOKOMAA'!F46-'2008KOKOMAA'!F46</f>
        <v>-391</v>
      </c>
      <c r="G46" s="12">
        <f>'2009KOKOMAA'!G46-'2008KOKOMAA'!G46</f>
        <v>-282</v>
      </c>
      <c r="H46" s="12">
        <f>'2009KOKOMAA'!H46-'2008KOKOMAA'!H46</f>
        <v>-222</v>
      </c>
      <c r="I46" s="12">
        <f>'2009KOKOMAA'!I46-'2008KOKOMAA'!I46</f>
        <v>-440</v>
      </c>
      <c r="J46" s="12">
        <f>'2009KOKOMAA'!J46-'2008KOKOMAA'!J46</f>
        <v>-608</v>
      </c>
      <c r="K46" s="12">
        <f>'2009KOKOMAA'!K46-'2008KOKOMAA'!K46</f>
        <v>-291</v>
      </c>
      <c r="L46" s="12">
        <f>'2009KOKOMAA'!L46-'2008KOKOMAA'!L46</f>
        <v>8</v>
      </c>
      <c r="M46" s="12">
        <f>'2009KOKOMAA'!M46-'2008KOKOMAA'!M46</f>
        <v>-63</v>
      </c>
      <c r="N46" s="12">
        <f>'2009KOKOMAA'!N46-'2008KOKOMAA'!N46</f>
        <v>65</v>
      </c>
      <c r="O46" s="12">
        <f>'2009KOKOMAA'!O46-'2008KOKOMAA'!O46</f>
        <v>130</v>
      </c>
    </row>
    <row r="47" spans="2:18" s="21" customFormat="1" x14ac:dyDescent="0.2">
      <c r="B47" s="25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2:18" x14ac:dyDescent="0.2">
      <c r="B48" s="1" t="s">
        <v>54</v>
      </c>
      <c r="C48" s="43">
        <f t="shared" si="0"/>
        <v>-37794</v>
      </c>
      <c r="D48" s="12">
        <f>'2009KOKOMAA'!D48-'2008KOKOMAA'!D48</f>
        <v>-5367</v>
      </c>
      <c r="E48" s="12">
        <f>'2009KOKOMAA'!E48-'2008KOKOMAA'!E48</f>
        <v>-3643</v>
      </c>
      <c r="F48" s="12">
        <f>'2009KOKOMAA'!F48-'2008KOKOMAA'!F48</f>
        <v>-2918</v>
      </c>
      <c r="G48" s="12">
        <f>'2009KOKOMAA'!G48-'2008KOKOMAA'!G48</f>
        <v>-8113</v>
      </c>
      <c r="H48" s="12">
        <f>'2009KOKOMAA'!H48-'2008KOKOMAA'!H48</f>
        <v>-3963</v>
      </c>
      <c r="I48" s="12">
        <f>'2009KOKOMAA'!I48-'2008KOKOMAA'!I48</f>
        <v>-9366</v>
      </c>
      <c r="J48" s="12">
        <f>'2009KOKOMAA'!J48-'2008KOKOMAA'!J48</f>
        <v>5947</v>
      </c>
      <c r="K48" s="12">
        <f>'2009KOKOMAA'!K48-'2008KOKOMAA'!K48</f>
        <v>1467</v>
      </c>
      <c r="L48" s="12">
        <f>'2009KOKOMAA'!L48-'2008KOKOMAA'!L48</f>
        <v>-2703</v>
      </c>
      <c r="M48" s="12">
        <f>'2009KOKOMAA'!M48-'2008KOKOMAA'!M48</f>
        <v>-4032</v>
      </c>
      <c r="N48" s="12">
        <f>'2009KOKOMAA'!N48-'2008KOKOMAA'!N48</f>
        <v>-4578</v>
      </c>
      <c r="O48" s="12">
        <f>'2009KOKOMAA'!O48-'2008KOKOMAA'!O48</f>
        <v>-525</v>
      </c>
    </row>
    <row r="57" spans="2:2" x14ac:dyDescent="0.2">
      <c r="B57" s="47"/>
    </row>
  </sheetData>
  <phoneticPr fontId="0" type="noConversion"/>
  <conditionalFormatting sqref="P1:IV1048576 A1:A1048576 B3:B65536 B1 C1:O6 C8:O65536">
    <cfRule type="cellIs" dxfId="7" priority="1" stopIfTrue="1" operator="lessThan">
      <formula>0</formula>
    </cfRule>
  </conditionalFormatting>
  <pageMargins left="0.45" right="0.37" top="0.7" bottom="0.65" header="0.38" footer="0.28999999999999998"/>
  <pageSetup paperSize="9" scale="80" orientation="landscape" r:id="rId1"/>
  <headerFooter alignWithMargins="0">
    <oddFooter>&amp;LStatistics Finland&amp;C&amp;D&amp;RHelsinki City Tourist Office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7"/>
  <sheetViews>
    <sheetView workbookViewId="0">
      <selection activeCell="I15" sqref="I15"/>
    </sheetView>
  </sheetViews>
  <sheetFormatPr defaultRowHeight="12.75" x14ac:dyDescent="0.2"/>
  <cols>
    <col min="1" max="1" width="5.28515625" customWidth="1"/>
    <col min="2" max="2" width="38.140625" style="42" customWidth="1"/>
    <col min="3" max="6" width="10.140625" customWidth="1"/>
    <col min="7" max="7" width="9.28515625" customWidth="1"/>
    <col min="8" max="11" width="10.140625" customWidth="1"/>
    <col min="12" max="12" width="11" customWidth="1"/>
    <col min="13" max="13" width="10.140625" customWidth="1"/>
    <col min="14" max="14" width="10.7109375" customWidth="1"/>
    <col min="15" max="15" width="10.140625" customWidth="1"/>
  </cols>
  <sheetData>
    <row r="1" spans="2:15" x14ac:dyDescent="0.2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5" x14ac:dyDescent="0.2">
      <c r="B2" s="52" t="s">
        <v>72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x14ac:dyDescent="0.2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15" ht="15.75" x14ac:dyDescent="0.25">
      <c r="B4" s="53" t="s">
        <v>55</v>
      </c>
      <c r="C4" s="4"/>
      <c r="D4" s="4"/>
      <c r="E4" s="4"/>
      <c r="F4" s="2"/>
      <c r="G4" s="4"/>
      <c r="H4" s="2"/>
      <c r="I4" s="4"/>
      <c r="J4" s="2"/>
      <c r="K4" s="4"/>
      <c r="L4" s="4"/>
      <c r="M4" s="2"/>
      <c r="N4" s="2"/>
      <c r="O4" s="2"/>
    </row>
    <row r="5" spans="2:15" ht="15.75" thickBot="1" x14ac:dyDescent="0.3">
      <c r="B5" s="54" t="s">
        <v>74</v>
      </c>
    </row>
    <row r="6" spans="2:15" ht="13.5" thickBot="1" x14ac:dyDescent="0.25">
      <c r="B6" s="6" t="s">
        <v>152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  <c r="K6" s="7" t="s">
        <v>14</v>
      </c>
      <c r="L6" s="7" t="s">
        <v>15</v>
      </c>
      <c r="M6" s="7" t="s">
        <v>16</v>
      </c>
      <c r="N6" s="7" t="s">
        <v>17</v>
      </c>
      <c r="O6" s="7" t="s">
        <v>18</v>
      </c>
    </row>
    <row r="7" spans="2:15" ht="13.5" thickBot="1" x14ac:dyDescent="0.25">
      <c r="B7" s="39" t="s">
        <v>153</v>
      </c>
      <c r="C7" s="16" t="s">
        <v>56</v>
      </c>
      <c r="D7" s="16" t="s">
        <v>57</v>
      </c>
      <c r="E7" s="16" t="s">
        <v>58</v>
      </c>
      <c r="F7" s="16" t="s">
        <v>59</v>
      </c>
      <c r="G7" s="16" t="s">
        <v>60</v>
      </c>
      <c r="H7" s="16" t="s">
        <v>61</v>
      </c>
      <c r="I7" s="16" t="s">
        <v>62</v>
      </c>
      <c r="J7" s="16" t="s">
        <v>63</v>
      </c>
      <c r="K7" s="16" t="s">
        <v>64</v>
      </c>
      <c r="L7" s="16" t="s">
        <v>65</v>
      </c>
      <c r="M7" s="16" t="s">
        <v>66</v>
      </c>
      <c r="N7" s="16" t="s">
        <v>67</v>
      </c>
      <c r="O7" s="16" t="s">
        <v>68</v>
      </c>
    </row>
    <row r="8" spans="2:15" x14ac:dyDescent="0.2">
      <c r="B8" s="48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2:15" x14ac:dyDescent="0.2">
      <c r="B9" s="18" t="s">
        <v>23</v>
      </c>
      <c r="C9" s="26">
        <f>'2009KOKOMAA'!C9/SUM('2008KOKOMAA'!D9:O9)-1</f>
        <v>-4.6122406873917443E-2</v>
      </c>
      <c r="D9" s="26">
        <f>'2009KOKOMAA'!D9/'2008KOKOMAA'!D9-1</f>
        <v>-2.3344378819337708E-3</v>
      </c>
      <c r="E9" s="26">
        <f>'2009KOKOMAA'!E9/'2008KOKOMAA'!E9-1</f>
        <v>-8.9837091511225875E-2</v>
      </c>
      <c r="F9" s="26">
        <f>'2009KOKOMAA'!F9/'2008KOKOMAA'!F9-1</f>
        <v>-7.8250531375153698E-2</v>
      </c>
      <c r="G9" s="26">
        <f>'2009KOKOMAA'!G9/'2008KOKOMAA'!G9-1</f>
        <v>-1.7161571118533003E-2</v>
      </c>
      <c r="H9" s="26">
        <f>'2009KOKOMAA'!H9/'2008KOKOMAA'!H9-1</f>
        <v>-5.6413608352962608E-2</v>
      </c>
      <c r="I9" s="26">
        <f>'2009KOKOMAA'!I9/'2008KOKOMAA'!I9-1</f>
        <v>-3.1006373772634377E-2</v>
      </c>
      <c r="J9" s="26">
        <f>'2009KOKOMAA'!J9/'2008KOKOMAA'!J9-1</f>
        <v>-3.9055783142884604E-2</v>
      </c>
      <c r="K9" s="26">
        <f>'2009KOKOMAA'!K9/'2008KOKOMAA'!K9-1</f>
        <v>-4.4263925254356629E-2</v>
      </c>
      <c r="L9" s="26">
        <f>'2009KOKOMAA'!L9/'2008KOKOMAA'!L9-1</f>
        <v>-5.3652265576507374E-2</v>
      </c>
      <c r="M9" s="26">
        <f>'2009KOKOMAA'!M9/'2008KOKOMAA'!M9-1</f>
        <v>-3.1308759796899066E-2</v>
      </c>
      <c r="N9" s="26">
        <f>'2009KOKOMAA'!N9/'2008KOKOMAA'!N9-1</f>
        <v>-7.218883009199295E-2</v>
      </c>
      <c r="O9" s="26">
        <f>'2009KOKOMAA'!O9/'2008KOKOMAA'!O9-1</f>
        <v>-4.5335316191172814E-2</v>
      </c>
    </row>
    <row r="10" spans="2:15" x14ac:dyDescent="0.2">
      <c r="B10" s="11" t="s">
        <v>24</v>
      </c>
      <c r="C10" s="56">
        <f>'2009KOKOMAA'!C10/SUM('2008KOKOMAA'!D10:O10)-1</f>
        <v>-0.11131873232407863</v>
      </c>
      <c r="D10" s="28">
        <f>'2009KOKOMAA'!D10/'2008KOKOMAA'!D10-1</f>
        <v>-2.91710073244692E-2</v>
      </c>
      <c r="E10" s="28">
        <f>'2009KOKOMAA'!E10/'2008KOKOMAA'!E10-1</f>
        <v>-0.17298288957107744</v>
      </c>
      <c r="F10" s="28">
        <f>'2009KOKOMAA'!F10/'2008KOKOMAA'!F10-1</f>
        <v>-0.15929587688045277</v>
      </c>
      <c r="G10" s="28">
        <f>'2009KOKOMAA'!G10/'2008KOKOMAA'!G10-1</f>
        <v>-0.17348536799298298</v>
      </c>
      <c r="H10" s="28">
        <f>'2009KOKOMAA'!H10/'2008KOKOMAA'!H10-1</f>
        <v>-8.6543889939433849E-2</v>
      </c>
      <c r="I10" s="28">
        <f>'2009KOKOMAA'!I10/'2008KOKOMAA'!I10-1</f>
        <v>-0.11395854191317012</v>
      </c>
      <c r="J10" s="28">
        <f>'2009KOKOMAA'!J10/'2008KOKOMAA'!J10-1</f>
        <v>-0.11229204281215355</v>
      </c>
      <c r="K10" s="28">
        <f>'2009KOKOMAA'!K10/'2008KOKOMAA'!K10-1</f>
        <v>-0.10262105144255385</v>
      </c>
      <c r="L10" s="28">
        <f>'2009KOKOMAA'!L10/'2008KOKOMAA'!L10-1</f>
        <v>-0.11192925398768527</v>
      </c>
      <c r="M10" s="28">
        <f>'2009KOKOMAA'!M10/'2008KOKOMAA'!M10-1</f>
        <v>-9.558319683096983E-2</v>
      </c>
      <c r="N10" s="28">
        <f>'2009KOKOMAA'!N10/'2008KOKOMAA'!N10-1</f>
        <v>-8.7665929203539772E-2</v>
      </c>
      <c r="O10" s="28">
        <f>'2009KOKOMAA'!O10/'2008KOKOMAA'!O10-1</f>
        <v>-0.12276506679292909</v>
      </c>
    </row>
    <row r="11" spans="2:15" x14ac:dyDescent="0.2">
      <c r="B11" s="22" t="s">
        <v>25</v>
      </c>
      <c r="C11" s="26">
        <f>'2009KOKOMAA'!C11/SUM('2008KOKOMAA'!D11:O11)-1</f>
        <v>-2.0429041235520029E-2</v>
      </c>
      <c r="D11" s="26">
        <f>'2009KOKOMAA'!D11/'2008KOKOMAA'!D11-1</f>
        <v>1.8233685343617356E-2</v>
      </c>
      <c r="E11" s="26">
        <f>'2009KOKOMAA'!E11/'2008KOKOMAA'!E11-1</f>
        <v>-5.8056529735096896E-2</v>
      </c>
      <c r="F11" s="26">
        <f>'2009KOKOMAA'!F11/'2008KOKOMAA'!F11-1</f>
        <v>-4.9579883409569425E-2</v>
      </c>
      <c r="G11" s="26">
        <f>'2009KOKOMAA'!G11/'2008KOKOMAA'!G11-1</f>
        <v>2.9850517204334182E-2</v>
      </c>
      <c r="H11" s="26">
        <f>'2009KOKOMAA'!H11/'2008KOKOMAA'!H11-1</f>
        <v>-4.4719252190117964E-2</v>
      </c>
      <c r="I11" s="26">
        <f>'2009KOKOMAA'!I11/'2008KOKOMAA'!I11-1</f>
        <v>-2.8517018500986424E-3</v>
      </c>
      <c r="J11" s="26">
        <f>'2009KOKOMAA'!J11/'2008KOKOMAA'!J11-1</f>
        <v>-1.5445885917846236E-2</v>
      </c>
      <c r="K11" s="26">
        <f>'2009KOKOMAA'!K11/'2008KOKOMAA'!K11-1</f>
        <v>-1.6091600739638556E-2</v>
      </c>
      <c r="L11" s="26">
        <f>'2009KOKOMAA'!L11/'2008KOKOMAA'!L11-1</f>
        <v>-3.3573301077831408E-2</v>
      </c>
      <c r="M11" s="26">
        <f>'2009KOKOMAA'!M11/'2008KOKOMAA'!M11-1</f>
        <v>-1.2085547406789354E-2</v>
      </c>
      <c r="N11" s="26">
        <f>'2009KOKOMAA'!N11/'2008KOKOMAA'!N11-1</f>
        <v>-6.6936302194956832E-2</v>
      </c>
      <c r="O11" s="26">
        <f>'2009KOKOMAA'!O11/'2008KOKOMAA'!O11-1</f>
        <v>7.7294148155488962E-3</v>
      </c>
    </row>
    <row r="12" spans="2:15" x14ac:dyDescent="0.2">
      <c r="B12" s="1" t="s">
        <v>26</v>
      </c>
      <c r="C12" s="56">
        <f>'2009KOKOMAA'!C12/SUM('2008KOKOMAA'!D12:O12)-1</f>
        <v>-0.15231715532964896</v>
      </c>
      <c r="D12" s="30">
        <f>'2009KOKOMAA'!D12/'2008KOKOMAA'!D12-1</f>
        <v>-0.11903765016586687</v>
      </c>
      <c r="E12" s="30">
        <f>'2009KOKOMAA'!E12/'2008KOKOMAA'!E12-1</f>
        <v>-0.24983001744168865</v>
      </c>
      <c r="F12" s="30">
        <f>'2009KOKOMAA'!F12/'2008KOKOMAA'!F12-1</f>
        <v>-0.31589009668432844</v>
      </c>
      <c r="G12" s="30">
        <f>'2009KOKOMAA'!G12/'2008KOKOMAA'!G12-1</f>
        <v>-0.11081279674429123</v>
      </c>
      <c r="H12" s="30">
        <f>'2009KOKOMAA'!H12/'2008KOKOMAA'!H12-1</f>
        <v>-0.12916697740323668</v>
      </c>
      <c r="I12" s="30">
        <f>'2009KOKOMAA'!I12/'2008KOKOMAA'!I12-1</f>
        <v>4.1714767089950477E-2</v>
      </c>
      <c r="J12" s="30">
        <f>'2009KOKOMAA'!J12/'2008KOKOMAA'!J12-1</f>
        <v>7.4045912086320609E-2</v>
      </c>
      <c r="K12" s="30">
        <f>'2009KOKOMAA'!K12/'2008KOKOMAA'!K12-1</f>
        <v>-0.1058423913043478</v>
      </c>
      <c r="L12" s="30">
        <f>'2009KOKOMAA'!L12/'2008KOKOMAA'!L12-1</f>
        <v>-6.1289551287160293E-2</v>
      </c>
      <c r="M12" s="30">
        <f>'2009KOKOMAA'!M12/'2008KOKOMAA'!M12-1</f>
        <v>5.510835913312695E-2</v>
      </c>
      <c r="N12" s="30">
        <f>'2009KOKOMAA'!N12/'2008KOKOMAA'!N12-1</f>
        <v>-6.49762282091918E-2</v>
      </c>
      <c r="O12" s="30">
        <f>'2009KOKOMAA'!O12/'2008KOKOMAA'!O12-1</f>
        <v>-0.22831646225110125</v>
      </c>
    </row>
    <row r="13" spans="2:15" x14ac:dyDescent="0.2">
      <c r="B13" s="24" t="s">
        <v>29</v>
      </c>
      <c r="C13" s="26">
        <f>'2009KOKOMAA'!C13/SUM('2008KOKOMAA'!D13:O13)-1</f>
        <v>-9.3263444660930728E-2</v>
      </c>
      <c r="D13" s="32">
        <f>'2009KOKOMAA'!D13/'2008KOKOMAA'!D13-1</f>
        <v>-4.4886909440223555E-2</v>
      </c>
      <c r="E13" s="32">
        <f>'2009KOKOMAA'!E13/'2008KOKOMAA'!E13-1</f>
        <v>-0.12313989777918499</v>
      </c>
      <c r="F13" s="32">
        <f>'2009KOKOMAA'!F13/'2008KOKOMAA'!F13-1</f>
        <v>-1.3830398162327673E-2</v>
      </c>
      <c r="G13" s="32">
        <f>'2009KOKOMAA'!G13/'2008KOKOMAA'!G13-1</f>
        <v>-0.18144246078796711</v>
      </c>
      <c r="H13" s="32">
        <f>'2009KOKOMAA'!H13/'2008KOKOMAA'!H13-1</f>
        <v>-0.18111337373340852</v>
      </c>
      <c r="I13" s="32">
        <f>'2009KOKOMAA'!I13/'2008KOKOMAA'!I13-1</f>
        <v>-0.1627687078086848</v>
      </c>
      <c r="J13" s="32">
        <f>'2009KOKOMAA'!J13/'2008KOKOMAA'!J13-1</f>
        <v>-7.9937235758183345E-2</v>
      </c>
      <c r="K13" s="32">
        <f>'2009KOKOMAA'!K13/'2008KOKOMAA'!K13-1</f>
        <v>-4.7080604150311123E-2</v>
      </c>
      <c r="L13" s="32">
        <f>'2009KOKOMAA'!L13/'2008KOKOMAA'!L13-1</f>
        <v>-0.15495719988002121</v>
      </c>
      <c r="M13" s="32">
        <f>'2009KOKOMAA'!M13/'2008KOKOMAA'!M13-1</f>
        <v>-2.6270160630745609E-2</v>
      </c>
      <c r="N13" s="32">
        <f>'2009KOKOMAA'!N13/'2008KOKOMAA'!N13-1</f>
        <v>-1.4143338707313546E-2</v>
      </c>
      <c r="O13" s="32">
        <f>'2009KOKOMAA'!O13/'2008KOKOMAA'!O13-1</f>
        <v>-3.3823636496031484E-2</v>
      </c>
    </row>
    <row r="14" spans="2:15" x14ac:dyDescent="0.2">
      <c r="B14" s="1" t="s">
        <v>28</v>
      </c>
      <c r="C14" s="56">
        <f>'2009KOKOMAA'!C14/SUM('2008KOKOMAA'!D14:O14)-1</f>
        <v>-0.13621516897940911</v>
      </c>
      <c r="D14" s="30">
        <f>'2009KOKOMAA'!D14/'2008KOKOMAA'!D14-1</f>
        <v>-0.11854945584514676</v>
      </c>
      <c r="E14" s="30">
        <f>'2009KOKOMAA'!E14/'2008KOKOMAA'!E14-1</f>
        <v>-8.2223842228446475E-2</v>
      </c>
      <c r="F14" s="30">
        <f>'2009KOKOMAA'!F14/'2008KOKOMAA'!F14-1</f>
        <v>-4.9372550311254537E-2</v>
      </c>
      <c r="G14" s="30">
        <f>'2009KOKOMAA'!G14/'2008KOKOMAA'!G14-1</f>
        <v>-0.13799124137733632</v>
      </c>
      <c r="H14" s="30">
        <f>'2009KOKOMAA'!H14/'2008KOKOMAA'!H14-1</f>
        <v>-7.0188662991040651E-2</v>
      </c>
      <c r="I14" s="30">
        <f>'2009KOKOMAA'!I14/'2008KOKOMAA'!I14-1</f>
        <v>-0.15988118935058471</v>
      </c>
      <c r="J14" s="30">
        <f>'2009KOKOMAA'!J14/'2008KOKOMAA'!J14-1</f>
        <v>-0.21067362320604188</v>
      </c>
      <c r="K14" s="30">
        <f>'2009KOKOMAA'!K14/'2008KOKOMAA'!K14-1</f>
        <v>-0.16032647951076229</v>
      </c>
      <c r="L14" s="30">
        <f>'2009KOKOMAA'!L14/'2008KOKOMAA'!L14-1</f>
        <v>-7.9541492329149199E-2</v>
      </c>
      <c r="M14" s="30">
        <f>'2009KOKOMAA'!M14/'2008KOKOMAA'!M14-1</f>
        <v>-0.15137967366232874</v>
      </c>
      <c r="N14" s="30">
        <f>'2009KOKOMAA'!N14/'2008KOKOMAA'!N14-1</f>
        <v>-8.7888459600201529E-2</v>
      </c>
      <c r="O14" s="30">
        <f>'2009KOKOMAA'!O14/'2008KOKOMAA'!O14-1</f>
        <v>-1.7717641051825384E-2</v>
      </c>
    </row>
    <row r="15" spans="2:15" x14ac:dyDescent="0.2">
      <c r="B15" s="24" t="s">
        <v>27</v>
      </c>
      <c r="C15" s="26">
        <f>'2009KOKOMAA'!C15/SUM('2008KOKOMAA'!D15:O15)-1</f>
        <v>-4.9311242093575625E-2</v>
      </c>
      <c r="D15" s="32">
        <f>'2009KOKOMAA'!D15/'2008KOKOMAA'!D15-1</f>
        <v>6.3210186007520042E-2</v>
      </c>
      <c r="E15" s="32">
        <f>'2009KOKOMAA'!E15/'2008KOKOMAA'!E15-1</f>
        <v>-0.14384557533216347</v>
      </c>
      <c r="F15" s="32">
        <f>'2009KOKOMAA'!F15/'2008KOKOMAA'!F15-1</f>
        <v>-4.2150918615128541E-2</v>
      </c>
      <c r="G15" s="32">
        <f>'2009KOKOMAA'!G15/'2008KOKOMAA'!G15-1</f>
        <v>-7.6081184049504702E-2</v>
      </c>
      <c r="H15" s="32">
        <f>'2009KOKOMAA'!H15/'2008KOKOMAA'!H15-1</f>
        <v>6.4412991772916817E-2</v>
      </c>
      <c r="I15" s="32">
        <f>'2009KOKOMAA'!I15/'2008KOKOMAA'!I15-1</f>
        <v>0.12286956097084545</v>
      </c>
      <c r="J15" s="32">
        <f>'2009KOKOMAA'!J15/'2008KOKOMAA'!J15-1</f>
        <v>-0.10204198255171626</v>
      </c>
      <c r="K15" s="32">
        <f>'2009KOKOMAA'!K15/'2008KOKOMAA'!K15-1</f>
        <v>-0.10198895027624311</v>
      </c>
      <c r="L15" s="32">
        <f>'2009KOKOMAA'!L15/'2008KOKOMAA'!L15-1</f>
        <v>-9.4776443351179296E-2</v>
      </c>
      <c r="M15" s="32">
        <f>'2009KOKOMAA'!M15/'2008KOKOMAA'!M15-1</f>
        <v>-6.6232756945793669E-2</v>
      </c>
      <c r="N15" s="32">
        <f>'2009KOKOMAA'!N15/'2008KOKOMAA'!N15-1</f>
        <v>-0.15101529826106097</v>
      </c>
      <c r="O15" s="32">
        <f>'2009KOKOMAA'!O15/'2008KOKOMAA'!O15-1</f>
        <v>-0.17610914221959706</v>
      </c>
    </row>
    <row r="16" spans="2:15" x14ac:dyDescent="0.2">
      <c r="B16" s="42" t="s">
        <v>1</v>
      </c>
      <c r="C16" s="56">
        <f>'2009KOKOMAA'!C16/SUM('2008KOKOMAA'!D16:O16)-1</f>
        <v>-0.18344610958622609</v>
      </c>
      <c r="D16" s="30">
        <f>'2009KOKOMAA'!D16/'2008KOKOMAA'!D16-1</f>
        <v>-0.20565528788019716</v>
      </c>
      <c r="E16" s="30">
        <f>'2009KOKOMAA'!E16/'2008KOKOMAA'!E16-1</f>
        <v>-0.28833017077798861</v>
      </c>
      <c r="F16" s="30">
        <f>'2009KOKOMAA'!F16/'2008KOKOMAA'!F16-1</f>
        <v>-0.45063390553124649</v>
      </c>
      <c r="G16" s="30">
        <f>'2009KOKOMAA'!G16/'2008KOKOMAA'!G16-1</f>
        <v>-0.25105782792665732</v>
      </c>
      <c r="H16" s="30">
        <f>'2009KOKOMAA'!H16/'2008KOKOMAA'!H16-1</f>
        <v>-0.17178853754940715</v>
      </c>
      <c r="I16" s="30">
        <f>'2009KOKOMAA'!I16/'2008KOKOMAA'!I16-1</f>
        <v>-0.2278545269951775</v>
      </c>
      <c r="J16" s="30">
        <f>'2009KOKOMAA'!J16/'2008KOKOMAA'!J16-1</f>
        <v>-0.26486221585554337</v>
      </c>
      <c r="K16" s="30">
        <f>'2009KOKOMAA'!K16/'2008KOKOMAA'!K16-1</f>
        <v>-6.6435631867049927E-2</v>
      </c>
      <c r="L16" s="30">
        <f>'2009KOKOMAA'!L16/'2008KOKOMAA'!L16-1</f>
        <v>-6.8976805087916149E-2</v>
      </c>
      <c r="M16" s="30">
        <f>'2009KOKOMAA'!M16/'2008KOKOMAA'!M16-1</f>
        <v>-4.978126414240458E-2</v>
      </c>
      <c r="N16" s="30">
        <f>'2009KOKOMAA'!N16/'2008KOKOMAA'!N16-1</f>
        <v>-4.2800788954635127E-2</v>
      </c>
      <c r="O16" s="30">
        <f>'2009KOKOMAA'!O16/'2008KOKOMAA'!O16-1</f>
        <v>2.9403682330310543E-2</v>
      </c>
    </row>
    <row r="17" spans="2:15" x14ac:dyDescent="0.2">
      <c r="B17" s="24" t="s">
        <v>30</v>
      </c>
      <c r="C17" s="26">
        <f>'2009KOKOMAA'!C17/SUM('2008KOKOMAA'!D17:O17)-1</f>
        <v>-0.12762628230099982</v>
      </c>
      <c r="D17" s="32">
        <f>'2009KOKOMAA'!D17/'2008KOKOMAA'!D17-1</f>
        <v>-6.3150724919723622E-2</v>
      </c>
      <c r="E17" s="32">
        <f>'2009KOKOMAA'!E17/'2008KOKOMAA'!E17-1</f>
        <v>-7.5255302435192406E-2</v>
      </c>
      <c r="F17" s="32">
        <f>'2009KOKOMAA'!F17/'2008KOKOMAA'!F17-1</f>
        <v>-0.15282647737962884</v>
      </c>
      <c r="G17" s="32">
        <f>'2009KOKOMAA'!G17/'2008KOKOMAA'!G17-1</f>
        <v>-0.26140954661080351</v>
      </c>
      <c r="H17" s="32">
        <f>'2009KOKOMAA'!H17/'2008KOKOMAA'!H17-1</f>
        <v>-0.22375749785775489</v>
      </c>
      <c r="I17" s="32">
        <f>'2009KOKOMAA'!I17/'2008KOKOMAA'!I17-1</f>
        <v>-0.2555719656283566</v>
      </c>
      <c r="J17" s="32">
        <f>'2009KOKOMAA'!J17/'2008KOKOMAA'!J17-1</f>
        <v>-0.14832595548350891</v>
      </c>
      <c r="K17" s="32">
        <f>'2009KOKOMAA'!K17/'2008KOKOMAA'!K17-1</f>
        <v>-0.162860855843312</v>
      </c>
      <c r="L17" s="32">
        <f>'2009KOKOMAA'!L17/'2008KOKOMAA'!L17-1</f>
        <v>-0.15138831574603551</v>
      </c>
      <c r="M17" s="32">
        <f>'2009KOKOMAA'!M17/'2008KOKOMAA'!M17-1</f>
        <v>-9.8174952800503479E-2</v>
      </c>
      <c r="N17" s="32">
        <f>'2009KOKOMAA'!N17/'2008KOKOMAA'!N17-1</f>
        <v>-3.5797350591566413E-2</v>
      </c>
      <c r="O17" s="32">
        <f>'2009KOKOMAA'!O17/'2008KOKOMAA'!O17-1</f>
        <v>9.9805371739976723E-2</v>
      </c>
    </row>
    <row r="18" spans="2:15" x14ac:dyDescent="0.2">
      <c r="B18" s="1" t="s">
        <v>31</v>
      </c>
      <c r="C18" s="56">
        <f>'2009KOKOMAA'!C18/SUM('2008KOKOMAA'!D18:O18)-1</f>
        <v>-9.4124814832513004E-2</v>
      </c>
      <c r="D18" s="30">
        <f>'2009KOKOMAA'!D18/'2008KOKOMAA'!D18-1</f>
        <v>-4.9879754164068313E-3</v>
      </c>
      <c r="E18" s="30">
        <f>'2009KOKOMAA'!E18/'2008KOKOMAA'!E18-1</f>
        <v>-0.19626935710933835</v>
      </c>
      <c r="F18" s="30">
        <f>'2009KOKOMAA'!F18/'2008KOKOMAA'!F18-1</f>
        <v>-0.1587351612564345</v>
      </c>
      <c r="G18" s="30">
        <f>'2009KOKOMAA'!G18/'2008KOKOMAA'!G18-1</f>
        <v>-0.15977575332866156</v>
      </c>
      <c r="H18" s="30">
        <f>'2009KOKOMAA'!H18/'2008KOKOMAA'!H18-1</f>
        <v>-4.1662756873416584E-2</v>
      </c>
      <c r="I18" s="30">
        <f>'2009KOKOMAA'!I18/'2008KOKOMAA'!I18-1</f>
        <v>-0.14696463855011244</v>
      </c>
      <c r="J18" s="30">
        <f>'2009KOKOMAA'!J18/'2008KOKOMAA'!J18-1</f>
        <v>6.7929735180172202E-3</v>
      </c>
      <c r="K18" s="30">
        <f>'2009KOKOMAA'!K18/'2008KOKOMAA'!K18-1</f>
        <v>-0.11990815154994261</v>
      </c>
      <c r="L18" s="30">
        <f>'2009KOKOMAA'!L18/'2008KOKOMAA'!L18-1</f>
        <v>-0.10486104479037339</v>
      </c>
      <c r="M18" s="30">
        <f>'2009KOKOMAA'!M18/'2008KOKOMAA'!M18-1</f>
        <v>-0.12209747384536873</v>
      </c>
      <c r="N18" s="30">
        <f>'2009KOKOMAA'!N18/'2008KOKOMAA'!N18-1</f>
        <v>-5.4925373134328326E-2</v>
      </c>
      <c r="O18" s="30">
        <f>'2009KOKOMAA'!O18/'2008KOKOMAA'!O18-1</f>
        <v>-6.1952151848678527E-2</v>
      </c>
    </row>
    <row r="19" spans="2:15" x14ac:dyDescent="0.2">
      <c r="B19" s="24" t="s">
        <v>34</v>
      </c>
      <c r="C19" s="26">
        <f>'2009KOKOMAA'!C19/SUM('2008KOKOMAA'!D19:O19)-1</f>
        <v>-0.18217179547583695</v>
      </c>
      <c r="D19" s="32">
        <f>'2009KOKOMAA'!D19/'2008KOKOMAA'!D19-1</f>
        <v>-0.20009881422924902</v>
      </c>
      <c r="E19" s="32">
        <f>'2009KOKOMAA'!E19/'2008KOKOMAA'!E19-1</f>
        <v>-0.30059962646220384</v>
      </c>
      <c r="F19" s="32">
        <f>'2009KOKOMAA'!F19/'2008KOKOMAA'!F19-1</f>
        <v>-0.27058823529411768</v>
      </c>
      <c r="G19" s="32">
        <f>'2009KOKOMAA'!G19/'2008KOKOMAA'!G19-1</f>
        <v>-0.22308484512398008</v>
      </c>
      <c r="H19" s="32">
        <f>'2009KOKOMAA'!H19/'2008KOKOMAA'!H19-1</f>
        <v>-0.10181470869149956</v>
      </c>
      <c r="I19" s="32">
        <f>'2009KOKOMAA'!I19/'2008KOKOMAA'!I19-1</f>
        <v>-0.15737346101231187</v>
      </c>
      <c r="J19" s="32">
        <f>'2009KOKOMAA'!J19/'2008KOKOMAA'!J19-1</f>
        <v>-0.18901210703021676</v>
      </c>
      <c r="K19" s="32">
        <f>'2009KOKOMAA'!K19/'2008KOKOMAA'!K19-1</f>
        <v>-0.18931869228849518</v>
      </c>
      <c r="L19" s="32">
        <f>'2009KOKOMAA'!L19/'2008KOKOMAA'!L19-1</f>
        <v>-0.17406982461891496</v>
      </c>
      <c r="M19" s="32">
        <f>'2009KOKOMAA'!M19/'2008KOKOMAA'!M19-1</f>
        <v>-0.11507785795670333</v>
      </c>
      <c r="N19" s="32">
        <f>'2009KOKOMAA'!N19/'2008KOKOMAA'!N19-1</f>
        <v>-0.17922557840616971</v>
      </c>
      <c r="O19" s="32">
        <f>'2009KOKOMAA'!O19/'2008KOKOMAA'!O19-1</f>
        <v>8.5598611914401435E-2</v>
      </c>
    </row>
    <row r="20" spans="2:15" x14ac:dyDescent="0.2">
      <c r="B20" s="1" t="s">
        <v>33</v>
      </c>
      <c r="C20" s="56">
        <f>'2009KOKOMAA'!C20/SUM('2008KOKOMAA'!D20:O20)-1</f>
        <v>-7.0651427692679514E-2</v>
      </c>
      <c r="D20" s="30">
        <f>'2009KOKOMAA'!D20/'2008KOKOMAA'!D20-1</f>
        <v>4.5421147551933716E-2</v>
      </c>
      <c r="E20" s="30">
        <f>'2009KOKOMAA'!E20/'2008KOKOMAA'!E20-1</f>
        <v>-0.15161832521656682</v>
      </c>
      <c r="F20" s="30">
        <f>'2009KOKOMAA'!F20/'2008KOKOMAA'!F20-1</f>
        <v>-4.9883529344923572E-2</v>
      </c>
      <c r="G20" s="30">
        <f>'2009KOKOMAA'!G20/'2008KOKOMAA'!G20-1</f>
        <v>-0.21083939193654988</v>
      </c>
      <c r="H20" s="30">
        <f>'2009KOKOMAA'!H20/'2008KOKOMAA'!H20-1</f>
        <v>0.10320214137008032</v>
      </c>
      <c r="I20" s="30">
        <f>'2009KOKOMAA'!I20/'2008KOKOMAA'!I20-1</f>
        <v>-3.6918285086112168E-2</v>
      </c>
      <c r="J20" s="30">
        <f>'2009KOKOMAA'!J20/'2008KOKOMAA'!J20-1</f>
        <v>-0.15960824949025643</v>
      </c>
      <c r="K20" s="30">
        <f>'2009KOKOMAA'!K20/'2008KOKOMAA'!K20-1</f>
        <v>-1.6167580486433297E-2</v>
      </c>
      <c r="L20" s="30">
        <f>'2009KOKOMAA'!L20/'2008KOKOMAA'!L20-1</f>
        <v>-0.10866039571845609</v>
      </c>
      <c r="M20" s="30">
        <f>'2009KOKOMAA'!M20/'2008KOKOMAA'!M20-1</f>
        <v>-0.10276930894308944</v>
      </c>
      <c r="N20" s="30">
        <f>'2009KOKOMAA'!N20/'2008KOKOMAA'!N20-1</f>
        <v>-3.2686893963090435E-2</v>
      </c>
      <c r="O20" s="30">
        <f>'2009KOKOMAA'!O20/'2008KOKOMAA'!O20-1</f>
        <v>-3.0947408391873932E-2</v>
      </c>
    </row>
    <row r="21" spans="2:15" x14ac:dyDescent="0.2">
      <c r="B21" s="24" t="s">
        <v>40</v>
      </c>
      <c r="C21" s="26">
        <f>'2009KOKOMAA'!C21/SUM('2008KOKOMAA'!D21:O21)-1</f>
        <v>-0.19796937742809573</v>
      </c>
      <c r="D21" s="32">
        <f>'2009KOKOMAA'!D21/'2008KOKOMAA'!D21-1</f>
        <v>4.2105263157894424E-3</v>
      </c>
      <c r="E21" s="32">
        <f>'2009KOKOMAA'!E21/'2008KOKOMAA'!E21-1</f>
        <v>-0.28047263681592038</v>
      </c>
      <c r="F21" s="32">
        <f>'2009KOKOMAA'!F21/'2008KOKOMAA'!F21-1</f>
        <v>-0.1984235777930089</v>
      </c>
      <c r="G21" s="32">
        <f>'2009KOKOMAA'!G21/'2008KOKOMAA'!G21-1</f>
        <v>-0.21913725490196079</v>
      </c>
      <c r="H21" s="32">
        <f>'2009KOKOMAA'!H21/'2008KOKOMAA'!H21-1</f>
        <v>-0.39697542533081287</v>
      </c>
      <c r="I21" s="32">
        <f>'2009KOKOMAA'!I21/'2008KOKOMAA'!I21-1</f>
        <v>-0.31160631383472615</v>
      </c>
      <c r="J21" s="32">
        <f>'2009KOKOMAA'!J21/'2008KOKOMAA'!J21-1</f>
        <v>-0.35278675282714056</v>
      </c>
      <c r="K21" s="32">
        <f>'2009KOKOMAA'!K21/'2008KOKOMAA'!K21-1</f>
        <v>-8.1036946315574565E-2</v>
      </c>
      <c r="L21" s="32">
        <f>'2009KOKOMAA'!L21/'2008KOKOMAA'!L21-1</f>
        <v>-0.10915879639797932</v>
      </c>
      <c r="M21" s="32">
        <f>'2009KOKOMAA'!M21/'2008KOKOMAA'!M21-1</f>
        <v>-0.19158683881715954</v>
      </c>
      <c r="N21" s="32">
        <f>'2009KOKOMAA'!N21/'2008KOKOMAA'!N21-1</f>
        <v>-0.17233405875952124</v>
      </c>
      <c r="O21" s="32">
        <f>'2009KOKOMAA'!O21/'2008KOKOMAA'!O21-1</f>
        <v>8.4370677731673505E-2</v>
      </c>
    </row>
    <row r="22" spans="2:15" x14ac:dyDescent="0.2">
      <c r="B22" s="42" t="s">
        <v>36</v>
      </c>
      <c r="C22" s="56">
        <f>'2009KOKOMAA'!C22/SUM('2008KOKOMAA'!D22:O22)-1</f>
        <v>-0.13649729661365284</v>
      </c>
      <c r="D22" s="30">
        <f>'2009KOKOMAA'!D22/'2008KOKOMAA'!D22-1</f>
        <v>-0.19849737039819682</v>
      </c>
      <c r="E22" s="30">
        <f>'2009KOKOMAA'!E22/'2008KOKOMAA'!E22-1</f>
        <v>-0.20231356140782675</v>
      </c>
      <c r="F22" s="30">
        <f>'2009KOKOMAA'!F22/'2008KOKOMAA'!F22-1</f>
        <v>-0.3863405428944694</v>
      </c>
      <c r="G22" s="30">
        <f>'2009KOKOMAA'!G22/'2008KOKOMAA'!G22-1</f>
        <v>7.2253890001540588E-2</v>
      </c>
      <c r="H22" s="30">
        <f>'2009KOKOMAA'!H22/'2008KOKOMAA'!H22-1</f>
        <v>7.8195488721804596E-2</v>
      </c>
      <c r="I22" s="30">
        <f>'2009KOKOMAA'!I22/'2008KOKOMAA'!I22-1</f>
        <v>4.9862061918871881E-2</v>
      </c>
      <c r="J22" s="30">
        <f>'2009KOKOMAA'!J22/'2008KOKOMAA'!J22-1</f>
        <v>-9.4934732371494635E-2</v>
      </c>
      <c r="K22" s="30">
        <f>'2009KOKOMAA'!K22/'2008KOKOMAA'!K22-1</f>
        <v>-0.1919343326195575</v>
      </c>
      <c r="L22" s="30">
        <f>'2009KOKOMAA'!L22/'2008KOKOMAA'!L22-1</f>
        <v>-0.20052083333333337</v>
      </c>
      <c r="M22" s="30">
        <f>'2009KOKOMAA'!M22/'2008KOKOMAA'!M22-1</f>
        <v>-8.3548983364140517E-2</v>
      </c>
      <c r="N22" s="30">
        <f>'2009KOKOMAA'!N22/'2008KOKOMAA'!N22-1</f>
        <v>-0.11219117051437832</v>
      </c>
      <c r="O22" s="30">
        <f>'2009KOKOMAA'!O22/'2008KOKOMAA'!O22-1</f>
        <v>-7.044448089224209E-2</v>
      </c>
    </row>
    <row r="23" spans="2:15" x14ac:dyDescent="0.2">
      <c r="B23" s="24" t="s">
        <v>32</v>
      </c>
      <c r="C23" s="26">
        <f>'2009KOKOMAA'!C23/SUM('2008KOKOMAA'!D23:O23)-1</f>
        <v>-7.6203742275914754E-2</v>
      </c>
      <c r="D23" s="32">
        <f>'2009KOKOMAA'!D23/'2008KOKOMAA'!D23-1</f>
        <v>-3.2263542197317197E-3</v>
      </c>
      <c r="E23" s="32">
        <f>'2009KOKOMAA'!E23/'2008KOKOMAA'!E23-1</f>
        <v>-0.1038031190213925</v>
      </c>
      <c r="F23" s="32">
        <f>'2009KOKOMAA'!F23/'2008KOKOMAA'!F23-1</f>
        <v>-0.1403682236617797</v>
      </c>
      <c r="G23" s="32">
        <f>'2009KOKOMAA'!G23/'2008KOKOMAA'!G23-1</f>
        <v>-8.8641140455085421E-2</v>
      </c>
      <c r="H23" s="32">
        <f>'2009KOKOMAA'!H23/'2008KOKOMAA'!H23-1</f>
        <v>-0.14513477975016431</v>
      </c>
      <c r="I23" s="32">
        <f>'2009KOKOMAA'!I23/'2008KOKOMAA'!I23-1</f>
        <v>-0.15038852361028088</v>
      </c>
      <c r="J23" s="32">
        <f>'2009KOKOMAA'!J23/'2008KOKOMAA'!J23-1</f>
        <v>-0.12109731604893192</v>
      </c>
      <c r="K23" s="32">
        <f>'2009KOKOMAA'!K23/'2008KOKOMAA'!K23-1</f>
        <v>2.085824365617106E-2</v>
      </c>
      <c r="L23" s="32">
        <f>'2009KOKOMAA'!L23/'2008KOKOMAA'!L23-1</f>
        <v>-0.11660714285714291</v>
      </c>
      <c r="M23" s="32">
        <f>'2009KOKOMAA'!M23/'2008KOKOMAA'!M23-1</f>
        <v>-0.13936377407487555</v>
      </c>
      <c r="N23" s="32">
        <f>'2009KOKOMAA'!N23/'2008KOKOMAA'!N23-1</f>
        <v>-5.849849849849853E-2</v>
      </c>
      <c r="O23" s="32">
        <f>'2009KOKOMAA'!O23/'2008KOKOMAA'!O23-1</f>
        <v>3.1024171442810777E-2</v>
      </c>
    </row>
    <row r="24" spans="2:15" x14ac:dyDescent="0.2">
      <c r="B24" s="1" t="s">
        <v>35</v>
      </c>
      <c r="C24" s="56">
        <f>'2009KOKOMAA'!C24/SUM('2008KOKOMAA'!D24:O24)-1</f>
        <v>-0.20625743149410469</v>
      </c>
      <c r="D24" s="30">
        <f>'2009KOKOMAA'!D24/'2008KOKOMAA'!D24-1</f>
        <v>-0.26448828606658448</v>
      </c>
      <c r="E24" s="30">
        <f>'2009KOKOMAA'!E24/'2008KOKOMAA'!E24-1</f>
        <v>-0.33477611940298513</v>
      </c>
      <c r="F24" s="30">
        <f>'2009KOKOMAA'!F24/'2008KOKOMAA'!F24-1</f>
        <v>-0.46030436376971029</v>
      </c>
      <c r="G24" s="30">
        <f>'2009KOKOMAA'!G24/'2008KOKOMAA'!G24-1</f>
        <v>-0.45894962486602353</v>
      </c>
      <c r="H24" s="30">
        <f>'2009KOKOMAA'!H24/'2008KOKOMAA'!H24-1</f>
        <v>-0.22009065036365549</v>
      </c>
      <c r="I24" s="30">
        <f>'2009KOKOMAA'!I24/'2008KOKOMAA'!I24-1</f>
        <v>-0.15723270440251569</v>
      </c>
      <c r="J24" s="30">
        <f>'2009KOKOMAA'!J24/'2008KOKOMAA'!J24-1</f>
        <v>-4.9288496700851114E-3</v>
      </c>
      <c r="K24" s="30">
        <f>'2009KOKOMAA'!K24/'2008KOKOMAA'!K24-1</f>
        <v>-0.10134841235319703</v>
      </c>
      <c r="L24" s="30">
        <f>'2009KOKOMAA'!L24/'2008KOKOMAA'!L24-1</f>
        <v>-0.19483520900321538</v>
      </c>
      <c r="M24" s="30">
        <f>'2009KOKOMAA'!M24/'2008KOKOMAA'!M24-1</f>
        <v>-0.14240698097200344</v>
      </c>
      <c r="N24" s="30">
        <f>'2009KOKOMAA'!N24/'2008KOKOMAA'!N24-1</f>
        <v>-0.12396565183450425</v>
      </c>
      <c r="O24" s="30">
        <f>'2009KOKOMAA'!O24/'2008KOKOMAA'!O24-1</f>
        <v>8.7612557799952029E-3</v>
      </c>
    </row>
    <row r="25" spans="2:15" x14ac:dyDescent="0.2">
      <c r="B25" s="24" t="s">
        <v>38</v>
      </c>
      <c r="C25" s="26">
        <f>'2009KOKOMAA'!C25/SUM('2008KOKOMAA'!D25:O25)-1</f>
        <v>-1.4883703900335887E-2</v>
      </c>
      <c r="D25" s="32">
        <f>'2009KOKOMAA'!D25/'2008KOKOMAA'!D25-1</f>
        <v>4.24104727902197E-2</v>
      </c>
      <c r="E25" s="32">
        <f>'2009KOKOMAA'!E25/'2008KOKOMAA'!E25-1</f>
        <v>-0.13706968933669184</v>
      </c>
      <c r="F25" s="32">
        <f>'2009KOKOMAA'!F25/'2008KOKOMAA'!F25-1</f>
        <v>-5.8554928820843455E-2</v>
      </c>
      <c r="G25" s="32">
        <f>'2009KOKOMAA'!G25/'2008KOKOMAA'!G25-1</f>
        <v>7.4534161490682482E-3</v>
      </c>
      <c r="H25" s="32">
        <f>'2009KOKOMAA'!H25/'2008KOKOMAA'!H25-1</f>
        <v>0.66162119099780914</v>
      </c>
      <c r="I25" s="32">
        <f>'2009KOKOMAA'!I25/'2008KOKOMAA'!I25-1</f>
        <v>2.6541961577350781E-2</v>
      </c>
      <c r="J25" s="32">
        <f>'2009KOKOMAA'!J25/'2008KOKOMAA'!J25-1</f>
        <v>-8.8040712468193338E-2</v>
      </c>
      <c r="K25" s="32">
        <f>'2009KOKOMAA'!K25/'2008KOKOMAA'!K25-1</f>
        <v>-9.8484338160996998E-2</v>
      </c>
      <c r="L25" s="32">
        <f>'2009KOKOMAA'!L25/'2008KOKOMAA'!L25-1</f>
        <v>-8.4916201117318457E-2</v>
      </c>
      <c r="M25" s="32">
        <f>'2009KOKOMAA'!M25/'2008KOKOMAA'!M25-1</f>
        <v>-2.3915900131406098E-2</v>
      </c>
      <c r="N25" s="32">
        <f>'2009KOKOMAA'!N25/'2008KOKOMAA'!N25-1</f>
        <v>0.1040122110771915</v>
      </c>
      <c r="O25" s="32">
        <f>'2009KOKOMAA'!O25/'2008KOKOMAA'!O25-1</f>
        <v>-1.2164073550212207E-2</v>
      </c>
    </row>
    <row r="26" spans="2:15" x14ac:dyDescent="0.2">
      <c r="B26" s="1" t="s">
        <v>37</v>
      </c>
      <c r="C26" s="56">
        <f>'2009KOKOMAA'!C26/SUM('2008KOKOMAA'!D26:O26)-1</f>
        <v>-0.18388149416175892</v>
      </c>
      <c r="D26" s="30">
        <f>'2009KOKOMAA'!D26/'2008KOKOMAA'!D26-1</f>
        <v>-0.25578155475062692</v>
      </c>
      <c r="E26" s="30">
        <f>'2009KOKOMAA'!E26/'2008KOKOMAA'!E26-1</f>
        <v>-0.32140941756945185</v>
      </c>
      <c r="F26" s="30">
        <f>'2009KOKOMAA'!F26/'2008KOKOMAA'!F26-1</f>
        <v>-0.13211549793753685</v>
      </c>
      <c r="G26" s="30">
        <f>'2009KOKOMAA'!G26/'2008KOKOMAA'!G26-1</f>
        <v>-0.23489769405651184</v>
      </c>
      <c r="H26" s="30">
        <f>'2009KOKOMAA'!H26/'2008KOKOMAA'!H26-1</f>
        <v>-0.14264287969687406</v>
      </c>
      <c r="I26" s="30">
        <f>'2009KOKOMAA'!I26/'2008KOKOMAA'!I26-1</f>
        <v>-0.2423124962826384</v>
      </c>
      <c r="J26" s="30">
        <f>'2009KOKOMAA'!J26/'2008KOKOMAA'!J26-1</f>
        <v>-0.25576019958908125</v>
      </c>
      <c r="K26" s="30">
        <f>'2009KOKOMAA'!K26/'2008KOKOMAA'!K26-1</f>
        <v>-0.20972769780874667</v>
      </c>
      <c r="L26" s="30">
        <f>'2009KOKOMAA'!L26/'2008KOKOMAA'!L26-1</f>
        <v>-0.10301692420897723</v>
      </c>
      <c r="M26" s="30">
        <f>'2009KOKOMAA'!M26/'2008KOKOMAA'!M26-1</f>
        <v>-5.9898872034227946E-2</v>
      </c>
      <c r="N26" s="30">
        <f>'2009KOKOMAA'!N26/'2008KOKOMAA'!N26-1</f>
        <v>-6.816857642260632E-2</v>
      </c>
      <c r="O26" s="30">
        <f>'2009KOKOMAA'!O26/'2008KOKOMAA'!O26-1</f>
        <v>-7.4739731703527212E-2</v>
      </c>
    </row>
    <row r="27" spans="2:15" x14ac:dyDescent="0.2">
      <c r="B27" s="24" t="s">
        <v>39</v>
      </c>
      <c r="C27" s="26">
        <f>'2009KOKOMAA'!C27/SUM('2008KOKOMAA'!D27:O27)-1</f>
        <v>-8.9450405601063099E-2</v>
      </c>
      <c r="D27" s="32">
        <f>'2009KOKOMAA'!D27/'2008KOKOMAA'!D27-1</f>
        <v>-0.28072587297222984</v>
      </c>
      <c r="E27" s="32">
        <f>'2009KOKOMAA'!E27/'2008KOKOMAA'!E27-1</f>
        <v>-0.12124008119579255</v>
      </c>
      <c r="F27" s="32">
        <f>'2009KOKOMAA'!F27/'2008KOKOMAA'!F27-1</f>
        <v>-0.11472234179939733</v>
      </c>
      <c r="G27" s="32">
        <f>'2009KOKOMAA'!G27/'2008KOKOMAA'!G27-1</f>
        <v>-2.6096931459707484E-2</v>
      </c>
      <c r="H27" s="32">
        <f>'2009KOKOMAA'!H27/'2008KOKOMAA'!H27-1</f>
        <v>0.16293459045374181</v>
      </c>
      <c r="I27" s="32">
        <f>'2009KOKOMAA'!I27/'2008KOKOMAA'!I27-1</f>
        <v>-0.15525943872400561</v>
      </c>
      <c r="J27" s="32">
        <f>'2009KOKOMAA'!J27/'2008KOKOMAA'!J27-1</f>
        <v>-5.0618672665916797E-2</v>
      </c>
      <c r="K27" s="32">
        <f>'2009KOKOMAA'!K27/'2008KOKOMAA'!K27-1</f>
        <v>-4.4334975369458074E-2</v>
      </c>
      <c r="L27" s="32">
        <f>'2009KOKOMAA'!L27/'2008KOKOMAA'!L27-1</f>
        <v>-0.17700292786797978</v>
      </c>
      <c r="M27" s="32">
        <f>'2009KOKOMAA'!M27/'2008KOKOMAA'!M27-1</f>
        <v>-0.12458249832999335</v>
      </c>
      <c r="N27" s="32">
        <f>'2009KOKOMAA'!N27/'2008KOKOMAA'!N27-1</f>
        <v>8.8639200998751555E-2</v>
      </c>
      <c r="O27" s="32">
        <f>'2009KOKOMAA'!O27/'2008KOKOMAA'!O27-1</f>
        <v>-0.15130434782608693</v>
      </c>
    </row>
    <row r="28" spans="2:15" x14ac:dyDescent="0.2">
      <c r="B28" s="42" t="s">
        <v>42</v>
      </c>
      <c r="C28" s="56">
        <f>'2009KOKOMAA'!C28/SUM('2008KOKOMAA'!D28:O28)-1</f>
        <v>-4.1122327790973912E-2</v>
      </c>
      <c r="D28" s="30">
        <f>'2009KOKOMAA'!D28/'2008KOKOMAA'!D28-1</f>
        <v>0.1956295525494276</v>
      </c>
      <c r="E28" s="30">
        <f>'2009KOKOMAA'!E28/'2008KOKOMAA'!E28-1</f>
        <v>-0.27405247813411082</v>
      </c>
      <c r="F28" s="30">
        <f>'2009KOKOMAA'!F28/'2008KOKOMAA'!F28-1</f>
        <v>-0.18205804749340371</v>
      </c>
      <c r="G28" s="30">
        <f>'2009KOKOMAA'!G28/'2008KOKOMAA'!G28-1</f>
        <v>-0.10259856630824371</v>
      </c>
      <c r="H28" s="30">
        <f>'2009KOKOMAA'!H28/'2008KOKOMAA'!H28-1</f>
        <v>0.28975409836065569</v>
      </c>
      <c r="I28" s="30">
        <f>'2009KOKOMAA'!I28/'2008KOKOMAA'!I28-1</f>
        <v>-6.4701819019111206E-2</v>
      </c>
      <c r="J28" s="30">
        <f>'2009KOKOMAA'!J28/'2008KOKOMAA'!J28-1</f>
        <v>0.16602017067494179</v>
      </c>
      <c r="K28" s="30">
        <f>'2009KOKOMAA'!K28/'2008KOKOMAA'!K28-1</f>
        <v>1.5804922104312169E-3</v>
      </c>
      <c r="L28" s="30">
        <f>'2009KOKOMAA'!L28/'2008KOKOMAA'!L28-1</f>
        <v>-0.22913835281326445</v>
      </c>
      <c r="M28" s="30">
        <f>'2009KOKOMAA'!M28/'2008KOKOMAA'!M28-1</f>
        <v>-0.33521657250470804</v>
      </c>
      <c r="N28" s="30">
        <f>'2009KOKOMAA'!N28/'2008KOKOMAA'!N28-1</f>
        <v>0.16120218579234979</v>
      </c>
      <c r="O28" s="30">
        <f>'2009KOKOMAA'!O28/'2008KOKOMAA'!O28-1</f>
        <v>-6.0692002268859846E-2</v>
      </c>
    </row>
    <row r="29" spans="2:15" x14ac:dyDescent="0.2">
      <c r="B29" s="24" t="s">
        <v>43</v>
      </c>
      <c r="C29" s="26">
        <f>'2009KOKOMAA'!C29/SUM('2008KOKOMAA'!D29:O29)-1</f>
        <v>-1.9599591174171871E-2</v>
      </c>
      <c r="D29" s="32">
        <f>'2009KOKOMAA'!D29/'2008KOKOMAA'!D29-1</f>
        <v>-4.6966731898238745E-2</v>
      </c>
      <c r="E29" s="32">
        <f>'2009KOKOMAA'!E29/'2008KOKOMAA'!E29-1</f>
        <v>7.027276930189541E-2</v>
      </c>
      <c r="F29" s="32">
        <f>'2009KOKOMAA'!F29/'2008KOKOMAA'!F29-1</f>
        <v>0.18067226890756305</v>
      </c>
      <c r="G29" s="32">
        <f>'2009KOKOMAA'!G29/'2008KOKOMAA'!G29-1</f>
        <v>-3.7993920972645423E-4</v>
      </c>
      <c r="H29" s="32">
        <f>'2009KOKOMAA'!H29/'2008KOKOMAA'!H29-1</f>
        <v>-0.25793806350450799</v>
      </c>
      <c r="I29" s="32">
        <f>'2009KOKOMAA'!I29/'2008KOKOMAA'!I29-1</f>
        <v>5.2842565597667646E-2</v>
      </c>
      <c r="J29" s="32">
        <f>'2009KOKOMAA'!J29/'2008KOKOMAA'!J29-1</f>
        <v>1.8155999594279271E-2</v>
      </c>
      <c r="K29" s="32">
        <f>'2009KOKOMAA'!K29/'2008KOKOMAA'!K29-1</f>
        <v>-0.15413234121711405</v>
      </c>
      <c r="L29" s="32">
        <f>'2009KOKOMAA'!L29/'2008KOKOMAA'!L29-1</f>
        <v>-3.3864038412939057E-2</v>
      </c>
      <c r="M29" s="32">
        <f>'2009KOKOMAA'!M29/'2008KOKOMAA'!M29-1</f>
        <v>3.1163434903047182E-2</v>
      </c>
      <c r="N29" s="32">
        <f>'2009KOKOMAA'!N29/'2008KOKOMAA'!N29-1</f>
        <v>3.734858681022879E-2</v>
      </c>
      <c r="O29" s="32">
        <f>'2009KOKOMAA'!O29/'2008KOKOMAA'!O29-1</f>
        <v>0.1575413223140496</v>
      </c>
    </row>
    <row r="30" spans="2:15" x14ac:dyDescent="0.2">
      <c r="B30" s="1" t="s">
        <v>44</v>
      </c>
      <c r="C30" s="56">
        <f>'2009KOKOMAA'!C30/SUM('2008KOKOMAA'!D30:O30)-1</f>
        <v>-7.2262932598128105E-2</v>
      </c>
      <c r="D30" s="30">
        <f>'2009KOKOMAA'!D30/'2008KOKOMAA'!D30-1</f>
        <v>2.212491357455626E-2</v>
      </c>
      <c r="E30" s="30">
        <f>'2009KOKOMAA'!E30/'2008KOKOMAA'!E30-1</f>
        <v>-8.7803809940880218E-2</v>
      </c>
      <c r="F30" s="30">
        <f>'2009KOKOMAA'!F30/'2008KOKOMAA'!F30-1</f>
        <v>-7.8002244668911369E-2</v>
      </c>
      <c r="G30" s="30">
        <f>'2009KOKOMAA'!G30/'2008KOKOMAA'!G30-1</f>
        <v>-0.35735370724084048</v>
      </c>
      <c r="H30" s="30">
        <f>'2009KOKOMAA'!H30/'2008KOKOMAA'!H30-1</f>
        <v>-5.7486410805468569E-2</v>
      </c>
      <c r="I30" s="30">
        <f>'2009KOKOMAA'!I30/'2008KOKOMAA'!I30-1</f>
        <v>0.14114456971599831</v>
      </c>
      <c r="J30" s="30">
        <f>'2009KOKOMAA'!J30/'2008KOKOMAA'!J30-1</f>
        <v>-7.2753209700427979E-2</v>
      </c>
      <c r="K30" s="30">
        <f>'2009KOKOMAA'!K30/'2008KOKOMAA'!K30-1</f>
        <v>-0.11040609137055835</v>
      </c>
      <c r="L30" s="30">
        <f>'2009KOKOMAA'!L30/'2008KOKOMAA'!L30-1</f>
        <v>-0.2655871670702179</v>
      </c>
      <c r="M30" s="30">
        <f>'2009KOKOMAA'!M30/'2008KOKOMAA'!M30-1</f>
        <v>-6.3906905761159871E-2</v>
      </c>
      <c r="N30" s="30">
        <f>'2009KOKOMAA'!N30/'2008KOKOMAA'!N30-1</f>
        <v>-7.2947061275531189E-3</v>
      </c>
      <c r="O30" s="30">
        <f>'2009KOKOMAA'!O30/'2008KOKOMAA'!O30-1</f>
        <v>0.26576576576576572</v>
      </c>
    </row>
    <row r="31" spans="2:15" x14ac:dyDescent="0.2">
      <c r="B31" s="24" t="s">
        <v>2</v>
      </c>
      <c r="C31" s="26">
        <f>'2009KOKOMAA'!C31/SUM('2008KOKOMAA'!D31:O31)-1</f>
        <v>-0.17559135103758527</v>
      </c>
      <c r="D31" s="32">
        <f>'2009KOKOMAA'!D31/'2008KOKOMAA'!D31-1</f>
        <v>-7.8912757562472624E-2</v>
      </c>
      <c r="E31" s="32">
        <f>'2009KOKOMAA'!E31/'2008KOKOMAA'!E31-1</f>
        <v>0.22975641869651087</v>
      </c>
      <c r="F31" s="32">
        <f>'2009KOKOMAA'!F31/'2008KOKOMAA'!F31-1</f>
        <v>-0.22428820453224874</v>
      </c>
      <c r="G31" s="32">
        <f>'2009KOKOMAA'!G31/'2008KOKOMAA'!G31-1</f>
        <v>-3.8226299694189558E-2</v>
      </c>
      <c r="H31" s="32">
        <f>'2009KOKOMAA'!H31/'2008KOKOMAA'!H31-1</f>
        <v>-0.27603706972639008</v>
      </c>
      <c r="I31" s="32">
        <f>'2009KOKOMAA'!I31/'2008KOKOMAA'!I31-1</f>
        <v>-0.31854674105320446</v>
      </c>
      <c r="J31" s="32">
        <f>'2009KOKOMAA'!J31/'2008KOKOMAA'!J31-1</f>
        <v>-9.0212052234335705E-2</v>
      </c>
      <c r="K31" s="32">
        <f>'2009KOKOMAA'!K31/'2008KOKOMAA'!K31-1</f>
        <v>-0.22332103321033214</v>
      </c>
      <c r="L31" s="32">
        <f>'2009KOKOMAA'!L31/'2008KOKOMAA'!L31-1</f>
        <v>-0.31570762052877144</v>
      </c>
      <c r="M31" s="32">
        <f>'2009KOKOMAA'!M31/'2008KOKOMAA'!M31-1</f>
        <v>-0.21534029528267917</v>
      </c>
      <c r="N31" s="32">
        <f>'2009KOKOMAA'!N31/'2008KOKOMAA'!N31-1</f>
        <v>0.24708994708994703</v>
      </c>
      <c r="O31" s="32">
        <f>'2009KOKOMAA'!O31/'2008KOKOMAA'!O31-1</f>
        <v>-0.14340101522842641</v>
      </c>
    </row>
    <row r="32" spans="2:15" x14ac:dyDescent="0.2">
      <c r="B32" s="1" t="s">
        <v>48</v>
      </c>
      <c r="C32" s="56">
        <f>'2009KOKOMAA'!C32/SUM('2008KOKOMAA'!D32:O32)-1</f>
        <v>-0.24752689101041081</v>
      </c>
      <c r="D32" s="30">
        <f>'2009KOKOMAA'!D32/'2008KOKOMAA'!D32-1</f>
        <v>-0.3669724770642202</v>
      </c>
      <c r="E32" s="30">
        <f>'2009KOKOMAA'!E32/'2008KOKOMAA'!E32-1</f>
        <v>-0.23917995444191342</v>
      </c>
      <c r="F32" s="30">
        <f>'2009KOKOMAA'!F32/'2008KOKOMAA'!F32-1</f>
        <v>-0.16147308781869685</v>
      </c>
      <c r="G32" s="30">
        <f>'2009KOKOMAA'!G32/'2008KOKOMAA'!G32-1</f>
        <v>-0.34871456822676339</v>
      </c>
      <c r="H32" s="30">
        <f>'2009KOKOMAA'!H32/'2008KOKOMAA'!H32-1</f>
        <v>-0.28585909782057783</v>
      </c>
      <c r="I32" s="30">
        <f>'2009KOKOMAA'!I32/'2008KOKOMAA'!I32-1</f>
        <v>-0.35889967637540454</v>
      </c>
      <c r="J32" s="30">
        <f>'2009KOKOMAA'!J32/'2008KOKOMAA'!J32-1</f>
        <v>-0.28517270429654595</v>
      </c>
      <c r="K32" s="30">
        <f>'2009KOKOMAA'!K32/'2008KOKOMAA'!K32-1</f>
        <v>-0.20084485407066055</v>
      </c>
      <c r="L32" s="30">
        <f>'2009KOKOMAA'!L32/'2008KOKOMAA'!L32-1</f>
        <v>-4.806201550387601E-2</v>
      </c>
      <c r="M32" s="30">
        <f>'2009KOKOMAA'!M32/'2008KOKOMAA'!M32-1</f>
        <v>-0.33064014916096951</v>
      </c>
      <c r="N32" s="30">
        <f>'2009KOKOMAA'!N32/'2008KOKOMAA'!N32-1</f>
        <v>-0.1022187004754358</v>
      </c>
      <c r="O32" s="30">
        <f>'2009KOKOMAA'!O32/'2008KOKOMAA'!O32-1</f>
        <v>-0.22009569377990434</v>
      </c>
    </row>
    <row r="33" spans="2:15" x14ac:dyDescent="0.2">
      <c r="B33" s="24" t="s">
        <v>41</v>
      </c>
      <c r="C33" s="26">
        <f>'2009KOKOMAA'!C33/SUM('2008KOKOMAA'!D33:O33)-1</f>
        <v>-1.7244869044245603E-2</v>
      </c>
      <c r="D33" s="32">
        <f>'2009KOKOMAA'!D33/'2008KOKOMAA'!D33-1</f>
        <v>6.7383216205043395E-2</v>
      </c>
      <c r="E33" s="32">
        <f>'2009KOKOMAA'!E33/'2008KOKOMAA'!E33-1</f>
        <v>-0.53374709076803728</v>
      </c>
      <c r="F33" s="32">
        <f>'2009KOKOMAA'!F33/'2008KOKOMAA'!F33-1</f>
        <v>0.2896622313203685</v>
      </c>
      <c r="G33" s="32">
        <f>'2009KOKOMAA'!G33/'2008KOKOMAA'!G33-1</f>
        <v>3.3018867924528239E-2</v>
      </c>
      <c r="H33" s="32">
        <f>'2009KOKOMAA'!H33/'2008KOKOMAA'!H33-1</f>
        <v>1.5746333045729077</v>
      </c>
      <c r="I33" s="32">
        <f>'2009KOKOMAA'!I33/'2008KOKOMAA'!I33-1</f>
        <v>3.6205316223647976E-2</v>
      </c>
      <c r="J33" s="32">
        <f>'2009KOKOMAA'!J33/'2008KOKOMAA'!J33-1</f>
        <v>0.16067740603056579</v>
      </c>
      <c r="K33" s="32">
        <f>'2009KOKOMAA'!K33/'2008KOKOMAA'!K33-1</f>
        <v>-0.18203124999999998</v>
      </c>
      <c r="L33" s="32">
        <f>'2009KOKOMAA'!L33/'2008KOKOMAA'!L33-1</f>
        <v>1.728201099764326E-2</v>
      </c>
      <c r="M33" s="32">
        <f>'2009KOKOMAA'!M33/'2008KOKOMAA'!M33-1</f>
        <v>-0.10776699029126213</v>
      </c>
      <c r="N33" s="32">
        <f>'2009KOKOMAA'!N33/'2008KOKOMAA'!N33-1</f>
        <v>-0.23338048090523333</v>
      </c>
      <c r="O33" s="32">
        <f>'2009KOKOMAA'!O33/'2008KOKOMAA'!O33-1</f>
        <v>-0.24566656161361489</v>
      </c>
    </row>
    <row r="34" spans="2:15" x14ac:dyDescent="0.2">
      <c r="B34" s="1" t="s">
        <v>47</v>
      </c>
      <c r="C34" s="56">
        <f>'2009KOKOMAA'!C34/SUM('2008KOKOMAA'!D34:O34)-1</f>
        <v>-0.35238551577794508</v>
      </c>
      <c r="D34" s="30">
        <f>'2009KOKOMAA'!D34/'2008KOKOMAA'!D34-1</f>
        <v>-0.47916666666666663</v>
      </c>
      <c r="E34" s="30">
        <f>'2009KOKOMAA'!E34/'2008KOKOMAA'!E34-1</f>
        <v>-0.54226705091258398</v>
      </c>
      <c r="F34" s="30">
        <f>'2009KOKOMAA'!F34/'2008KOKOMAA'!F34-1</f>
        <v>-0.68416768416768414</v>
      </c>
      <c r="G34" s="30">
        <f>'2009KOKOMAA'!G34/'2008KOKOMAA'!G34-1</f>
        <v>-0.47107930828861067</v>
      </c>
      <c r="H34" s="30">
        <f>'2009KOKOMAA'!H34/'2008KOKOMAA'!H34-1</f>
        <v>-0.25572139303482588</v>
      </c>
      <c r="I34" s="30">
        <f>'2009KOKOMAA'!I34/'2008KOKOMAA'!I34-1</f>
        <v>-0.18660714285714286</v>
      </c>
      <c r="J34" s="30">
        <f>'2009KOKOMAA'!J34/'2008KOKOMAA'!J34-1</f>
        <v>0.20687212185618131</v>
      </c>
      <c r="K34" s="30">
        <f>'2009KOKOMAA'!K34/'2008KOKOMAA'!K34-1</f>
        <v>-0.31225651783038655</v>
      </c>
      <c r="L34" s="30">
        <f>'2009KOKOMAA'!L34/'2008KOKOMAA'!L34-1</f>
        <v>-3.3574720210664877E-2</v>
      </c>
      <c r="M34" s="30">
        <f>'2009KOKOMAA'!M34/'2008KOKOMAA'!M34-1</f>
        <v>-0.42074363992172215</v>
      </c>
      <c r="N34" s="30">
        <f>'2009KOKOMAA'!N34/'2008KOKOMAA'!N34-1</f>
        <v>-5.4617676266137005E-2</v>
      </c>
      <c r="O34" s="30">
        <f>'2009KOKOMAA'!O34/'2008KOKOMAA'!O34-1</f>
        <v>-0.56790956639109158</v>
      </c>
    </row>
    <row r="35" spans="2:15" x14ac:dyDescent="0.2">
      <c r="B35" s="24" t="s">
        <v>49</v>
      </c>
      <c r="C35" s="26">
        <f>'2009KOKOMAA'!C35/SUM('2008KOKOMAA'!D35:O35)-1</f>
        <v>-7.2580645161290369E-2</v>
      </c>
      <c r="D35" s="32">
        <f>'2009KOKOMAA'!D35/'2008KOKOMAA'!D35-1</f>
        <v>-0.14006309148264984</v>
      </c>
      <c r="E35" s="32">
        <f>'2009KOKOMAA'!E35/'2008KOKOMAA'!E35-1</f>
        <v>0.13914373088685017</v>
      </c>
      <c r="F35" s="32">
        <f>'2009KOKOMAA'!F35/'2008KOKOMAA'!F35-1</f>
        <v>0.17010816125860373</v>
      </c>
      <c r="G35" s="32">
        <f>'2009KOKOMAA'!G35/'2008KOKOMAA'!G35-1</f>
        <v>-0.19444444444444442</v>
      </c>
      <c r="H35" s="32">
        <f>'2009KOKOMAA'!H35/'2008KOKOMAA'!H35-1</f>
        <v>-8.82245716368939E-2</v>
      </c>
      <c r="I35" s="32">
        <f>'2009KOKOMAA'!I35/'2008KOKOMAA'!I35-1</f>
        <v>0.16600790513833985</v>
      </c>
      <c r="J35" s="32">
        <f>'2009KOKOMAA'!J35/'2008KOKOMAA'!J35-1</f>
        <v>-8.710379869344298E-2</v>
      </c>
      <c r="K35" s="32">
        <f>'2009KOKOMAA'!K35/'2008KOKOMAA'!K35-1</f>
        <v>-0.27053518917859243</v>
      </c>
      <c r="L35" s="32">
        <f>'2009KOKOMAA'!L35/'2008KOKOMAA'!L35-1</f>
        <v>-1.6171328671328644E-2</v>
      </c>
      <c r="M35" s="32">
        <f>'2009KOKOMAA'!M35/'2008KOKOMAA'!M35-1</f>
        <v>-7.351460221550854E-2</v>
      </c>
      <c r="N35" s="32">
        <f>'2009KOKOMAA'!N35/'2008KOKOMAA'!N35-1</f>
        <v>-0.18429544639655793</v>
      </c>
      <c r="O35" s="32">
        <f>'2009KOKOMAA'!O35/'2008KOKOMAA'!O35-1</f>
        <v>2.1196063588190706E-2</v>
      </c>
    </row>
    <row r="36" spans="2:15" x14ac:dyDescent="0.2">
      <c r="B36" s="42" t="s">
        <v>45</v>
      </c>
      <c r="C36" s="56">
        <f>'2009KOKOMAA'!C36/SUM('2008KOKOMAA'!D36:O36)-1</f>
        <v>-3.2328136979299815E-2</v>
      </c>
      <c r="D36" s="30">
        <f>'2009KOKOMAA'!D36/'2008KOKOMAA'!D36-1</f>
        <v>1.9075568598679427E-2</v>
      </c>
      <c r="E36" s="30">
        <f>'2009KOKOMAA'!E36/'2008KOKOMAA'!E36-1</f>
        <v>-8.6486486486486491E-2</v>
      </c>
      <c r="F36" s="30">
        <f>'2009KOKOMAA'!F36/'2008KOKOMAA'!F36-1</f>
        <v>0.36068585425597055</v>
      </c>
      <c r="G36" s="30">
        <f>'2009KOKOMAA'!G36/'2008KOKOMAA'!G36-1</f>
        <v>-0.25844594594594594</v>
      </c>
      <c r="H36" s="30">
        <f>'2009KOKOMAA'!H36/'2008KOKOMAA'!H36-1</f>
        <v>5.0791916985253982E-2</v>
      </c>
      <c r="I36" s="30">
        <f>'2009KOKOMAA'!I36/'2008KOKOMAA'!I36-1</f>
        <v>-0.18775181305398869</v>
      </c>
      <c r="J36" s="30">
        <f>'2009KOKOMAA'!J36/'2008KOKOMAA'!J36-1</f>
        <v>-0.13075506445672191</v>
      </c>
      <c r="K36" s="30">
        <f>'2009KOKOMAA'!K36/'2008KOKOMAA'!K36-1</f>
        <v>8.5968379446640375E-2</v>
      </c>
      <c r="L36" s="30">
        <f>'2009KOKOMAA'!L36/'2008KOKOMAA'!L36-1</f>
        <v>-5.5475156777616941E-2</v>
      </c>
      <c r="M36" s="30">
        <f>'2009KOKOMAA'!M36/'2008KOKOMAA'!M36-1</f>
        <v>-0.19370460048426152</v>
      </c>
      <c r="N36" s="30">
        <f>'2009KOKOMAA'!N36/'2008KOKOMAA'!N36-1</f>
        <v>6.3331222292584144E-4</v>
      </c>
      <c r="O36" s="30">
        <f>'2009KOKOMAA'!O36/'2008KOKOMAA'!O36-1</f>
        <v>0.29379157427937908</v>
      </c>
    </row>
    <row r="37" spans="2:15" x14ac:dyDescent="0.2">
      <c r="B37" s="24" t="s">
        <v>51</v>
      </c>
      <c r="C37" s="26">
        <f>'2009KOKOMAA'!C37/SUM('2008KOKOMAA'!D37:O37)-1</f>
        <v>-0.1853055611981812</v>
      </c>
      <c r="D37" s="32">
        <f>'2009KOKOMAA'!D37/'2008KOKOMAA'!D37-1</f>
        <v>-0.23289136013686917</v>
      </c>
      <c r="E37" s="32">
        <f>'2009KOKOMAA'!E37/'2008KOKOMAA'!E37-1</f>
        <v>-0.25810276679841893</v>
      </c>
      <c r="F37" s="32">
        <f>'2009KOKOMAA'!F37/'2008KOKOMAA'!F37-1</f>
        <v>-0.24519834859091727</v>
      </c>
      <c r="G37" s="32">
        <f>'2009KOKOMAA'!G37/'2008KOKOMAA'!G37-1</f>
        <v>-0.22174436607603643</v>
      </c>
      <c r="H37" s="32">
        <f>'2009KOKOMAA'!H37/'2008KOKOMAA'!H37-1</f>
        <v>-0.20850664162082377</v>
      </c>
      <c r="I37" s="32">
        <f>'2009KOKOMAA'!I37/'2008KOKOMAA'!I37-1</f>
        <v>-0.24453709028177117</v>
      </c>
      <c r="J37" s="32">
        <f>'2009KOKOMAA'!J37/'2008KOKOMAA'!J37-1</f>
        <v>-0.27910772578890097</v>
      </c>
      <c r="K37" s="32">
        <f>'2009KOKOMAA'!K37/'2008KOKOMAA'!K37-1</f>
        <v>-0.14937238493723848</v>
      </c>
      <c r="L37" s="32">
        <f>'2009KOKOMAA'!L37/'2008KOKOMAA'!L37-1</f>
        <v>-0.1428571428571429</v>
      </c>
      <c r="M37" s="32">
        <f>'2009KOKOMAA'!M37/'2008KOKOMAA'!M37-1</f>
        <v>-0.1746587329366468</v>
      </c>
      <c r="N37" s="32">
        <f>'2009KOKOMAA'!N37/'2008KOKOMAA'!N37-1</f>
        <v>-1.5804597701149392E-2</v>
      </c>
      <c r="O37" s="32">
        <f>'2009KOKOMAA'!O37/'2008KOKOMAA'!O37-1</f>
        <v>1.8003706645485895E-2</v>
      </c>
    </row>
    <row r="38" spans="2:15" x14ac:dyDescent="0.2">
      <c r="B38" s="1" t="s">
        <v>3</v>
      </c>
      <c r="C38" s="56">
        <f>'2009KOKOMAA'!C38/SUM('2008KOKOMAA'!D38:O38)-1</f>
        <v>-0.26375803469226033</v>
      </c>
      <c r="D38" s="30">
        <f>'2009KOKOMAA'!D38/'2008KOKOMAA'!D38-1</f>
        <v>-0.22380612972202418</v>
      </c>
      <c r="E38" s="30">
        <f>'2009KOKOMAA'!E38/'2008KOKOMAA'!E38-1</f>
        <v>-0.22053231939163498</v>
      </c>
      <c r="F38" s="30">
        <f>'2009KOKOMAA'!F38/'2008KOKOMAA'!F38-1</f>
        <v>-0.22043918918918914</v>
      </c>
      <c r="G38" s="30">
        <f>'2009KOKOMAA'!G38/'2008KOKOMAA'!G38-1</f>
        <v>-0.27103064066852367</v>
      </c>
      <c r="H38" s="30">
        <f>'2009KOKOMAA'!H38/'2008KOKOMAA'!H38-1</f>
        <v>-0.37691401648998824</v>
      </c>
      <c r="I38" s="30">
        <f>'2009KOKOMAA'!I38/'2008KOKOMAA'!I38-1</f>
        <v>-0.34780589737636403</v>
      </c>
      <c r="J38" s="30">
        <f>'2009KOKOMAA'!J38/'2008KOKOMAA'!J38-1</f>
        <v>-0.16642857142857148</v>
      </c>
      <c r="K38" s="30">
        <f>'2009KOKOMAA'!K38/'2008KOKOMAA'!K38-1</f>
        <v>-0.36273727867283456</v>
      </c>
      <c r="L38" s="30">
        <f>'2009KOKOMAA'!L38/'2008KOKOMAA'!L38-1</f>
        <v>-0.26975991367682761</v>
      </c>
      <c r="M38" s="30">
        <f>'2009KOKOMAA'!M38/'2008KOKOMAA'!M38-1</f>
        <v>-0.2382169222032936</v>
      </c>
      <c r="N38" s="30">
        <f>'2009KOKOMAA'!N38/'2008KOKOMAA'!N38-1</f>
        <v>3.7388392857142794E-2</v>
      </c>
      <c r="O38" s="30">
        <f>'2009KOKOMAA'!O38/'2008KOKOMAA'!O38-1</f>
        <v>-0.21624822359071527</v>
      </c>
    </row>
    <row r="39" spans="2:15" x14ac:dyDescent="0.2">
      <c r="B39" s="24" t="s">
        <v>46</v>
      </c>
      <c r="C39" s="26">
        <f>'2009KOKOMAA'!C39/SUM('2008KOKOMAA'!D39:O39)-1</f>
        <v>9.9982551038213296E-2</v>
      </c>
      <c r="D39" s="32">
        <f>'2009KOKOMAA'!D39/'2008KOKOMAA'!D39-1</f>
        <v>-0.35700389105058361</v>
      </c>
      <c r="E39" s="32">
        <f>'2009KOKOMAA'!E39/'2008KOKOMAA'!E39-1</f>
        <v>-3.3195020746887849E-3</v>
      </c>
      <c r="F39" s="32">
        <f>'2009KOKOMAA'!F39/'2008KOKOMAA'!F39-1</f>
        <v>-0.36532951289398286</v>
      </c>
      <c r="G39" s="32">
        <f>'2009KOKOMAA'!G39/'2008KOKOMAA'!G39-1</f>
        <v>-0.181640625</v>
      </c>
      <c r="H39" s="32">
        <f>'2009KOKOMAA'!H39/'2008KOKOMAA'!H39-1</f>
        <v>0.48808473080317749</v>
      </c>
      <c r="I39" s="32">
        <f>'2009KOKOMAA'!I39/'2008KOKOMAA'!I39-1</f>
        <v>0.15967365967365965</v>
      </c>
      <c r="J39" s="32">
        <f>'2009KOKOMAA'!J39/'2008KOKOMAA'!J39-1</f>
        <v>0.54576737783895379</v>
      </c>
      <c r="K39" s="32">
        <f>'2009KOKOMAA'!K39/'2008KOKOMAA'!K39-1</f>
        <v>-0.1485659039639059</v>
      </c>
      <c r="L39" s="32">
        <f>'2009KOKOMAA'!L39/'2008KOKOMAA'!L39-1</f>
        <v>-1.3736263736263687E-3</v>
      </c>
      <c r="M39" s="32">
        <f>'2009KOKOMAA'!M39/'2008KOKOMAA'!M39-1</f>
        <v>6.5233506300963695E-2</v>
      </c>
      <c r="N39" s="32">
        <f>'2009KOKOMAA'!N39/'2008KOKOMAA'!N39-1</f>
        <v>1.2891373801916934</v>
      </c>
      <c r="O39" s="32">
        <f>'2009KOKOMAA'!O39/'2008KOKOMAA'!O39-1</f>
        <v>0.69379194630872476</v>
      </c>
    </row>
    <row r="40" spans="2:15" x14ac:dyDescent="0.2">
      <c r="B40" s="1" t="s">
        <v>50</v>
      </c>
      <c r="C40" s="56">
        <f>'2009KOKOMAA'!C40/SUM('2008KOKOMAA'!D40:O40)-1</f>
        <v>-0.20758635767380851</v>
      </c>
      <c r="D40" s="30">
        <f>'2009KOKOMAA'!D40/'2008KOKOMAA'!D40-1</f>
        <v>-0.25619578686493183</v>
      </c>
      <c r="E40" s="30">
        <f>'2009KOKOMAA'!E40/'2008KOKOMAA'!E40-1</f>
        <v>-0.22604704532415376</v>
      </c>
      <c r="F40" s="30">
        <f>'2009KOKOMAA'!F40/'2008KOKOMAA'!F40-1</f>
        <v>0.16176470588235303</v>
      </c>
      <c r="G40" s="30">
        <f>'2009KOKOMAA'!G40/'2008KOKOMAA'!G40-1</f>
        <v>-0.23529411764705888</v>
      </c>
      <c r="H40" s="30">
        <f>'2009KOKOMAA'!H40/'2008KOKOMAA'!H40-1</f>
        <v>-0.34839769926047659</v>
      </c>
      <c r="I40" s="30">
        <f>'2009KOKOMAA'!I40/'2008KOKOMAA'!I40-1</f>
        <v>-0.22823267876991482</v>
      </c>
      <c r="J40" s="30">
        <f>'2009KOKOMAA'!J40/'2008KOKOMAA'!J40-1</f>
        <v>-7.9577464788732399E-2</v>
      </c>
      <c r="K40" s="30">
        <f>'2009KOKOMAA'!K40/'2008KOKOMAA'!K40-1</f>
        <v>-0.34573592360882455</v>
      </c>
      <c r="L40" s="30">
        <f>'2009KOKOMAA'!L40/'2008KOKOMAA'!L40-1</f>
        <v>-0.13310580204778155</v>
      </c>
      <c r="M40" s="30">
        <f>'2009KOKOMAA'!M40/'2008KOKOMAA'!M40-1</f>
        <v>3.4782608695652195E-2</v>
      </c>
      <c r="N40" s="30">
        <f>'2009KOKOMAA'!N40/'2008KOKOMAA'!N40-1</f>
        <v>-0.2465172622652938</v>
      </c>
      <c r="O40" s="30">
        <f>'2009KOKOMAA'!O40/'2008KOKOMAA'!O40-1</f>
        <v>-0.35410334346504557</v>
      </c>
    </row>
    <row r="41" spans="2:15" x14ac:dyDescent="0.2">
      <c r="B41" s="24" t="s">
        <v>52</v>
      </c>
      <c r="C41" s="26">
        <f>'2009KOKOMAA'!C41/SUM('2008KOKOMAA'!D41:O41)-1</f>
        <v>-0.20775082236842102</v>
      </c>
      <c r="D41" s="32">
        <f>'2009KOKOMAA'!D41/'2008KOKOMAA'!D41-1</f>
        <v>-0.45999999999999996</v>
      </c>
      <c r="E41" s="32">
        <f>'2009KOKOMAA'!E41/'2008KOKOMAA'!E41-1</f>
        <v>-0.345771144278607</v>
      </c>
      <c r="F41" s="32">
        <f>'2009KOKOMAA'!F41/'2008KOKOMAA'!F41-1</f>
        <v>-0.29964539007092195</v>
      </c>
      <c r="G41" s="32">
        <f>'2009KOKOMAA'!G41/'2008KOKOMAA'!G41-1</f>
        <v>-0.59957173447537471</v>
      </c>
      <c r="H41" s="32">
        <f>'2009KOKOMAA'!H41/'2008KOKOMAA'!H41-1</f>
        <v>-0.44706778370144706</v>
      </c>
      <c r="I41" s="32">
        <f>'2009KOKOMAA'!I41/'2008KOKOMAA'!I41-1</f>
        <v>-9.2203389830508464E-2</v>
      </c>
      <c r="J41" s="32">
        <f>'2009KOKOMAA'!J41/'2008KOKOMAA'!J41-1</f>
        <v>-0.58473282442748098</v>
      </c>
      <c r="K41" s="32">
        <f>'2009KOKOMAA'!K41/'2008KOKOMAA'!K41-1</f>
        <v>0.28697042366107106</v>
      </c>
      <c r="L41" s="32">
        <f>'2009KOKOMAA'!L41/'2008KOKOMAA'!L41-1</f>
        <v>-0.41439688715953304</v>
      </c>
      <c r="M41" s="32">
        <f>'2009KOKOMAA'!M41/'2008KOKOMAA'!M41-1</f>
        <v>0.39066059225512539</v>
      </c>
      <c r="N41" s="32">
        <f>'2009KOKOMAA'!N41/'2008KOKOMAA'!N41-1</f>
        <v>-0.1566579634464752</v>
      </c>
      <c r="O41" s="32">
        <f>'2009KOKOMAA'!O41/'2008KOKOMAA'!O41-1</f>
        <v>5.3061224489795888E-2</v>
      </c>
    </row>
    <row r="42" spans="2:15" x14ac:dyDescent="0.2">
      <c r="B42" s="42" t="s">
        <v>71</v>
      </c>
      <c r="C42" s="56">
        <f>'2009KOKOMAA'!C42/SUM('2008KOKOMAA'!D42:O42)-1</f>
        <v>3.2703978422117252E-2</v>
      </c>
      <c r="D42" s="30">
        <f>'2009KOKOMAA'!D42/'2008KOKOMAA'!D42-1</f>
        <v>0.28769230769230769</v>
      </c>
      <c r="E42" s="30">
        <f>'2009KOKOMAA'!E42/'2008KOKOMAA'!E42-1</f>
        <v>0.18160919540229892</v>
      </c>
      <c r="F42" s="30">
        <f>'2009KOKOMAA'!F42/'2008KOKOMAA'!F42-1</f>
        <v>-0.14335060449050085</v>
      </c>
      <c r="G42" s="30">
        <f>'2009KOKOMAA'!G42/'2008KOKOMAA'!G42-1</f>
        <v>-0.36026731470230866</v>
      </c>
      <c r="H42" s="30">
        <f>'2009KOKOMAA'!H42/'2008KOKOMAA'!H42-1</f>
        <v>2.4188790560472073E-2</v>
      </c>
      <c r="I42" s="30">
        <f>'2009KOKOMAA'!I42/'2008KOKOMAA'!I42-1</f>
        <v>0.11990111248454882</v>
      </c>
      <c r="J42" s="30">
        <f>'2009KOKOMAA'!J42/'2008KOKOMAA'!J42-1</f>
        <v>0.1050384286934245</v>
      </c>
      <c r="K42" s="30">
        <f>'2009KOKOMAA'!K42/'2008KOKOMAA'!K42-1</f>
        <v>0.22752043596730243</v>
      </c>
      <c r="L42" s="30">
        <f>'2009KOKOMAA'!L42/'2008KOKOMAA'!L42-1</f>
        <v>0.61053719008264462</v>
      </c>
      <c r="M42" s="30">
        <f>'2009KOKOMAA'!M42/'2008KOKOMAA'!M42-1</f>
        <v>-0.2272182254196643</v>
      </c>
      <c r="N42" s="30">
        <f>'2009KOKOMAA'!N42/'2008KOKOMAA'!N42-1</f>
        <v>0.13821989528795808</v>
      </c>
      <c r="O42" s="30">
        <f>'2009KOKOMAA'!O42/'2008KOKOMAA'!O42-1</f>
        <v>-0.14226375908618905</v>
      </c>
    </row>
    <row r="43" spans="2:15" x14ac:dyDescent="0.2">
      <c r="B43" s="24" t="s">
        <v>4</v>
      </c>
      <c r="C43" s="26">
        <f>'2009KOKOMAA'!C43/SUM('2008KOKOMAA'!D43:O43)-1</f>
        <v>-8.7310352845433981E-2</v>
      </c>
      <c r="D43" s="32">
        <f>'2009KOKOMAA'!D43/'2008KOKOMAA'!D43-1</f>
        <v>7.1097372488408084E-2</v>
      </c>
      <c r="E43" s="32">
        <f>'2009KOKOMAA'!E43/'2008KOKOMAA'!E43-1</f>
        <v>-0.34212840809146883</v>
      </c>
      <c r="F43" s="32">
        <f>'2009KOKOMAA'!F43/'2008KOKOMAA'!F43-1</f>
        <v>-0.43583073187651755</v>
      </c>
      <c r="G43" s="32">
        <f>'2009KOKOMAA'!G43/'2008KOKOMAA'!G43-1</f>
        <v>0.89454094292803976</v>
      </c>
      <c r="H43" s="32">
        <f>'2009KOKOMAA'!H43/'2008KOKOMAA'!H43-1</f>
        <v>0.87906137184115529</v>
      </c>
      <c r="I43" s="32">
        <f>'2009KOKOMAA'!I43/'2008KOKOMAA'!I43-1</f>
        <v>-3.7815126050420145E-2</v>
      </c>
      <c r="J43" s="32">
        <f>'2009KOKOMAA'!J43/'2008KOKOMAA'!J43-1</f>
        <v>0.1019305019305019</v>
      </c>
      <c r="K43" s="32">
        <f>'2009KOKOMAA'!K43/'2008KOKOMAA'!K43-1</f>
        <v>-3.6286019210245435E-2</v>
      </c>
      <c r="L43" s="32">
        <f>'2009KOKOMAA'!L43/'2008KOKOMAA'!L43-1</f>
        <v>1.2917933130699E-2</v>
      </c>
      <c r="M43" s="32">
        <f>'2009KOKOMAA'!M43/'2008KOKOMAA'!M43-1</f>
        <v>-0.12579617834394907</v>
      </c>
      <c r="N43" s="32">
        <f>'2009KOKOMAA'!N43/'2008KOKOMAA'!N43-1</f>
        <v>0.21247563352826515</v>
      </c>
      <c r="O43" s="32">
        <f>'2009KOKOMAA'!O43/'2008KOKOMAA'!O43-1</f>
        <v>0.21111111111111103</v>
      </c>
    </row>
    <row r="44" spans="2:15" x14ac:dyDescent="0.2">
      <c r="B44" s="1" t="s">
        <v>103</v>
      </c>
      <c r="C44" s="56">
        <f>'2009KOKOMAA'!C44/SUM('2008KOKOMAA'!D44:O44)-1</f>
        <v>2.3886170486737024E-2</v>
      </c>
      <c r="D44" s="30">
        <f>'2009KOKOMAA'!D44/'2008KOKOMAA'!D44-1</f>
        <v>0.54830161406889899</v>
      </c>
      <c r="E44" s="30">
        <f>'2009KOKOMAA'!E44/'2008KOKOMAA'!E44-1</f>
        <v>8.1845238095238138E-2</v>
      </c>
      <c r="F44" s="30">
        <f>'2009KOKOMAA'!F44/'2008KOKOMAA'!F44-1</f>
        <v>-0.33512931034482762</v>
      </c>
      <c r="G44" s="30">
        <f>'2009KOKOMAA'!G44/'2008KOKOMAA'!G44-1</f>
        <v>-0.4148319814600232</v>
      </c>
      <c r="H44" s="30">
        <f>'2009KOKOMAA'!H44/'2008KOKOMAA'!H44-1</f>
        <v>-0.10989010989010994</v>
      </c>
      <c r="I44" s="30">
        <f>'2009KOKOMAA'!I44/'2008KOKOMAA'!I44-1</f>
        <v>-0.29303547963206311</v>
      </c>
      <c r="J44" s="30">
        <f>'2009KOKOMAA'!J44/'2008KOKOMAA'!J44-1</f>
        <v>0.3246187363834423</v>
      </c>
      <c r="K44" s="30">
        <f>'2009KOKOMAA'!K44/'2008KOKOMAA'!K44-1</f>
        <v>0.11732456140350878</v>
      </c>
      <c r="L44" s="30">
        <f>'2009KOKOMAA'!L44/'2008KOKOMAA'!L44-1</f>
        <v>-0.23407022106631992</v>
      </c>
      <c r="M44" s="30">
        <f>'2009KOKOMAA'!M44/'2008KOKOMAA'!M44-1</f>
        <v>-0.41557017543859653</v>
      </c>
      <c r="N44" s="30">
        <f>'2009KOKOMAA'!N44/'2008KOKOMAA'!N44-1</f>
        <v>-0.25924295774647887</v>
      </c>
      <c r="O44" s="30">
        <f>'2009KOKOMAA'!O44/'2008KOKOMAA'!O44-1</f>
        <v>-5.0721469173589884E-2</v>
      </c>
    </row>
    <row r="45" spans="2:15" x14ac:dyDescent="0.2">
      <c r="B45" s="24" t="s">
        <v>53</v>
      </c>
      <c r="C45" s="26">
        <f>'2009KOKOMAA'!C45/SUM('2008KOKOMAA'!D45:O45)-1</f>
        <v>-0.29688442211055277</v>
      </c>
      <c r="D45" s="32">
        <f>'2009KOKOMAA'!D45/'2008KOKOMAA'!D45-1</f>
        <v>-0.33678756476683935</v>
      </c>
      <c r="E45" s="32">
        <f>'2009KOKOMAA'!E45/'2008KOKOMAA'!E45-1</f>
        <v>7.1005917159763232E-2</v>
      </c>
      <c r="F45" s="32">
        <f>'2009KOKOMAA'!F45/'2008KOKOMAA'!F45-1</f>
        <v>-0.70169491525423733</v>
      </c>
      <c r="G45" s="32">
        <f>'2009KOKOMAA'!G45/'2008KOKOMAA'!G45-1</f>
        <v>6.164383561643838E-2</v>
      </c>
      <c r="H45" s="32">
        <f>'2009KOKOMAA'!H45/'2008KOKOMAA'!H45-1</f>
        <v>-0.52470588235294113</v>
      </c>
      <c r="I45" s="32">
        <f>'2009KOKOMAA'!I45/'2008KOKOMAA'!I45-1</f>
        <v>-0.56692160611854692</v>
      </c>
      <c r="J45" s="32">
        <f>'2009KOKOMAA'!J45/'2008KOKOMAA'!J45-1</f>
        <v>-9.1304347826086985E-2</v>
      </c>
      <c r="K45" s="32">
        <f>'2009KOKOMAA'!K45/'2008KOKOMAA'!K45-1</f>
        <v>0.21403508771929824</v>
      </c>
      <c r="L45" s="32">
        <f>'2009KOKOMAA'!L45/'2008KOKOMAA'!L45-1</f>
        <v>-0.38289205702647655</v>
      </c>
      <c r="M45" s="32">
        <f>'2009KOKOMAA'!M45/'2008KOKOMAA'!M45-1</f>
        <v>-0.41637010676156583</v>
      </c>
      <c r="N45" s="32">
        <f>'2009KOKOMAA'!N45/'2008KOKOMAA'!N45-1</f>
        <v>-0.14358974358974363</v>
      </c>
      <c r="O45" s="32">
        <f>'2009KOKOMAA'!O45/'2008KOKOMAA'!O45-1</f>
        <v>-0.47131147540983609</v>
      </c>
    </row>
    <row r="46" spans="2:15" x14ac:dyDescent="0.2">
      <c r="B46" s="42" t="s">
        <v>5</v>
      </c>
      <c r="C46" s="56">
        <f>'2009KOKOMAA'!C46/SUM('2008KOKOMAA'!D46:O46)-1</f>
        <v>-0.26400000000000001</v>
      </c>
      <c r="D46" s="30">
        <f>'2009KOKOMAA'!D46/'2008KOKOMAA'!D46-1</f>
        <v>-0.58752166377816284</v>
      </c>
      <c r="E46" s="30">
        <f>'2009KOKOMAA'!E46/'2008KOKOMAA'!E46-1</f>
        <v>-0.36477987421383651</v>
      </c>
      <c r="F46" s="30">
        <f>'2009KOKOMAA'!F46/'2008KOKOMAA'!F46-1</f>
        <v>-0.4869240348692403</v>
      </c>
      <c r="G46" s="30">
        <f>'2009KOKOMAA'!G46/'2008KOKOMAA'!G46-1</f>
        <v>-0.44620253164556967</v>
      </c>
      <c r="H46" s="30">
        <f>'2009KOKOMAA'!H46/'2008KOKOMAA'!H46-1</f>
        <v>-0.26941747572815533</v>
      </c>
      <c r="I46" s="30">
        <f>'2009KOKOMAA'!I46/'2008KOKOMAA'!I46-1</f>
        <v>-0.23668639053254437</v>
      </c>
      <c r="J46" s="30">
        <f>'2009KOKOMAA'!J46/'2008KOKOMAA'!J46-1</f>
        <v>-0.32409381663113002</v>
      </c>
      <c r="K46" s="30">
        <f>'2009KOKOMAA'!K46/'2008KOKOMAA'!K46-1</f>
        <v>-0.24661016949152548</v>
      </c>
      <c r="L46" s="30">
        <f>'2009KOKOMAA'!L46/'2008KOKOMAA'!L46-1</f>
        <v>1.3913043478260834E-2</v>
      </c>
      <c r="M46" s="30">
        <f>'2009KOKOMAA'!M46/'2008KOKOMAA'!M46-1</f>
        <v>-0.14583333333333337</v>
      </c>
      <c r="N46" s="30">
        <f>'2009KOKOMAA'!N46/'2008KOKOMAA'!N46-1</f>
        <v>0.22260273972602729</v>
      </c>
      <c r="O46" s="30">
        <f>'2009KOKOMAA'!O46/'2008KOKOMAA'!O46-1</f>
        <v>0.37356321839080464</v>
      </c>
    </row>
    <row r="47" spans="2:15" x14ac:dyDescent="0.2">
      <c r="B47" s="25"/>
      <c r="C47" s="26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</row>
    <row r="48" spans="2:15" s="46" customFormat="1" x14ac:dyDescent="0.2">
      <c r="B48" s="1" t="s">
        <v>54</v>
      </c>
      <c r="C48" s="56">
        <f>'2009KOKOMAA'!C48/SUM('2008KOKOMAA'!D48:O48)-1</f>
        <v>-9.4483582746258787E-2</v>
      </c>
      <c r="D48" s="55">
        <f>'2009KOKOMAA'!D48/'2008KOKOMAA'!D48-1</f>
        <v>-0.20587671180329126</v>
      </c>
      <c r="E48" s="55">
        <f>'2009KOKOMAA'!E48/'2008KOKOMAA'!E48-1</f>
        <v>-0.13811274974409526</v>
      </c>
      <c r="F48" s="55">
        <f>'2009KOKOMAA'!F48/'2008KOKOMAA'!F48-1</f>
        <v>-0.10562895927601812</v>
      </c>
      <c r="G48" s="55">
        <f>'2009KOKOMAA'!G48/'2008KOKOMAA'!G48-1</f>
        <v>-0.28351272015655582</v>
      </c>
      <c r="H48" s="55">
        <f>'2009KOKOMAA'!H48/'2008KOKOMAA'!H48-1</f>
        <v>-0.12749324411272678</v>
      </c>
      <c r="I48" s="55">
        <f>'2009KOKOMAA'!I48/'2008KOKOMAA'!I48-1</f>
        <v>-0.21753571013819528</v>
      </c>
      <c r="J48" s="55">
        <f>'2009KOKOMAA'!J48/'2008KOKOMAA'!J48-1</f>
        <v>0.1365839094187089</v>
      </c>
      <c r="K48" s="55">
        <f>'2009KOKOMAA'!K48/'2008KOKOMAA'!K48-1</f>
        <v>2.9665129822858516E-2</v>
      </c>
      <c r="L48" s="55">
        <f>'2009KOKOMAA'!L48/'2008KOKOMAA'!L48-1</f>
        <v>-6.5378289473684181E-2</v>
      </c>
      <c r="M48" s="55">
        <f>'2009KOKOMAA'!M48/'2008KOKOMAA'!M48-1</f>
        <v>-0.13800184823903894</v>
      </c>
      <c r="N48" s="55">
        <f>'2009KOKOMAA'!N48/'2008KOKOMAA'!N48-1</f>
        <v>-0.15467261301439283</v>
      </c>
      <c r="O48" s="55">
        <f>'2009KOKOMAA'!O48/'2008KOKOMAA'!O48-1</f>
        <v>-2.1849508906276016E-2</v>
      </c>
    </row>
    <row r="49" spans="2:15" s="46" customFormat="1" x14ac:dyDescent="0.2">
      <c r="B49" s="42"/>
      <c r="C49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</row>
    <row r="57" spans="2:15" x14ac:dyDescent="0.2">
      <c r="B57" s="47"/>
    </row>
  </sheetData>
  <phoneticPr fontId="0" type="noConversion"/>
  <conditionalFormatting sqref="B1 B3:B65536 C1:O6 C8:O65536">
    <cfRule type="cellIs" dxfId="6" priority="1" stopIfTrue="1" operator="lessThan">
      <formula>0</formula>
    </cfRule>
  </conditionalFormatting>
  <pageMargins left="0.41" right="0.39" top="0.56000000000000005" bottom="0.89" header="0.41" footer="0.36"/>
  <pageSetup paperSize="9" scale="80" orientation="landscape" r:id="rId1"/>
  <headerFooter alignWithMargins="0">
    <oddFooter>&amp;LStatistics Finland&amp;C&amp;D&amp;RHelsinki City Tourist Office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Z57"/>
  <sheetViews>
    <sheetView workbookViewId="0">
      <selection activeCell="B3" sqref="B3"/>
    </sheetView>
  </sheetViews>
  <sheetFormatPr defaultRowHeight="12.75" x14ac:dyDescent="0.2"/>
  <cols>
    <col min="1" max="1" width="4.140625" customWidth="1"/>
    <col min="2" max="2" width="38.7109375" style="42" customWidth="1"/>
    <col min="3" max="11" width="10.140625" customWidth="1"/>
    <col min="12" max="12" width="11.140625" customWidth="1"/>
    <col min="13" max="15" width="10.140625" customWidth="1"/>
  </cols>
  <sheetData>
    <row r="1" spans="2:78" x14ac:dyDescent="0.2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78" x14ac:dyDescent="0.2">
      <c r="B2" s="52" t="s">
        <v>72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78" x14ac:dyDescent="0.2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78" ht="15.75" x14ac:dyDescent="0.25">
      <c r="B4" s="53" t="s">
        <v>55</v>
      </c>
      <c r="C4" s="4"/>
      <c r="D4" s="4"/>
      <c r="E4" s="4"/>
      <c r="F4" s="2"/>
      <c r="G4" s="4"/>
      <c r="H4" s="2"/>
      <c r="I4" s="4"/>
      <c r="J4" s="2"/>
      <c r="K4" s="4"/>
      <c r="L4" s="4"/>
      <c r="M4" s="2"/>
      <c r="N4" s="2"/>
      <c r="O4" s="2"/>
    </row>
    <row r="5" spans="2:78" ht="15.75" thickBot="1" x14ac:dyDescent="0.3">
      <c r="B5" s="54"/>
    </row>
    <row r="6" spans="2:78" ht="13.5" thickBot="1" x14ac:dyDescent="0.25">
      <c r="B6" s="6" t="s">
        <v>134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  <c r="K6" s="7" t="s">
        <v>14</v>
      </c>
      <c r="L6" s="7" t="s">
        <v>15</v>
      </c>
      <c r="M6" s="7" t="s">
        <v>16</v>
      </c>
      <c r="N6" s="7" t="s">
        <v>17</v>
      </c>
      <c r="O6" s="7" t="s">
        <v>18</v>
      </c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</row>
    <row r="7" spans="2:78" ht="13.5" thickBot="1" x14ac:dyDescent="0.25">
      <c r="B7" s="39" t="s">
        <v>135</v>
      </c>
      <c r="C7" s="16" t="s">
        <v>56</v>
      </c>
      <c r="D7" s="16" t="s">
        <v>57</v>
      </c>
      <c r="E7" s="16" t="s">
        <v>58</v>
      </c>
      <c r="F7" s="16" t="s">
        <v>59</v>
      </c>
      <c r="G7" s="16" t="s">
        <v>60</v>
      </c>
      <c r="H7" s="16" t="s">
        <v>61</v>
      </c>
      <c r="I7" s="16" t="s">
        <v>62</v>
      </c>
      <c r="J7" s="16" t="s">
        <v>63</v>
      </c>
      <c r="K7" s="16" t="s">
        <v>64</v>
      </c>
      <c r="L7" s="16" t="s">
        <v>65</v>
      </c>
      <c r="M7" s="16" t="s">
        <v>66</v>
      </c>
      <c r="N7" s="16" t="s">
        <v>67</v>
      </c>
      <c r="O7" s="16" t="s">
        <v>68</v>
      </c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</row>
    <row r="8" spans="2:78" x14ac:dyDescent="0.2">
      <c r="B8" s="48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</row>
    <row r="9" spans="2:78" s="21" customFormat="1" x14ac:dyDescent="0.2">
      <c r="B9" s="18" t="s">
        <v>23</v>
      </c>
      <c r="C9" s="19">
        <f>SUM(D9:O9)</f>
        <v>428451</v>
      </c>
      <c r="D9" s="19">
        <f>'2008KOKOMAA'!D9-'2007KOKOMAA'!D9</f>
        <v>92980</v>
      </c>
      <c r="E9" s="19">
        <f>'2008KOKOMAA'!E9-'2007KOKOMAA'!E9</f>
        <v>186935</v>
      </c>
      <c r="F9" s="19">
        <f>'2008KOKOMAA'!F9-'2007KOKOMAA'!F9</f>
        <v>35121</v>
      </c>
      <c r="G9" s="19">
        <f>'2008KOKOMAA'!G9-'2007KOKOMAA'!G9</f>
        <v>90099</v>
      </c>
      <c r="H9" s="19">
        <f>'2008KOKOMAA'!H9-'2007KOKOMAA'!H9</f>
        <v>73557</v>
      </c>
      <c r="I9" s="19">
        <f>'2008KOKOMAA'!I9-'2007KOKOMAA'!I9</f>
        <v>-8541</v>
      </c>
      <c r="J9" s="19">
        <f>'2008KOKOMAA'!J9-'2007KOKOMAA'!J9</f>
        <v>-23586</v>
      </c>
      <c r="K9" s="19">
        <f>'2008KOKOMAA'!K9-'2007KOKOMAA'!K9</f>
        <v>-46258</v>
      </c>
      <c r="L9" s="19">
        <f>'2008KOKOMAA'!L9-'2007KOKOMAA'!L9</f>
        <v>12986</v>
      </c>
      <c r="M9" s="19">
        <f>'2008KOKOMAA'!M9-'2007KOKOMAA'!M9</f>
        <v>20914</v>
      </c>
      <c r="N9" s="19">
        <f>'2008KOKOMAA'!N9-'2007KOKOMAA'!N9</f>
        <v>-1693</v>
      </c>
      <c r="O9" s="19">
        <f>'2008KOKOMAA'!O9-'2007KOKOMAA'!O9</f>
        <v>-4063</v>
      </c>
      <c r="P9" s="19"/>
      <c r="Q9" s="19"/>
      <c r="R9" s="19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</row>
    <row r="10" spans="2:78" x14ac:dyDescent="0.2">
      <c r="B10" s="11" t="s">
        <v>24</v>
      </c>
      <c r="C10" s="49">
        <f>SUM(D10:O10)</f>
        <v>174327</v>
      </c>
      <c r="D10" s="7">
        <f>'2008KOKOMAA'!D10-'2007KOKOMAA'!D10</f>
        <v>59106</v>
      </c>
      <c r="E10" s="7">
        <f>'2008KOKOMAA'!E10-'2007KOKOMAA'!E10</f>
        <v>65435</v>
      </c>
      <c r="F10" s="7">
        <f>'2008KOKOMAA'!F10-'2007KOKOMAA'!F10</f>
        <v>23321</v>
      </c>
      <c r="G10" s="7">
        <f>'2008KOKOMAA'!G10-'2007KOKOMAA'!G10</f>
        <v>32199</v>
      </c>
      <c r="H10" s="7">
        <f>'2008KOKOMAA'!H10-'2007KOKOMAA'!H10</f>
        <v>16818</v>
      </c>
      <c r="I10" s="7">
        <f>'2008KOKOMAA'!I10-'2007KOKOMAA'!I10</f>
        <v>-13276</v>
      </c>
      <c r="J10" s="7">
        <f>'2008KOKOMAA'!J10-'2007KOKOMAA'!J10</f>
        <v>-20617</v>
      </c>
      <c r="K10" s="7">
        <f>'2008KOKOMAA'!K10-'2007KOKOMAA'!K10</f>
        <v>-9943</v>
      </c>
      <c r="L10" s="7">
        <f>'2008KOKOMAA'!L10-'2007KOKOMAA'!L10</f>
        <v>15350</v>
      </c>
      <c r="M10" s="7">
        <f>'2008KOKOMAA'!M10-'2007KOKOMAA'!M10</f>
        <v>12023</v>
      </c>
      <c r="N10" s="7">
        <f>'2008KOKOMAA'!N10-'2007KOKOMAA'!N10</f>
        <v>-2412</v>
      </c>
      <c r="O10" s="7">
        <f>'2008KOKOMAA'!O10-'2007KOKOMAA'!O10</f>
        <v>-3677</v>
      </c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</row>
    <row r="11" spans="2:78" s="21" customFormat="1" x14ac:dyDescent="0.2">
      <c r="B11" s="22" t="s">
        <v>25</v>
      </c>
      <c r="C11" s="19">
        <f t="shared" ref="C11:C48" si="0">SUM(D11:O11)</f>
        <v>254124</v>
      </c>
      <c r="D11" s="19">
        <f>'2008KOKOMAA'!D11-'2007KOKOMAA'!D11</f>
        <v>33874</v>
      </c>
      <c r="E11" s="19">
        <f>'2008KOKOMAA'!E11-'2007KOKOMAA'!E11</f>
        <v>121500</v>
      </c>
      <c r="F11" s="19">
        <f>'2008KOKOMAA'!F11-'2007KOKOMAA'!F11</f>
        <v>11800</v>
      </c>
      <c r="G11" s="19">
        <f>'2008KOKOMAA'!G11-'2007KOKOMAA'!G11</f>
        <v>57900</v>
      </c>
      <c r="H11" s="19">
        <f>'2008KOKOMAA'!H11-'2007KOKOMAA'!H11</f>
        <v>56739</v>
      </c>
      <c r="I11" s="19">
        <f>'2008KOKOMAA'!I11-'2007KOKOMAA'!I11</f>
        <v>4735</v>
      </c>
      <c r="J11" s="19">
        <f>'2008KOKOMAA'!J11-'2007KOKOMAA'!J11</f>
        <v>-2969</v>
      </c>
      <c r="K11" s="19">
        <f>'2008KOKOMAA'!K11-'2007KOKOMAA'!K11</f>
        <v>-36315</v>
      </c>
      <c r="L11" s="19">
        <f>'2008KOKOMAA'!L11-'2007KOKOMAA'!L11</f>
        <v>-2364</v>
      </c>
      <c r="M11" s="19">
        <f>'2008KOKOMAA'!M11-'2007KOKOMAA'!M11</f>
        <v>8891</v>
      </c>
      <c r="N11" s="19">
        <f>'2008KOKOMAA'!N11-'2007KOKOMAA'!N11</f>
        <v>719</v>
      </c>
      <c r="O11" s="19">
        <f>'2008KOKOMAA'!O11-'2007KOKOMAA'!O11</f>
        <v>-386</v>
      </c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</row>
    <row r="12" spans="2:78" x14ac:dyDescent="0.2">
      <c r="B12" s="1" t="s">
        <v>26</v>
      </c>
      <c r="C12" s="43">
        <f t="shared" si="0"/>
        <v>31785</v>
      </c>
      <c r="D12" s="12">
        <f>'2008KOKOMAA'!D12-'2007KOKOMAA'!D12</f>
        <v>14880</v>
      </c>
      <c r="E12" s="12">
        <f>'2008KOKOMAA'!E12-'2007KOKOMAA'!E12</f>
        <v>19214</v>
      </c>
      <c r="F12" s="12">
        <f>'2008KOKOMAA'!F12-'2007KOKOMAA'!F12</f>
        <v>14394</v>
      </c>
      <c r="G12" s="12">
        <f>'2008KOKOMAA'!G12-'2007KOKOMAA'!G12</f>
        <v>9440</v>
      </c>
      <c r="H12" s="12">
        <f>'2008KOKOMAA'!H12-'2007KOKOMAA'!H12</f>
        <v>302</v>
      </c>
      <c r="I12" s="12">
        <f>'2008KOKOMAA'!I12-'2007KOKOMAA'!I12</f>
        <v>-6585</v>
      </c>
      <c r="J12" s="12">
        <f>'2008KOKOMAA'!J12-'2007KOKOMAA'!J12</f>
        <v>-3553</v>
      </c>
      <c r="K12" s="12">
        <f>'2008KOKOMAA'!K12-'2007KOKOMAA'!K12</f>
        <v>204</v>
      </c>
      <c r="L12" s="12">
        <f>'2008KOKOMAA'!L12-'2007KOKOMAA'!L12</f>
        <v>429</v>
      </c>
      <c r="M12" s="12">
        <f>'2008KOKOMAA'!M12-'2007KOKOMAA'!M12</f>
        <v>-1364</v>
      </c>
      <c r="N12" s="12">
        <f>'2008KOKOMAA'!N12-'2007KOKOMAA'!N12</f>
        <v>-3993</v>
      </c>
      <c r="O12" s="12">
        <f>'2008KOKOMAA'!O12-'2007KOKOMAA'!O12</f>
        <v>-11583</v>
      </c>
    </row>
    <row r="13" spans="2:78" s="21" customFormat="1" x14ac:dyDescent="0.2">
      <c r="B13" s="24" t="s">
        <v>29</v>
      </c>
      <c r="C13" s="23">
        <f t="shared" si="0"/>
        <v>7823</v>
      </c>
      <c r="D13" s="23">
        <f>'2008KOKOMAA'!D13-'2007KOKOMAA'!D13</f>
        <v>2467</v>
      </c>
      <c r="E13" s="23">
        <f>'2008KOKOMAA'!E13-'2007KOKOMAA'!E13</f>
        <v>7618</v>
      </c>
      <c r="F13" s="23">
        <f>'2008KOKOMAA'!F13-'2007KOKOMAA'!F13</f>
        <v>-2804</v>
      </c>
      <c r="G13" s="23">
        <f>'2008KOKOMAA'!G13-'2007KOKOMAA'!G13</f>
        <v>-340</v>
      </c>
      <c r="H13" s="23">
        <f>'2008KOKOMAA'!H13-'2007KOKOMAA'!H13</f>
        <v>3236</v>
      </c>
      <c r="I13" s="23">
        <f>'2008KOKOMAA'!I13-'2007KOKOMAA'!I13</f>
        <v>6169</v>
      </c>
      <c r="J13" s="23">
        <f>'2008KOKOMAA'!J13-'2007KOKOMAA'!J13</f>
        <v>-6720</v>
      </c>
      <c r="K13" s="23">
        <f>'2008KOKOMAA'!K13-'2007KOKOMAA'!K13</f>
        <v>-5167</v>
      </c>
      <c r="L13" s="23">
        <f>'2008KOKOMAA'!L13-'2007KOKOMAA'!L13</f>
        <v>4714</v>
      </c>
      <c r="M13" s="23">
        <f>'2008KOKOMAA'!M13-'2007KOKOMAA'!M13</f>
        <v>-248</v>
      </c>
      <c r="N13" s="23">
        <f>'2008KOKOMAA'!N13-'2007KOKOMAA'!N13</f>
        <v>-1393</v>
      </c>
      <c r="O13" s="23">
        <f>'2008KOKOMAA'!O13-'2007KOKOMAA'!O13</f>
        <v>291</v>
      </c>
    </row>
    <row r="14" spans="2:78" x14ac:dyDescent="0.2">
      <c r="B14" s="1" t="s">
        <v>28</v>
      </c>
      <c r="C14" s="43">
        <f t="shared" si="0"/>
        <v>-4134</v>
      </c>
      <c r="D14" s="12">
        <f>'2008KOKOMAA'!D14-'2007KOKOMAA'!D14</f>
        <v>1773</v>
      </c>
      <c r="E14" s="12">
        <f>'2008KOKOMAA'!E14-'2007KOKOMAA'!E14</f>
        <v>1515</v>
      </c>
      <c r="F14" s="12">
        <f>'2008KOKOMAA'!F14-'2007KOKOMAA'!F14</f>
        <v>-2350</v>
      </c>
      <c r="G14" s="12">
        <f>'2008KOKOMAA'!G14-'2007KOKOMAA'!G14</f>
        <v>2211</v>
      </c>
      <c r="H14" s="12">
        <f>'2008KOKOMAA'!H14-'2007KOKOMAA'!H14</f>
        <v>-4665</v>
      </c>
      <c r="I14" s="12">
        <f>'2008KOKOMAA'!I14-'2007KOKOMAA'!I14</f>
        <v>2343</v>
      </c>
      <c r="J14" s="12">
        <f>'2008KOKOMAA'!J14-'2007KOKOMAA'!J14</f>
        <v>3387</v>
      </c>
      <c r="K14" s="12">
        <f>'2008KOKOMAA'!K14-'2007KOKOMAA'!K14</f>
        <v>-5547</v>
      </c>
      <c r="L14" s="12">
        <f>'2008KOKOMAA'!L14-'2007KOKOMAA'!L14</f>
        <v>787</v>
      </c>
      <c r="M14" s="12">
        <f>'2008KOKOMAA'!M14-'2007KOKOMAA'!M14</f>
        <v>839</v>
      </c>
      <c r="N14" s="12">
        <f>'2008KOKOMAA'!N14-'2007KOKOMAA'!N14</f>
        <v>-3532</v>
      </c>
      <c r="O14" s="12">
        <f>'2008KOKOMAA'!O14-'2007KOKOMAA'!O14</f>
        <v>-895</v>
      </c>
    </row>
    <row r="15" spans="2:78" s="21" customFormat="1" x14ac:dyDescent="0.2">
      <c r="B15" s="24" t="s">
        <v>27</v>
      </c>
      <c r="C15" s="23">
        <f t="shared" si="0"/>
        <v>174157</v>
      </c>
      <c r="D15" s="23">
        <f>'2008KOKOMAA'!D15-'2007KOKOMAA'!D15</f>
        <v>35682</v>
      </c>
      <c r="E15" s="23">
        <f>'2008KOKOMAA'!E15-'2007KOKOMAA'!E15</f>
        <v>14790</v>
      </c>
      <c r="F15" s="23">
        <f>'2008KOKOMAA'!F15-'2007KOKOMAA'!F15</f>
        <v>8133</v>
      </c>
      <c r="G15" s="23">
        <f>'2008KOKOMAA'!G15-'2007KOKOMAA'!G15</f>
        <v>5017</v>
      </c>
      <c r="H15" s="23">
        <f>'2008KOKOMAA'!H15-'2007KOKOMAA'!H15</f>
        <v>17333</v>
      </c>
      <c r="I15" s="23">
        <f>'2008KOKOMAA'!I15-'2007KOKOMAA'!I15</f>
        <v>10905</v>
      </c>
      <c r="J15" s="23">
        <f>'2008KOKOMAA'!J15-'2007KOKOMAA'!J15</f>
        <v>18482</v>
      </c>
      <c r="K15" s="23">
        <f>'2008KOKOMAA'!K15-'2007KOKOMAA'!K15</f>
        <v>21697</v>
      </c>
      <c r="L15" s="23">
        <f>'2008KOKOMAA'!L15-'2007KOKOMAA'!L15</f>
        <v>5926</v>
      </c>
      <c r="M15" s="23">
        <f>'2008KOKOMAA'!M15-'2007KOKOMAA'!M15</f>
        <v>11146</v>
      </c>
      <c r="N15" s="23">
        <f>'2008KOKOMAA'!N15-'2007KOKOMAA'!N15</f>
        <v>13019</v>
      </c>
      <c r="O15" s="23">
        <f>'2008KOKOMAA'!O15-'2007KOKOMAA'!O15</f>
        <v>12027</v>
      </c>
    </row>
    <row r="16" spans="2:78" x14ac:dyDescent="0.2">
      <c r="B16" s="42" t="s">
        <v>1</v>
      </c>
      <c r="C16" s="43">
        <f t="shared" si="0"/>
        <v>-12025</v>
      </c>
      <c r="D16" s="12">
        <f>'2008KOKOMAA'!D16-'2007KOKOMAA'!D16</f>
        <v>336</v>
      </c>
      <c r="E16" s="12">
        <f>'2008KOKOMAA'!E16-'2007KOKOMAA'!E16</f>
        <v>1242</v>
      </c>
      <c r="F16" s="12">
        <f>'2008KOKOMAA'!F16-'2007KOKOMAA'!F16</f>
        <v>531</v>
      </c>
      <c r="G16" s="12">
        <f>'2008KOKOMAA'!G16-'2007KOKOMAA'!G16</f>
        <v>378</v>
      </c>
      <c r="H16" s="12">
        <f>'2008KOKOMAA'!H16-'2007KOKOMAA'!H16</f>
        <v>1249</v>
      </c>
      <c r="I16" s="12">
        <f>'2008KOKOMAA'!I16-'2007KOKOMAA'!I16</f>
        <v>-3741</v>
      </c>
      <c r="J16" s="12">
        <f>'2008KOKOMAA'!J16-'2007KOKOMAA'!J16</f>
        <v>-2043</v>
      </c>
      <c r="K16" s="12">
        <f>'2008KOKOMAA'!K16-'2007KOKOMAA'!K16</f>
        <v>-4105</v>
      </c>
      <c r="L16" s="12">
        <f>'2008KOKOMAA'!L16-'2007KOKOMAA'!L16</f>
        <v>-694</v>
      </c>
      <c r="M16" s="12">
        <f>'2008KOKOMAA'!M16-'2007KOKOMAA'!M16</f>
        <v>-1598</v>
      </c>
      <c r="N16" s="12">
        <f>'2008KOKOMAA'!N16-'2007KOKOMAA'!N16</f>
        <v>-1275</v>
      </c>
      <c r="O16" s="12">
        <f>'2008KOKOMAA'!O16-'2007KOKOMAA'!O16</f>
        <v>-2305</v>
      </c>
    </row>
    <row r="17" spans="2:15" s="21" customFormat="1" x14ac:dyDescent="0.2">
      <c r="B17" s="24" t="s">
        <v>30</v>
      </c>
      <c r="C17" s="23">
        <f t="shared" si="0"/>
        <v>-2027</v>
      </c>
      <c r="D17" s="23">
        <f>'2008KOKOMAA'!D17-'2007KOKOMAA'!D17</f>
        <v>-1627</v>
      </c>
      <c r="E17" s="23">
        <f>'2008KOKOMAA'!E17-'2007KOKOMAA'!E17</f>
        <v>1251</v>
      </c>
      <c r="F17" s="23">
        <f>'2008KOKOMAA'!F17-'2007KOKOMAA'!F17</f>
        <v>980</v>
      </c>
      <c r="G17" s="23">
        <f>'2008KOKOMAA'!G17-'2007KOKOMAA'!G17</f>
        <v>1007</v>
      </c>
      <c r="H17" s="23">
        <f>'2008KOKOMAA'!H17-'2007KOKOMAA'!H17</f>
        <v>58</v>
      </c>
      <c r="I17" s="23">
        <f>'2008KOKOMAA'!I17-'2007KOKOMAA'!I17</f>
        <v>-1073</v>
      </c>
      <c r="J17" s="23">
        <f>'2008KOKOMAA'!J17-'2007KOKOMAA'!J17</f>
        <v>-206</v>
      </c>
      <c r="K17" s="23">
        <f>'2008KOKOMAA'!K17-'2007KOKOMAA'!K17</f>
        <v>1102</v>
      </c>
      <c r="L17" s="23">
        <f>'2008KOKOMAA'!L17-'2007KOKOMAA'!L17</f>
        <v>99</v>
      </c>
      <c r="M17" s="23">
        <f>'2008KOKOMAA'!M17-'2007KOKOMAA'!M17</f>
        <v>-1671</v>
      </c>
      <c r="N17" s="23">
        <f>'2008KOKOMAA'!N17-'2007KOKOMAA'!N17</f>
        <v>-1652</v>
      </c>
      <c r="O17" s="23">
        <f>'2008KOKOMAA'!O17-'2007KOKOMAA'!O17</f>
        <v>-295</v>
      </c>
    </row>
    <row r="18" spans="2:15" x14ac:dyDescent="0.2">
      <c r="B18" s="1" t="s">
        <v>31</v>
      </c>
      <c r="C18" s="43">
        <f t="shared" si="0"/>
        <v>2883</v>
      </c>
      <c r="D18" s="12">
        <f>'2008KOKOMAA'!D18-'2007KOKOMAA'!D18</f>
        <v>1084</v>
      </c>
      <c r="E18" s="12">
        <f>'2008KOKOMAA'!E18-'2007KOKOMAA'!E18</f>
        <v>1383</v>
      </c>
      <c r="F18" s="12">
        <f>'2008KOKOMAA'!F18-'2007KOKOMAA'!F18</f>
        <v>-329</v>
      </c>
      <c r="G18" s="12">
        <f>'2008KOKOMAA'!G18-'2007KOKOMAA'!G18</f>
        <v>49</v>
      </c>
      <c r="H18" s="12">
        <f>'2008KOKOMAA'!H18-'2007KOKOMAA'!H18</f>
        <v>1703</v>
      </c>
      <c r="I18" s="12">
        <f>'2008KOKOMAA'!I18-'2007KOKOMAA'!I18</f>
        <v>-73</v>
      </c>
      <c r="J18" s="12">
        <f>'2008KOKOMAA'!J18-'2007KOKOMAA'!J18</f>
        <v>-1592</v>
      </c>
      <c r="K18" s="12">
        <f>'2008KOKOMAA'!K18-'2007KOKOMAA'!K18</f>
        <v>-1182</v>
      </c>
      <c r="L18" s="12">
        <f>'2008KOKOMAA'!L18-'2007KOKOMAA'!L18</f>
        <v>1332</v>
      </c>
      <c r="M18" s="12">
        <f>'2008KOKOMAA'!M18-'2007KOKOMAA'!M18</f>
        <v>1032</v>
      </c>
      <c r="N18" s="12">
        <f>'2008KOKOMAA'!N18-'2007KOKOMAA'!N18</f>
        <v>-232</v>
      </c>
      <c r="O18" s="12">
        <f>'2008KOKOMAA'!O18-'2007KOKOMAA'!O18</f>
        <v>-292</v>
      </c>
    </row>
    <row r="19" spans="2:15" s="21" customFormat="1" x14ac:dyDescent="0.2">
      <c r="B19" s="24" t="s">
        <v>34</v>
      </c>
      <c r="C19" s="23">
        <f t="shared" si="0"/>
        <v>-18916</v>
      </c>
      <c r="D19" s="23">
        <f>'2008KOKOMAA'!D19-'2007KOKOMAA'!D19</f>
        <v>1551</v>
      </c>
      <c r="E19" s="23">
        <f>'2008KOKOMAA'!E19-'2007KOKOMAA'!E19</f>
        <v>1876</v>
      </c>
      <c r="F19" s="23">
        <f>'2008KOKOMAA'!F19-'2007KOKOMAA'!F19</f>
        <v>225</v>
      </c>
      <c r="G19" s="23">
        <f>'2008KOKOMAA'!G19-'2007KOKOMAA'!G19</f>
        <v>549</v>
      </c>
      <c r="H19" s="23">
        <f>'2008KOKOMAA'!H19-'2007KOKOMAA'!H19</f>
        <v>103</v>
      </c>
      <c r="I19" s="23">
        <f>'2008KOKOMAA'!I19-'2007KOKOMAA'!I19</f>
        <v>586</v>
      </c>
      <c r="J19" s="23">
        <f>'2008KOKOMAA'!J19-'2007KOKOMAA'!J19</f>
        <v>-16468</v>
      </c>
      <c r="K19" s="23">
        <f>'2008KOKOMAA'!K19-'2007KOKOMAA'!K19</f>
        <v>-4126</v>
      </c>
      <c r="L19" s="23">
        <f>'2008KOKOMAA'!L19-'2007KOKOMAA'!L19</f>
        <v>-772</v>
      </c>
      <c r="M19" s="23">
        <f>'2008KOKOMAA'!M19-'2007KOKOMAA'!M19</f>
        <v>-1016</v>
      </c>
      <c r="N19" s="23">
        <f>'2008KOKOMAA'!N19-'2007KOKOMAA'!N19</f>
        <v>-476</v>
      </c>
      <c r="O19" s="23">
        <f>'2008KOKOMAA'!O19-'2007KOKOMAA'!O19</f>
        <v>-948</v>
      </c>
    </row>
    <row r="20" spans="2:15" x14ac:dyDescent="0.2">
      <c r="B20" s="1" t="s">
        <v>33</v>
      </c>
      <c r="C20" s="43">
        <f t="shared" si="0"/>
        <v>-9144</v>
      </c>
      <c r="D20" s="12">
        <f>'2008KOKOMAA'!D20-'2007KOKOMAA'!D20</f>
        <v>788</v>
      </c>
      <c r="E20" s="12">
        <f>'2008KOKOMAA'!E20-'2007KOKOMAA'!E20</f>
        <v>872</v>
      </c>
      <c r="F20" s="12">
        <f>'2008KOKOMAA'!F20-'2007KOKOMAA'!F20</f>
        <v>-992</v>
      </c>
      <c r="G20" s="12">
        <f>'2008KOKOMAA'!G20-'2007KOKOMAA'!G20</f>
        <v>1017</v>
      </c>
      <c r="H20" s="12">
        <f>'2008KOKOMAA'!H20-'2007KOKOMAA'!H20</f>
        <v>-259</v>
      </c>
      <c r="I20" s="12">
        <f>'2008KOKOMAA'!I20-'2007KOKOMAA'!I20</f>
        <v>-3763</v>
      </c>
      <c r="J20" s="12">
        <f>'2008KOKOMAA'!J20-'2007KOKOMAA'!J20</f>
        <v>-4664</v>
      </c>
      <c r="K20" s="12">
        <f>'2008KOKOMAA'!K20-'2007KOKOMAA'!K20</f>
        <v>-3932</v>
      </c>
      <c r="L20" s="12">
        <f>'2008KOKOMAA'!L20-'2007KOKOMAA'!L20</f>
        <v>537</v>
      </c>
      <c r="M20" s="12">
        <f>'2008KOKOMAA'!M20-'2007KOKOMAA'!M20</f>
        <v>-21</v>
      </c>
      <c r="N20" s="12">
        <f>'2008KOKOMAA'!N20-'2007KOKOMAA'!N20</f>
        <v>-190</v>
      </c>
      <c r="O20" s="12">
        <f>'2008KOKOMAA'!O20-'2007KOKOMAA'!O20</f>
        <v>1463</v>
      </c>
    </row>
    <row r="21" spans="2:15" s="21" customFormat="1" x14ac:dyDescent="0.2">
      <c r="B21" s="24" t="s">
        <v>40</v>
      </c>
      <c r="C21" s="23">
        <f t="shared" si="0"/>
        <v>-6253</v>
      </c>
      <c r="D21" s="23">
        <f>'2008KOKOMAA'!D21-'2007KOKOMAA'!D21</f>
        <v>960</v>
      </c>
      <c r="E21" s="23">
        <f>'2008KOKOMAA'!E21-'2007KOKOMAA'!E21</f>
        <v>1310</v>
      </c>
      <c r="F21" s="23">
        <f>'2008KOKOMAA'!F21-'2007KOKOMAA'!F21</f>
        <v>1208</v>
      </c>
      <c r="G21" s="23">
        <f>'2008KOKOMAA'!G21-'2007KOKOMAA'!G21</f>
        <v>1822</v>
      </c>
      <c r="H21" s="23">
        <f>'2008KOKOMAA'!H21-'2007KOKOMAA'!H21</f>
        <v>1895</v>
      </c>
      <c r="I21" s="23">
        <f>'2008KOKOMAA'!I21-'2007KOKOMAA'!I21</f>
        <v>-389</v>
      </c>
      <c r="J21" s="23">
        <f>'2008KOKOMAA'!J21-'2007KOKOMAA'!J21</f>
        <v>412</v>
      </c>
      <c r="K21" s="23">
        <f>'2008KOKOMAA'!K21-'2007KOKOMAA'!K21</f>
        <v>-4939</v>
      </c>
      <c r="L21" s="23">
        <f>'2008KOKOMAA'!L21-'2007KOKOMAA'!L21</f>
        <v>-3522</v>
      </c>
      <c r="M21" s="23">
        <f>'2008KOKOMAA'!M21-'2007KOKOMAA'!M21</f>
        <v>-2825</v>
      </c>
      <c r="N21" s="23">
        <f>'2008KOKOMAA'!N21-'2007KOKOMAA'!N21</f>
        <v>-2350</v>
      </c>
      <c r="O21" s="23">
        <f>'2008KOKOMAA'!O21-'2007KOKOMAA'!O21</f>
        <v>165</v>
      </c>
    </row>
    <row r="22" spans="2:15" x14ac:dyDescent="0.2">
      <c r="B22" s="42" t="s">
        <v>36</v>
      </c>
      <c r="C22" s="43">
        <f t="shared" si="0"/>
        <v>-12024</v>
      </c>
      <c r="D22" s="12">
        <f>'2008KOKOMAA'!D22-'2007KOKOMAA'!D22</f>
        <v>1337</v>
      </c>
      <c r="E22" s="12">
        <f>'2008KOKOMAA'!E22-'2007KOKOMAA'!E22</f>
        <v>1034</v>
      </c>
      <c r="F22" s="12">
        <f>'2008KOKOMAA'!F22-'2007KOKOMAA'!F22</f>
        <v>3903</v>
      </c>
      <c r="G22" s="12">
        <f>'2008KOKOMAA'!G22-'2007KOKOMAA'!G22</f>
        <v>-2960</v>
      </c>
      <c r="H22" s="12">
        <f>'2008KOKOMAA'!H22-'2007KOKOMAA'!H22</f>
        <v>-47</v>
      </c>
      <c r="I22" s="12">
        <f>'2008KOKOMAA'!I22-'2007KOKOMAA'!I22</f>
        <v>-2839</v>
      </c>
      <c r="J22" s="12">
        <f>'2008KOKOMAA'!J22-'2007KOKOMAA'!J22</f>
        <v>-3499</v>
      </c>
      <c r="K22" s="12">
        <f>'2008KOKOMAA'!K22-'2007KOKOMAA'!K22</f>
        <v>-6690</v>
      </c>
      <c r="L22" s="12">
        <f>'2008KOKOMAA'!L22-'2007KOKOMAA'!L22</f>
        <v>-1162</v>
      </c>
      <c r="M22" s="12">
        <f>'2008KOKOMAA'!M22-'2007KOKOMAA'!M22</f>
        <v>-258</v>
      </c>
      <c r="N22" s="12">
        <f>'2008KOKOMAA'!N22-'2007KOKOMAA'!N22</f>
        <v>489</v>
      </c>
      <c r="O22" s="12">
        <f>'2008KOKOMAA'!O22-'2007KOKOMAA'!O22</f>
        <v>-1332</v>
      </c>
    </row>
    <row r="23" spans="2:15" s="21" customFormat="1" x14ac:dyDescent="0.2">
      <c r="B23" s="24" t="s">
        <v>32</v>
      </c>
      <c r="C23" s="23">
        <f t="shared" si="0"/>
        <v>-7960</v>
      </c>
      <c r="D23" s="23">
        <f>'2008KOKOMAA'!D23-'2007KOKOMAA'!D23</f>
        <v>-6190</v>
      </c>
      <c r="E23" s="23">
        <f>'2008KOKOMAA'!E23-'2007KOKOMAA'!E23</f>
        <v>1787</v>
      </c>
      <c r="F23" s="23">
        <f>'2008KOKOMAA'!F23-'2007KOKOMAA'!F23</f>
        <v>-4121</v>
      </c>
      <c r="G23" s="23">
        <f>'2008KOKOMAA'!G23-'2007KOKOMAA'!G23</f>
        <v>719</v>
      </c>
      <c r="H23" s="23">
        <f>'2008KOKOMAA'!H23-'2007KOKOMAA'!H23</f>
        <v>754</v>
      </c>
      <c r="I23" s="23">
        <f>'2008KOKOMAA'!I23-'2007KOKOMAA'!I23</f>
        <v>-1104</v>
      </c>
      <c r="J23" s="23">
        <f>'2008KOKOMAA'!J23-'2007KOKOMAA'!J23</f>
        <v>-740</v>
      </c>
      <c r="K23" s="23">
        <f>'2008KOKOMAA'!K23-'2007KOKOMAA'!K23</f>
        <v>-148</v>
      </c>
      <c r="L23" s="23">
        <f>'2008KOKOMAA'!L23-'2007KOKOMAA'!L23</f>
        <v>-1218</v>
      </c>
      <c r="M23" s="23">
        <f>'2008KOKOMAA'!M23-'2007KOKOMAA'!M23</f>
        <v>1044</v>
      </c>
      <c r="N23" s="23">
        <f>'2008KOKOMAA'!N23-'2007KOKOMAA'!N23</f>
        <v>-49</v>
      </c>
      <c r="O23" s="23">
        <f>'2008KOKOMAA'!O23-'2007KOKOMAA'!O23</f>
        <v>1306</v>
      </c>
    </row>
    <row r="24" spans="2:15" x14ac:dyDescent="0.2">
      <c r="B24" s="1" t="s">
        <v>35</v>
      </c>
      <c r="C24" s="43">
        <f t="shared" si="0"/>
        <v>5902</v>
      </c>
      <c r="D24" s="12">
        <f>'2008KOKOMAA'!D24-'2007KOKOMAA'!D24</f>
        <v>395</v>
      </c>
      <c r="E24" s="12">
        <f>'2008KOKOMAA'!E24-'2007KOKOMAA'!E24</f>
        <v>454</v>
      </c>
      <c r="F24" s="12">
        <f>'2008KOKOMAA'!F24-'2007KOKOMAA'!F24</f>
        <v>2734</v>
      </c>
      <c r="G24" s="12">
        <f>'2008KOKOMAA'!G24-'2007KOKOMAA'!G24</f>
        <v>4007</v>
      </c>
      <c r="H24" s="12">
        <f>'2008KOKOMAA'!H24-'2007KOKOMAA'!H24</f>
        <v>1477</v>
      </c>
      <c r="I24" s="12">
        <f>'2008KOKOMAA'!I24-'2007KOKOMAA'!I24</f>
        <v>-196</v>
      </c>
      <c r="J24" s="12">
        <f>'2008KOKOMAA'!J24-'2007KOKOMAA'!J24</f>
        <v>-2353</v>
      </c>
      <c r="K24" s="12">
        <f>'2008KOKOMAA'!K24-'2007KOKOMAA'!K24</f>
        <v>18</v>
      </c>
      <c r="L24" s="12">
        <f>'2008KOKOMAA'!L24-'2007KOKOMAA'!L24</f>
        <v>458</v>
      </c>
      <c r="M24" s="12">
        <f>'2008KOKOMAA'!M24-'2007KOKOMAA'!M24</f>
        <v>102</v>
      </c>
      <c r="N24" s="12">
        <f>'2008KOKOMAA'!N24-'2007KOKOMAA'!N24</f>
        <v>-1178</v>
      </c>
      <c r="O24" s="12">
        <f>'2008KOKOMAA'!O24-'2007KOKOMAA'!O24</f>
        <v>-16</v>
      </c>
    </row>
    <row r="25" spans="2:15" s="21" customFormat="1" x14ac:dyDescent="0.2">
      <c r="B25" s="24" t="s">
        <v>38</v>
      </c>
      <c r="C25" s="23">
        <f t="shared" si="0"/>
        <v>-7106</v>
      </c>
      <c r="D25" s="23">
        <f>'2008KOKOMAA'!D25-'2007KOKOMAA'!D25</f>
        <v>-1280</v>
      </c>
      <c r="E25" s="23">
        <f>'2008KOKOMAA'!E25-'2007KOKOMAA'!E25</f>
        <v>285</v>
      </c>
      <c r="F25" s="23">
        <f>'2008KOKOMAA'!F25-'2007KOKOMAA'!F25</f>
        <v>-291</v>
      </c>
      <c r="G25" s="23">
        <f>'2008KOKOMAA'!G25-'2007KOKOMAA'!G25</f>
        <v>-124</v>
      </c>
      <c r="H25" s="23">
        <f>'2008KOKOMAA'!H25-'2007KOKOMAA'!H25</f>
        <v>-561</v>
      </c>
      <c r="I25" s="23">
        <f>'2008KOKOMAA'!I25-'2007KOKOMAA'!I25</f>
        <v>-2435</v>
      </c>
      <c r="J25" s="23">
        <f>'2008KOKOMAA'!J25-'2007KOKOMAA'!J25</f>
        <v>-2735</v>
      </c>
      <c r="K25" s="23">
        <f>'2008KOKOMAA'!K25-'2007KOKOMAA'!K25</f>
        <v>-107</v>
      </c>
      <c r="L25" s="23">
        <f>'2008KOKOMAA'!L25-'2007KOKOMAA'!L25</f>
        <v>-242</v>
      </c>
      <c r="M25" s="23">
        <f>'2008KOKOMAA'!M25-'2007KOKOMAA'!M25</f>
        <v>-149</v>
      </c>
      <c r="N25" s="23">
        <f>'2008KOKOMAA'!N25-'2007KOKOMAA'!N25</f>
        <v>331</v>
      </c>
      <c r="O25" s="23">
        <f>'2008KOKOMAA'!O25-'2007KOKOMAA'!O25</f>
        <v>202</v>
      </c>
    </row>
    <row r="26" spans="2:15" x14ac:dyDescent="0.2">
      <c r="B26" s="1" t="s">
        <v>37</v>
      </c>
      <c r="C26" s="43">
        <f t="shared" si="0"/>
        <v>-6297</v>
      </c>
      <c r="D26" s="12">
        <f>'2008KOKOMAA'!D26-'2007KOKOMAA'!D26</f>
        <v>-576</v>
      </c>
      <c r="E26" s="12">
        <f>'2008KOKOMAA'!E26-'2007KOKOMAA'!E26</f>
        <v>1834</v>
      </c>
      <c r="F26" s="12">
        <f>'2008KOKOMAA'!F26-'2007KOKOMAA'!F26</f>
        <v>-2777</v>
      </c>
      <c r="G26" s="12">
        <f>'2008KOKOMAA'!G26-'2007KOKOMAA'!G26</f>
        <v>1327</v>
      </c>
      <c r="H26" s="12">
        <f>'2008KOKOMAA'!H26-'2007KOKOMAA'!H26</f>
        <v>-1479</v>
      </c>
      <c r="I26" s="12">
        <f>'2008KOKOMAA'!I26-'2007KOKOMAA'!I26</f>
        <v>506</v>
      </c>
      <c r="J26" s="12">
        <f>'2008KOKOMAA'!J26-'2007KOKOMAA'!J26</f>
        <v>105</v>
      </c>
      <c r="K26" s="12">
        <f>'2008KOKOMAA'!K26-'2007KOKOMAA'!K26</f>
        <v>-505</v>
      </c>
      <c r="L26" s="12">
        <f>'2008KOKOMAA'!L26-'2007KOKOMAA'!L26</f>
        <v>-959</v>
      </c>
      <c r="M26" s="12">
        <f>'2008KOKOMAA'!M26-'2007KOKOMAA'!M26</f>
        <v>-1744</v>
      </c>
      <c r="N26" s="12">
        <f>'2008KOKOMAA'!N26-'2007KOKOMAA'!N26</f>
        <v>-709</v>
      </c>
      <c r="O26" s="12">
        <f>'2008KOKOMAA'!O26-'2007KOKOMAA'!O26</f>
        <v>-1320</v>
      </c>
    </row>
    <row r="27" spans="2:15" s="21" customFormat="1" x14ac:dyDescent="0.2">
      <c r="B27" s="24" t="s">
        <v>39</v>
      </c>
      <c r="C27" s="23">
        <f t="shared" si="0"/>
        <v>-2660</v>
      </c>
      <c r="D27" s="23">
        <f>'2008KOKOMAA'!D27-'2007KOKOMAA'!D27</f>
        <v>-151</v>
      </c>
      <c r="E27" s="23">
        <f>'2008KOKOMAA'!E27-'2007KOKOMAA'!E27</f>
        <v>-527</v>
      </c>
      <c r="F27" s="23">
        <f>'2008KOKOMAA'!F27-'2007KOKOMAA'!F27</f>
        <v>-624</v>
      </c>
      <c r="G27" s="23">
        <f>'2008KOKOMAA'!G27-'2007KOKOMAA'!G27</f>
        <v>-6</v>
      </c>
      <c r="H27" s="23">
        <f>'2008KOKOMAA'!H27-'2007KOKOMAA'!H27</f>
        <v>-1317</v>
      </c>
      <c r="I27" s="23">
        <f>'2008KOKOMAA'!I27-'2007KOKOMAA'!I27</f>
        <v>-1551</v>
      </c>
      <c r="J27" s="23">
        <f>'2008KOKOMAA'!J27-'2007KOKOMAA'!J27</f>
        <v>-227</v>
      </c>
      <c r="K27" s="23">
        <f>'2008KOKOMAA'!K27-'2007KOKOMAA'!K27</f>
        <v>34</v>
      </c>
      <c r="L27" s="23">
        <f>'2008KOKOMAA'!L27-'2007KOKOMAA'!L27</f>
        <v>953</v>
      </c>
      <c r="M27" s="23">
        <f>'2008KOKOMAA'!M27-'2007KOKOMAA'!M27</f>
        <v>565</v>
      </c>
      <c r="N27" s="23">
        <f>'2008KOKOMAA'!N27-'2007KOKOMAA'!N27</f>
        <v>-495</v>
      </c>
      <c r="O27" s="23">
        <f>'2008KOKOMAA'!O27-'2007KOKOMAA'!O27</f>
        <v>686</v>
      </c>
    </row>
    <row r="28" spans="2:15" x14ac:dyDescent="0.2">
      <c r="B28" s="42" t="s">
        <v>42</v>
      </c>
      <c r="C28" s="43">
        <f t="shared" si="0"/>
        <v>868</v>
      </c>
      <c r="D28" s="12">
        <f>'2008KOKOMAA'!D28-'2007KOKOMAA'!D28</f>
        <v>479</v>
      </c>
      <c r="E28" s="12">
        <f>'2008KOKOMAA'!E28-'2007KOKOMAA'!E28</f>
        <v>406</v>
      </c>
      <c r="F28" s="12">
        <f>'2008KOKOMAA'!F28-'2007KOKOMAA'!F28</f>
        <v>-8</v>
      </c>
      <c r="G28" s="12">
        <f>'2008KOKOMAA'!G28-'2007KOKOMAA'!G28</f>
        <v>-506</v>
      </c>
      <c r="H28" s="12">
        <f>'2008KOKOMAA'!H28-'2007KOKOMAA'!H28</f>
        <v>-390</v>
      </c>
      <c r="I28" s="12">
        <f>'2008KOKOMAA'!I28-'2007KOKOMAA'!I28</f>
        <v>-751</v>
      </c>
      <c r="J28" s="12">
        <f>'2008KOKOMAA'!J28-'2007KOKOMAA'!J28</f>
        <v>420</v>
      </c>
      <c r="K28" s="12">
        <f>'2008KOKOMAA'!K28-'2007KOKOMAA'!K28</f>
        <v>718</v>
      </c>
      <c r="L28" s="12">
        <f>'2008KOKOMAA'!L28-'2007KOKOMAA'!L28</f>
        <v>276</v>
      </c>
      <c r="M28" s="12">
        <f>'2008KOKOMAA'!M28-'2007KOKOMAA'!M28</f>
        <v>786</v>
      </c>
      <c r="N28" s="12">
        <f>'2008KOKOMAA'!N28-'2007KOKOMAA'!N28</f>
        <v>-514</v>
      </c>
      <c r="O28" s="12">
        <f>'2008KOKOMAA'!O28-'2007KOKOMAA'!O28</f>
        <v>-48</v>
      </c>
    </row>
    <row r="29" spans="2:15" s="21" customFormat="1" x14ac:dyDescent="0.2">
      <c r="B29" s="24" t="s">
        <v>43</v>
      </c>
      <c r="C29" s="23">
        <f t="shared" si="0"/>
        <v>1662</v>
      </c>
      <c r="D29" s="23">
        <f>'2008KOKOMAA'!D29-'2007KOKOMAA'!D29</f>
        <v>41</v>
      </c>
      <c r="E29" s="23">
        <f>'2008KOKOMAA'!E29-'2007KOKOMAA'!E29</f>
        <v>-420</v>
      </c>
      <c r="F29" s="23">
        <f>'2008KOKOMAA'!F29-'2007KOKOMAA'!F29</f>
        <v>-539</v>
      </c>
      <c r="G29" s="23">
        <f>'2008KOKOMAA'!G29-'2007KOKOMAA'!G29</f>
        <v>-246</v>
      </c>
      <c r="H29" s="23">
        <f>'2008KOKOMAA'!H29-'2007KOKOMAA'!H29</f>
        <v>788</v>
      </c>
      <c r="I29" s="23">
        <f>'2008KOKOMAA'!I29-'2007KOKOMAA'!I29</f>
        <v>-507</v>
      </c>
      <c r="J29" s="23">
        <f>'2008KOKOMAA'!J29-'2007KOKOMAA'!J29</f>
        <v>439</v>
      </c>
      <c r="K29" s="23">
        <f>'2008KOKOMAA'!K29-'2007KOKOMAA'!K29</f>
        <v>1215</v>
      </c>
      <c r="L29" s="23">
        <f>'2008KOKOMAA'!L29-'2007KOKOMAA'!L29</f>
        <v>532</v>
      </c>
      <c r="M29" s="23">
        <f>'2008KOKOMAA'!M29-'2007KOKOMAA'!M29</f>
        <v>592</v>
      </c>
      <c r="N29" s="23">
        <f>'2008KOKOMAA'!N29-'2007KOKOMAA'!N29</f>
        <v>-274</v>
      </c>
      <c r="O29" s="23">
        <f>'2008KOKOMAA'!O29-'2007KOKOMAA'!O29</f>
        <v>41</v>
      </c>
    </row>
    <row r="30" spans="2:15" x14ac:dyDescent="0.2">
      <c r="B30" s="1" t="s">
        <v>44</v>
      </c>
      <c r="C30" s="43">
        <f t="shared" si="0"/>
        <v>-560</v>
      </c>
      <c r="D30" s="12">
        <f>'2008KOKOMAA'!D30-'2007KOKOMAA'!D30</f>
        <v>32</v>
      </c>
      <c r="E30" s="12">
        <f>'2008KOKOMAA'!E30-'2007KOKOMAA'!E30</f>
        <v>909</v>
      </c>
      <c r="F30" s="12">
        <f>'2008KOKOMAA'!F30-'2007KOKOMAA'!F30</f>
        <v>-544</v>
      </c>
      <c r="G30" s="12">
        <f>'2008KOKOMAA'!G30-'2007KOKOMAA'!G30</f>
        <v>2037</v>
      </c>
      <c r="H30" s="12">
        <f>'2008KOKOMAA'!H30-'2007KOKOMAA'!H30</f>
        <v>-308</v>
      </c>
      <c r="I30" s="12">
        <f>'2008KOKOMAA'!I30-'2007KOKOMAA'!I30</f>
        <v>-1163</v>
      </c>
      <c r="J30" s="12">
        <f>'2008KOKOMAA'!J30-'2007KOKOMAA'!J30</f>
        <v>154</v>
      </c>
      <c r="K30" s="12">
        <f>'2008KOKOMAA'!K30-'2007KOKOMAA'!K30</f>
        <v>-42</v>
      </c>
      <c r="L30" s="12">
        <f>'2008KOKOMAA'!L30-'2007KOKOMAA'!L30</f>
        <v>-229</v>
      </c>
      <c r="M30" s="12">
        <f>'2008KOKOMAA'!M30-'2007KOKOMAA'!M30</f>
        <v>-681</v>
      </c>
      <c r="N30" s="12">
        <f>'2008KOKOMAA'!N30-'2007KOKOMAA'!N30</f>
        <v>-217</v>
      </c>
      <c r="O30" s="12">
        <f>'2008KOKOMAA'!O30-'2007KOKOMAA'!O30</f>
        <v>-508</v>
      </c>
    </row>
    <row r="31" spans="2:15" s="21" customFormat="1" x14ac:dyDescent="0.2">
      <c r="B31" s="24" t="s">
        <v>2</v>
      </c>
      <c r="C31" s="23">
        <f t="shared" si="0"/>
        <v>7033</v>
      </c>
      <c r="D31" s="23">
        <f>'2008KOKOMAA'!D31-'2007KOKOMAA'!D31</f>
        <v>-26</v>
      </c>
      <c r="E31" s="23">
        <f>'2008KOKOMAA'!E31-'2007KOKOMAA'!E31</f>
        <v>263</v>
      </c>
      <c r="F31" s="23">
        <f>'2008KOKOMAA'!F31-'2007KOKOMAA'!F31</f>
        <v>182</v>
      </c>
      <c r="G31" s="23">
        <f>'2008KOKOMAA'!G31-'2007KOKOMAA'!G31</f>
        <v>86</v>
      </c>
      <c r="H31" s="23">
        <f>'2008KOKOMAA'!H31-'2007KOKOMAA'!H31</f>
        <v>1555</v>
      </c>
      <c r="I31" s="23">
        <f>'2008KOKOMAA'!I31-'2007KOKOMAA'!I31</f>
        <v>693</v>
      </c>
      <c r="J31" s="23">
        <f>'2008KOKOMAA'!J31-'2007KOKOMAA'!J31</f>
        <v>1837</v>
      </c>
      <c r="K31" s="23">
        <f>'2008KOKOMAA'!K31-'2007KOKOMAA'!K31</f>
        <v>674</v>
      </c>
      <c r="L31" s="23">
        <f>'2008KOKOMAA'!L31-'2007KOKOMAA'!L31</f>
        <v>898</v>
      </c>
      <c r="M31" s="23">
        <f>'2008KOKOMAA'!M31-'2007KOKOMAA'!M31</f>
        <v>205</v>
      </c>
      <c r="N31" s="23">
        <f>'2008KOKOMAA'!N31-'2007KOKOMAA'!N31</f>
        <v>-136</v>
      </c>
      <c r="O31" s="23">
        <f>'2008KOKOMAA'!O31-'2007KOKOMAA'!O31</f>
        <v>802</v>
      </c>
    </row>
    <row r="32" spans="2:15" x14ac:dyDescent="0.2">
      <c r="B32" s="1" t="s">
        <v>48</v>
      </c>
      <c r="C32" s="43">
        <f t="shared" si="0"/>
        <v>351</v>
      </c>
      <c r="D32" s="12">
        <f>'2008KOKOMAA'!D32-'2007KOKOMAA'!D32</f>
        <v>281</v>
      </c>
      <c r="E32" s="12">
        <f>'2008KOKOMAA'!E32-'2007KOKOMAA'!E32</f>
        <v>26</v>
      </c>
      <c r="F32" s="12">
        <f>'2008KOKOMAA'!F32-'2007KOKOMAA'!F32</f>
        <v>-154</v>
      </c>
      <c r="G32" s="12">
        <f>'2008KOKOMAA'!G32-'2007KOKOMAA'!G32</f>
        <v>506</v>
      </c>
      <c r="H32" s="12">
        <f>'2008KOKOMAA'!H32-'2007KOKOMAA'!H32</f>
        <v>-198</v>
      </c>
      <c r="I32" s="12">
        <f>'2008KOKOMAA'!I32-'2007KOKOMAA'!I32</f>
        <v>-724</v>
      </c>
      <c r="J32" s="12">
        <f>'2008KOKOMAA'!J32-'2007KOKOMAA'!J32</f>
        <v>-68</v>
      </c>
      <c r="K32" s="12">
        <f>'2008KOKOMAA'!K32-'2007KOKOMAA'!K32</f>
        <v>-205</v>
      </c>
      <c r="L32" s="12">
        <f>'2008KOKOMAA'!L32-'2007KOKOMAA'!L32</f>
        <v>26</v>
      </c>
      <c r="M32" s="12">
        <f>'2008KOKOMAA'!M32-'2007KOKOMAA'!M32</f>
        <v>380</v>
      </c>
      <c r="N32" s="12">
        <f>'2008KOKOMAA'!N32-'2007KOKOMAA'!N32</f>
        <v>332</v>
      </c>
      <c r="O32" s="12">
        <f>'2008KOKOMAA'!O32-'2007KOKOMAA'!O32</f>
        <v>149</v>
      </c>
    </row>
    <row r="33" spans="2:18" s="21" customFormat="1" x14ac:dyDescent="0.2">
      <c r="B33" s="24" t="s">
        <v>41</v>
      </c>
      <c r="C33" s="23">
        <f t="shared" si="0"/>
        <v>-2856</v>
      </c>
      <c r="D33" s="23">
        <f>'2008KOKOMAA'!D33-'2007KOKOMAA'!D33</f>
        <v>-71</v>
      </c>
      <c r="E33" s="23">
        <f>'2008KOKOMAA'!E33-'2007KOKOMAA'!E33</f>
        <v>122</v>
      </c>
      <c r="F33" s="23">
        <f>'2008KOKOMAA'!F33-'2007KOKOMAA'!F33</f>
        <v>-698</v>
      </c>
      <c r="G33" s="23">
        <f>'2008KOKOMAA'!G33-'2007KOKOMAA'!G33</f>
        <v>83</v>
      </c>
      <c r="H33" s="23">
        <f>'2008KOKOMAA'!H33-'2007KOKOMAA'!H33</f>
        <v>-843</v>
      </c>
      <c r="I33" s="23">
        <f>'2008KOKOMAA'!I33-'2007KOKOMAA'!I33</f>
        <v>-985</v>
      </c>
      <c r="J33" s="23">
        <f>'2008KOKOMAA'!J33-'2007KOKOMAA'!J33</f>
        <v>138</v>
      </c>
      <c r="K33" s="23">
        <f>'2008KOKOMAA'!K33-'2007KOKOMAA'!K33</f>
        <v>638</v>
      </c>
      <c r="L33" s="23">
        <f>'2008KOKOMAA'!L33-'2007KOKOMAA'!L33</f>
        <v>-74</v>
      </c>
      <c r="M33" s="23">
        <f>'2008KOKOMAA'!M33-'2007KOKOMAA'!M33</f>
        <v>192</v>
      </c>
      <c r="N33" s="23">
        <f>'2008KOKOMAA'!N33-'2007KOKOMAA'!N33</f>
        <v>-161</v>
      </c>
      <c r="O33" s="23">
        <f>'2008KOKOMAA'!O33-'2007KOKOMAA'!O33</f>
        <v>-1197</v>
      </c>
    </row>
    <row r="34" spans="2:18" x14ac:dyDescent="0.2">
      <c r="B34" s="1" t="s">
        <v>47</v>
      </c>
      <c r="C34" s="43">
        <f t="shared" si="0"/>
        <v>1205</v>
      </c>
      <c r="D34" s="12">
        <f>'2008KOKOMAA'!D34-'2007KOKOMAA'!D34</f>
        <v>255</v>
      </c>
      <c r="E34" s="12">
        <f>'2008KOKOMAA'!E34-'2007KOKOMAA'!E34</f>
        <v>876</v>
      </c>
      <c r="F34" s="12">
        <f>'2008KOKOMAA'!F34-'2007KOKOMAA'!F34</f>
        <v>1138</v>
      </c>
      <c r="G34" s="12">
        <f>'2008KOKOMAA'!G34-'2007KOKOMAA'!G34</f>
        <v>609</v>
      </c>
      <c r="H34" s="12">
        <f>'2008KOKOMAA'!H34-'2007KOKOMAA'!H34</f>
        <v>445</v>
      </c>
      <c r="I34" s="12">
        <f>'2008KOKOMAA'!I34-'2007KOKOMAA'!I34</f>
        <v>-87</v>
      </c>
      <c r="J34" s="12">
        <f>'2008KOKOMAA'!J34-'2007KOKOMAA'!J34</f>
        <v>30</v>
      </c>
      <c r="K34" s="12">
        <f>'2008KOKOMAA'!K34-'2007KOKOMAA'!K34</f>
        <v>-383</v>
      </c>
      <c r="L34" s="12">
        <f>'2008KOKOMAA'!L34-'2007KOKOMAA'!L34</f>
        <v>162</v>
      </c>
      <c r="M34" s="12">
        <f>'2008KOKOMAA'!M34-'2007KOKOMAA'!M34</f>
        <v>1041</v>
      </c>
      <c r="N34" s="12">
        <f>'2008KOKOMAA'!N34-'2007KOKOMAA'!N34</f>
        <v>-368</v>
      </c>
      <c r="O34" s="12">
        <f>'2008KOKOMAA'!O34-'2007KOKOMAA'!O34</f>
        <v>-2513</v>
      </c>
    </row>
    <row r="35" spans="2:18" s="21" customFormat="1" x14ac:dyDescent="0.2">
      <c r="B35" s="24" t="s">
        <v>49</v>
      </c>
      <c r="C35" s="23">
        <f t="shared" si="0"/>
        <v>1611</v>
      </c>
      <c r="D35" s="23">
        <f>'2008KOKOMAA'!D35-'2007KOKOMAA'!D35</f>
        <v>457</v>
      </c>
      <c r="E35" s="23">
        <f>'2008KOKOMAA'!E35-'2007KOKOMAA'!E35</f>
        <v>-71</v>
      </c>
      <c r="F35" s="23">
        <f>'2008KOKOMAA'!F35-'2007KOKOMAA'!F35</f>
        <v>-212</v>
      </c>
      <c r="G35" s="23">
        <f>'2008KOKOMAA'!G35-'2007KOKOMAA'!G35</f>
        <v>-764</v>
      </c>
      <c r="H35" s="23">
        <f>'2008KOKOMAA'!H35-'2007KOKOMAA'!H35</f>
        <v>531</v>
      </c>
      <c r="I35" s="23">
        <f>'2008KOKOMAA'!I35-'2007KOKOMAA'!I35</f>
        <v>-212</v>
      </c>
      <c r="J35" s="23">
        <f>'2008KOKOMAA'!J35-'2007KOKOMAA'!J35</f>
        <v>-335</v>
      </c>
      <c r="K35" s="23">
        <f>'2008KOKOMAA'!K35-'2007KOKOMAA'!K35</f>
        <v>935</v>
      </c>
      <c r="L35" s="23">
        <f>'2008KOKOMAA'!L35-'2007KOKOMAA'!L35</f>
        <v>621</v>
      </c>
      <c r="M35" s="23">
        <f>'2008KOKOMAA'!M35-'2007KOKOMAA'!M35</f>
        <v>347</v>
      </c>
      <c r="N35" s="23">
        <f>'2008KOKOMAA'!N35-'2007KOKOMAA'!N35</f>
        <v>405</v>
      </c>
      <c r="O35" s="23">
        <f>'2008KOKOMAA'!O35-'2007KOKOMAA'!O35</f>
        <v>-91</v>
      </c>
    </row>
    <row r="36" spans="2:18" x14ac:dyDescent="0.2">
      <c r="B36" s="42" t="s">
        <v>45</v>
      </c>
      <c r="C36" s="43">
        <f t="shared" si="0"/>
        <v>-3358</v>
      </c>
      <c r="D36" s="12">
        <f>'2008KOKOMAA'!D36-'2007KOKOMAA'!D36</f>
        <v>-139</v>
      </c>
      <c r="E36" s="12">
        <f>'2008KOKOMAA'!E36-'2007KOKOMAA'!E36</f>
        <v>-653</v>
      </c>
      <c r="F36" s="12">
        <f>'2008KOKOMAA'!F36-'2007KOKOMAA'!F36</f>
        <v>-1044</v>
      </c>
      <c r="G36" s="12">
        <f>'2008KOKOMAA'!G36-'2007KOKOMAA'!G36</f>
        <v>68</v>
      </c>
      <c r="H36" s="12">
        <f>'2008KOKOMAA'!H36-'2007KOKOMAA'!H36</f>
        <v>-356</v>
      </c>
      <c r="I36" s="12">
        <f>'2008KOKOMAA'!I36-'2007KOKOMAA'!I36</f>
        <v>-282</v>
      </c>
      <c r="J36" s="12">
        <f>'2008KOKOMAA'!J36-'2007KOKOMAA'!J36</f>
        <v>-99</v>
      </c>
      <c r="K36" s="12">
        <f>'2008KOKOMAA'!K36-'2007KOKOMAA'!K36</f>
        <v>127</v>
      </c>
      <c r="L36" s="12">
        <f>'2008KOKOMAA'!L36-'2007KOKOMAA'!L36</f>
        <v>247</v>
      </c>
      <c r="M36" s="12">
        <f>'2008KOKOMAA'!M36-'2007KOKOMAA'!M36</f>
        <v>-707</v>
      </c>
      <c r="N36" s="12">
        <f>'2008KOKOMAA'!N36-'2007KOKOMAA'!N36</f>
        <v>-321</v>
      </c>
      <c r="O36" s="12">
        <f>'2008KOKOMAA'!O36-'2007KOKOMAA'!O36</f>
        <v>-199</v>
      </c>
    </row>
    <row r="37" spans="2:18" s="21" customFormat="1" x14ac:dyDescent="0.2">
      <c r="B37" s="24" t="s">
        <v>51</v>
      </c>
      <c r="C37" s="23">
        <f t="shared" si="0"/>
        <v>14408</v>
      </c>
      <c r="D37" s="23">
        <f>'2008KOKOMAA'!D37-'2007KOKOMAA'!D37</f>
        <v>1643</v>
      </c>
      <c r="E37" s="23">
        <f>'2008KOKOMAA'!E37-'2007KOKOMAA'!E37</f>
        <v>2121</v>
      </c>
      <c r="F37" s="23">
        <f>'2008KOKOMAA'!F37-'2007KOKOMAA'!F37</f>
        <v>1329</v>
      </c>
      <c r="G37" s="23">
        <f>'2008KOKOMAA'!G37-'2007KOKOMAA'!G37</f>
        <v>2020</v>
      </c>
      <c r="H37" s="23">
        <f>'2008KOKOMAA'!H37-'2007KOKOMAA'!H37</f>
        <v>2004</v>
      </c>
      <c r="I37" s="23">
        <f>'2008KOKOMAA'!I37-'2007KOKOMAA'!I37</f>
        <v>446</v>
      </c>
      <c r="J37" s="23">
        <f>'2008KOKOMAA'!J37-'2007KOKOMAA'!J37</f>
        <v>246</v>
      </c>
      <c r="K37" s="23">
        <f>'2008KOKOMAA'!K37-'2007KOKOMAA'!K37</f>
        <v>151</v>
      </c>
      <c r="L37" s="23">
        <f>'2008KOKOMAA'!L37-'2007KOKOMAA'!L37</f>
        <v>1046</v>
      </c>
      <c r="M37" s="23">
        <f>'2008KOKOMAA'!M37-'2007KOKOMAA'!M37</f>
        <v>1858</v>
      </c>
      <c r="N37" s="23">
        <f>'2008KOKOMAA'!N37-'2007KOKOMAA'!N37</f>
        <v>1011</v>
      </c>
      <c r="O37" s="23">
        <f>'2008KOKOMAA'!O37-'2007KOKOMAA'!O37</f>
        <v>533</v>
      </c>
      <c r="P37" s="23"/>
      <c r="Q37" s="23"/>
      <c r="R37" s="23"/>
    </row>
    <row r="38" spans="2:18" x14ac:dyDescent="0.2">
      <c r="B38" s="1" t="s">
        <v>3</v>
      </c>
      <c r="C38" s="43">
        <f t="shared" si="0"/>
        <v>3188</v>
      </c>
      <c r="D38" s="12">
        <f>'2008KOKOMAA'!D38-'2007KOKOMAA'!D38</f>
        <v>197</v>
      </c>
      <c r="E38" s="12">
        <f>'2008KOKOMAA'!E38-'2007KOKOMAA'!E38</f>
        <v>-4</v>
      </c>
      <c r="F38" s="12">
        <f>'2008KOKOMAA'!F38-'2007KOKOMAA'!F38</f>
        <v>795</v>
      </c>
      <c r="G38" s="12">
        <f>'2008KOKOMAA'!G38-'2007KOKOMAA'!G38</f>
        <v>724</v>
      </c>
      <c r="H38" s="12">
        <f>'2008KOKOMAA'!H38-'2007KOKOMAA'!H38</f>
        <v>847</v>
      </c>
      <c r="I38" s="12">
        <f>'2008KOKOMAA'!I38-'2007KOKOMAA'!I38</f>
        <v>32</v>
      </c>
      <c r="J38" s="12">
        <f>'2008KOKOMAA'!J38-'2007KOKOMAA'!J38</f>
        <v>-125</v>
      </c>
      <c r="K38" s="12">
        <f>'2008KOKOMAA'!K38-'2007KOKOMAA'!K38</f>
        <v>201</v>
      </c>
      <c r="L38" s="12">
        <f>'2008KOKOMAA'!L38-'2007KOKOMAA'!L38</f>
        <v>-404</v>
      </c>
      <c r="M38" s="12">
        <f>'2008KOKOMAA'!M38-'2007KOKOMAA'!M38</f>
        <v>1302</v>
      </c>
      <c r="N38" s="12">
        <f>'2008KOKOMAA'!N38-'2007KOKOMAA'!N38</f>
        <v>-101</v>
      </c>
      <c r="O38" s="12">
        <f>'2008KOKOMAA'!O38-'2007KOKOMAA'!O38</f>
        <v>-276</v>
      </c>
    </row>
    <row r="39" spans="2:18" s="21" customFormat="1" x14ac:dyDescent="0.2">
      <c r="B39" s="24" t="s">
        <v>46</v>
      </c>
      <c r="C39" s="23">
        <f t="shared" si="0"/>
        <v>1540</v>
      </c>
      <c r="D39" s="23">
        <f>'2008KOKOMAA'!D39-'2007KOKOMAA'!D39</f>
        <v>325</v>
      </c>
      <c r="E39" s="23">
        <f>'2008KOKOMAA'!E39-'2007KOKOMAA'!E39</f>
        <v>-19</v>
      </c>
      <c r="F39" s="23">
        <f>'2008KOKOMAA'!F39-'2007KOKOMAA'!F39</f>
        <v>279</v>
      </c>
      <c r="G39" s="23">
        <f>'2008KOKOMAA'!G39-'2007KOKOMAA'!G39</f>
        <v>462</v>
      </c>
      <c r="H39" s="23">
        <f>'2008KOKOMAA'!H39-'2007KOKOMAA'!H39</f>
        <v>-240</v>
      </c>
      <c r="I39" s="23">
        <f>'2008KOKOMAA'!I39-'2007KOKOMAA'!I39</f>
        <v>85</v>
      </c>
      <c r="J39" s="23">
        <f>'2008KOKOMAA'!J39-'2007KOKOMAA'!J39</f>
        <v>-566</v>
      </c>
      <c r="K39" s="23">
        <f>'2008KOKOMAA'!K39-'2007KOKOMAA'!K39</f>
        <v>444</v>
      </c>
      <c r="L39" s="23">
        <f>'2008KOKOMAA'!L39-'2007KOKOMAA'!L39</f>
        <v>84</v>
      </c>
      <c r="M39" s="23">
        <f>'2008KOKOMAA'!M39-'2007KOKOMAA'!M39</f>
        <v>354</v>
      </c>
      <c r="N39" s="23">
        <f>'2008KOKOMAA'!N39-'2007KOKOMAA'!N39</f>
        <v>-78</v>
      </c>
      <c r="O39" s="23">
        <f>'2008KOKOMAA'!O39-'2007KOKOMAA'!O39</f>
        <v>410</v>
      </c>
    </row>
    <row r="40" spans="2:18" x14ac:dyDescent="0.2">
      <c r="B40" s="1" t="s">
        <v>50</v>
      </c>
      <c r="C40" s="43">
        <f t="shared" si="0"/>
        <v>3054</v>
      </c>
      <c r="D40" s="12">
        <f>'2008KOKOMAA'!D40-'2007KOKOMAA'!D40</f>
        <v>556</v>
      </c>
      <c r="E40" s="12">
        <f>'2008KOKOMAA'!E40-'2007KOKOMAA'!E40</f>
        <v>244</v>
      </c>
      <c r="F40" s="12">
        <f>'2008KOKOMAA'!F40-'2007KOKOMAA'!F40</f>
        <v>86</v>
      </c>
      <c r="G40" s="12">
        <f>'2008KOKOMAA'!G40-'2007KOKOMAA'!G40</f>
        <v>494</v>
      </c>
      <c r="H40" s="12">
        <f>'2008KOKOMAA'!H40-'2007KOKOMAA'!H40</f>
        <v>489</v>
      </c>
      <c r="I40" s="12">
        <f>'2008KOKOMAA'!I40-'2007KOKOMAA'!I40</f>
        <v>929</v>
      </c>
      <c r="J40" s="12">
        <f>'2008KOKOMAA'!J40-'2007KOKOMAA'!J40</f>
        <v>519</v>
      </c>
      <c r="K40" s="12">
        <f>'2008KOKOMAA'!K40-'2007KOKOMAA'!K40</f>
        <v>265</v>
      </c>
      <c r="L40" s="12">
        <f>'2008KOKOMAA'!L40-'2007KOKOMAA'!L40</f>
        <v>-992</v>
      </c>
      <c r="M40" s="12">
        <f>'2008KOKOMAA'!M40-'2007KOKOMAA'!M40</f>
        <v>-56</v>
      </c>
      <c r="N40" s="12">
        <f>'2008KOKOMAA'!N40-'2007KOKOMAA'!N40</f>
        <v>8</v>
      </c>
      <c r="O40" s="12">
        <f>'2008KOKOMAA'!O40-'2007KOKOMAA'!O40</f>
        <v>512</v>
      </c>
    </row>
    <row r="41" spans="2:18" s="21" customFormat="1" x14ac:dyDescent="0.2">
      <c r="B41" s="24" t="s">
        <v>52</v>
      </c>
      <c r="C41" s="23">
        <f t="shared" si="0"/>
        <v>-1499</v>
      </c>
      <c r="D41" s="23">
        <f>'2008KOKOMAA'!D41-'2007KOKOMAA'!D41</f>
        <v>81</v>
      </c>
      <c r="E41" s="23">
        <f>'2008KOKOMAA'!E41-'2007KOKOMAA'!E41</f>
        <v>79</v>
      </c>
      <c r="F41" s="23">
        <f>'2008KOKOMAA'!F41-'2007KOKOMAA'!F41</f>
        <v>-133</v>
      </c>
      <c r="G41" s="23">
        <f>'2008KOKOMAA'!G41-'2007KOKOMAA'!G41</f>
        <v>-53</v>
      </c>
      <c r="H41" s="23">
        <f>'2008KOKOMAA'!H41-'2007KOKOMAA'!H41</f>
        <v>-246</v>
      </c>
      <c r="I41" s="23">
        <f>'2008KOKOMAA'!I41-'2007KOKOMAA'!I41</f>
        <v>-116</v>
      </c>
      <c r="J41" s="23">
        <f>'2008KOKOMAA'!J41-'2007KOKOMAA'!J41</f>
        <v>-227</v>
      </c>
      <c r="K41" s="23">
        <f>'2008KOKOMAA'!K41-'2007KOKOMAA'!K41</f>
        <v>234</v>
      </c>
      <c r="L41" s="23">
        <f>'2008KOKOMAA'!L41-'2007KOKOMAA'!L41</f>
        <v>-230</v>
      </c>
      <c r="M41" s="23">
        <f>'2008KOKOMAA'!M41-'2007KOKOMAA'!M41</f>
        <v>-386</v>
      </c>
      <c r="N41" s="23">
        <f>'2008KOKOMAA'!N41-'2007KOKOMAA'!N41</f>
        <v>-404</v>
      </c>
      <c r="O41" s="23">
        <f>'2008KOKOMAA'!O41-'2007KOKOMAA'!O41</f>
        <v>-98</v>
      </c>
    </row>
    <row r="42" spans="2:18" x14ac:dyDescent="0.2">
      <c r="B42" s="42" t="s">
        <v>71</v>
      </c>
      <c r="C42" s="43">
        <f t="shared" si="0"/>
        <v>1702</v>
      </c>
      <c r="D42" s="12">
        <f>'2008KOKOMAA'!D42-'2007KOKOMAA'!D42</f>
        <v>-324</v>
      </c>
      <c r="E42" s="12">
        <f>'2008KOKOMAA'!E42-'2007KOKOMAA'!E42</f>
        <v>-59</v>
      </c>
      <c r="F42" s="12">
        <f>'2008KOKOMAA'!F42-'2007KOKOMAA'!F42</f>
        <v>293</v>
      </c>
      <c r="G42" s="12">
        <f>'2008KOKOMAA'!G42-'2007KOKOMAA'!G42</f>
        <v>720</v>
      </c>
      <c r="H42" s="12">
        <f>'2008KOKOMAA'!H42-'2007KOKOMAA'!H42</f>
        <v>-170</v>
      </c>
      <c r="I42" s="12">
        <f>'2008KOKOMAA'!I42-'2007KOKOMAA'!I42</f>
        <v>131</v>
      </c>
      <c r="J42" s="12">
        <f>'2008KOKOMAA'!J42-'2007KOKOMAA'!J42</f>
        <v>387</v>
      </c>
      <c r="K42" s="12">
        <f>'2008KOKOMAA'!K42-'2007KOKOMAA'!K42</f>
        <v>369</v>
      </c>
      <c r="L42" s="12">
        <f>'2008KOKOMAA'!L42-'2007KOKOMAA'!L42</f>
        <v>182</v>
      </c>
      <c r="M42" s="12">
        <f>'2008KOKOMAA'!M42-'2007KOKOMAA'!M42</f>
        <v>174</v>
      </c>
      <c r="N42" s="12">
        <f>'2008KOKOMAA'!N42-'2007KOKOMAA'!N42</f>
        <v>-173</v>
      </c>
      <c r="O42" s="12">
        <f>'2008KOKOMAA'!O42-'2007KOKOMAA'!O42</f>
        <v>172</v>
      </c>
      <c r="P42" s="12"/>
      <c r="Q42" s="12"/>
      <c r="R42" s="12"/>
    </row>
    <row r="43" spans="2:18" s="21" customFormat="1" x14ac:dyDescent="0.2">
      <c r="B43" s="24" t="s">
        <v>4</v>
      </c>
      <c r="C43" s="23">
        <f t="shared" si="0"/>
        <v>435</v>
      </c>
      <c r="D43" s="23">
        <f>'2008KOKOMAA'!D43-'2007KOKOMAA'!D43</f>
        <v>-180</v>
      </c>
      <c r="E43" s="23">
        <f>'2008KOKOMAA'!E43-'2007KOKOMAA'!E43</f>
        <v>-49</v>
      </c>
      <c r="F43" s="23">
        <f>'2008KOKOMAA'!F43-'2007KOKOMAA'!F43</f>
        <v>3700</v>
      </c>
      <c r="G43" s="23">
        <f>'2008KOKOMAA'!G43-'2007KOKOMAA'!G43</f>
        <v>-2950</v>
      </c>
      <c r="H43" s="23">
        <f>'2008KOKOMAA'!H43-'2007KOKOMAA'!H43</f>
        <v>-699</v>
      </c>
      <c r="I43" s="23">
        <f>'2008KOKOMAA'!I43-'2007KOKOMAA'!I43</f>
        <v>-249</v>
      </c>
      <c r="J43" s="23">
        <f>'2008KOKOMAA'!J43-'2007KOKOMAA'!J43</f>
        <v>155</v>
      </c>
      <c r="K43" s="23">
        <f>'2008KOKOMAA'!K43-'2007KOKOMAA'!K43</f>
        <v>566</v>
      </c>
      <c r="L43" s="23">
        <f>'2008KOKOMAA'!L43-'2007KOKOMAA'!L43</f>
        <v>352</v>
      </c>
      <c r="M43" s="23">
        <f>'2008KOKOMAA'!M43-'2007KOKOMAA'!M43</f>
        <v>88</v>
      </c>
      <c r="N43" s="23">
        <f>'2008KOKOMAA'!N43-'2007KOKOMAA'!N43</f>
        <v>-68</v>
      </c>
      <c r="O43" s="23">
        <f>'2008KOKOMAA'!O43-'2007KOKOMAA'!O43</f>
        <v>-231</v>
      </c>
    </row>
    <row r="44" spans="2:18" x14ac:dyDescent="0.2">
      <c r="B44" s="1" t="s">
        <v>103</v>
      </c>
      <c r="C44" s="43">
        <f t="shared" si="0"/>
        <v>2945</v>
      </c>
      <c r="D44" s="12">
        <f>'2008KOKOMAA'!D44-'2007KOKOMAA'!D44</f>
        <v>1773</v>
      </c>
      <c r="E44" s="12">
        <f>'2008KOKOMAA'!E44-'2007KOKOMAA'!E44</f>
        <v>349</v>
      </c>
      <c r="F44" s="12">
        <f>'2008KOKOMAA'!F44-'2007KOKOMAA'!F44</f>
        <v>240</v>
      </c>
      <c r="G44" s="12">
        <f>'2008KOKOMAA'!G44-'2007KOKOMAA'!G44</f>
        <v>516</v>
      </c>
      <c r="H44" s="12">
        <f>'2008KOKOMAA'!H44-'2007KOKOMAA'!H44</f>
        <v>-321</v>
      </c>
      <c r="I44" s="12">
        <f>'2008KOKOMAA'!I44-'2007KOKOMAA'!I44</f>
        <v>134</v>
      </c>
      <c r="J44" s="12">
        <f>'2008KOKOMAA'!J44-'2007KOKOMAA'!J44</f>
        <v>-812</v>
      </c>
      <c r="K44" s="12">
        <f>'2008KOKOMAA'!K44-'2007KOKOMAA'!K44</f>
        <v>152</v>
      </c>
      <c r="L44" s="12">
        <f>'2008KOKOMAA'!L44-'2007KOKOMAA'!L44</f>
        <v>246</v>
      </c>
      <c r="M44" s="12">
        <f>'2008KOKOMAA'!M44-'2007KOKOMAA'!M44</f>
        <v>146</v>
      </c>
      <c r="N44" s="12">
        <f>'2008KOKOMAA'!N44-'2007KOKOMAA'!N44</f>
        <v>251</v>
      </c>
      <c r="O44" s="12">
        <f>'2008KOKOMAA'!O44-'2007KOKOMAA'!O44</f>
        <v>271</v>
      </c>
    </row>
    <row r="45" spans="2:18" s="21" customFormat="1" x14ac:dyDescent="0.2">
      <c r="B45" s="24" t="s">
        <v>53</v>
      </c>
      <c r="C45" s="23">
        <f t="shared" si="0"/>
        <v>478</v>
      </c>
      <c r="D45" s="23">
        <f>'2008KOKOMAA'!D45-'2007KOKOMAA'!D45</f>
        <v>14</v>
      </c>
      <c r="E45" s="23">
        <f>'2008KOKOMAA'!E45-'2007KOKOMAA'!E45</f>
        <v>-24</v>
      </c>
      <c r="F45" s="23">
        <f>'2008KOKOMAA'!F45-'2007KOKOMAA'!F45</f>
        <v>43</v>
      </c>
      <c r="G45" s="23">
        <f>'2008KOKOMAA'!G45-'2007KOKOMAA'!G45</f>
        <v>15</v>
      </c>
      <c r="H45" s="23">
        <f>'2008KOKOMAA'!H45-'2007KOKOMAA'!H45</f>
        <v>153</v>
      </c>
      <c r="I45" s="23">
        <f>'2008KOKOMAA'!I45-'2007KOKOMAA'!I45</f>
        <v>199</v>
      </c>
      <c r="J45" s="23">
        <f>'2008KOKOMAA'!J45-'2007KOKOMAA'!J45</f>
        <v>364</v>
      </c>
      <c r="K45" s="23">
        <f>'2008KOKOMAA'!K45-'2007KOKOMAA'!K45</f>
        <v>-162</v>
      </c>
      <c r="L45" s="23">
        <f>'2008KOKOMAA'!L45-'2007KOKOMAA'!L45</f>
        <v>-7</v>
      </c>
      <c r="M45" s="23">
        <f>'2008KOKOMAA'!M45-'2007KOKOMAA'!M45</f>
        <v>-55</v>
      </c>
      <c r="N45" s="23">
        <f>'2008KOKOMAA'!N45-'2007KOKOMAA'!N45</f>
        <v>-65</v>
      </c>
      <c r="O45" s="23">
        <f>'2008KOKOMAA'!O45-'2007KOKOMAA'!O45</f>
        <v>3</v>
      </c>
    </row>
    <row r="46" spans="2:18" x14ac:dyDescent="0.2">
      <c r="B46" s="42" t="s">
        <v>5</v>
      </c>
      <c r="C46" s="43">
        <f t="shared" si="0"/>
        <v>-1319</v>
      </c>
      <c r="D46" s="12">
        <f>'2008KOKOMAA'!D46-'2007KOKOMAA'!D46</f>
        <v>280</v>
      </c>
      <c r="E46" s="12">
        <f>'2008KOKOMAA'!E46-'2007KOKOMAA'!E46</f>
        <v>260</v>
      </c>
      <c r="F46" s="12">
        <f>'2008KOKOMAA'!F46-'2007KOKOMAA'!F46</f>
        <v>330</v>
      </c>
      <c r="G46" s="12">
        <f>'2008KOKOMAA'!G46-'2007KOKOMAA'!G46</f>
        <v>150</v>
      </c>
      <c r="H46" s="12">
        <f>'2008KOKOMAA'!H46-'2007KOKOMAA'!H46</f>
        <v>29</v>
      </c>
      <c r="I46" s="12">
        <f>'2008KOKOMAA'!I46-'2007KOKOMAA'!I46</f>
        <v>-1308</v>
      </c>
      <c r="J46" s="12">
        <f>'2008KOKOMAA'!J46-'2007KOKOMAA'!J46</f>
        <v>-412</v>
      </c>
      <c r="K46" s="12">
        <f>'2008KOKOMAA'!K46-'2007KOKOMAA'!K46</f>
        <v>-268</v>
      </c>
      <c r="L46" s="12">
        <f>'2008KOKOMAA'!L46-'2007KOKOMAA'!L46</f>
        <v>-111</v>
      </c>
      <c r="M46" s="12">
        <f>'2008KOKOMAA'!M46-'2007KOKOMAA'!M46</f>
        <v>-179</v>
      </c>
      <c r="N46" s="12">
        <f>'2008KOKOMAA'!N46-'2007KOKOMAA'!N46</f>
        <v>-115</v>
      </c>
      <c r="O46" s="12">
        <f>'2008KOKOMAA'!O46-'2007KOKOMAA'!O46</f>
        <v>25</v>
      </c>
    </row>
    <row r="47" spans="2:18" s="21" customFormat="1" x14ac:dyDescent="0.2">
      <c r="B47" s="25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2:18" x14ac:dyDescent="0.2">
      <c r="B48" s="1" t="s">
        <v>54</v>
      </c>
      <c r="C48" s="43">
        <f t="shared" si="0"/>
        <v>9435</v>
      </c>
      <c r="D48" s="12">
        <f>'2008KOKOMAA'!D48-'2007KOKOMAA'!D48</f>
        <v>2003</v>
      </c>
      <c r="E48" s="12">
        <f>'2008KOKOMAA'!E48-'2007KOKOMAA'!E48</f>
        <v>5141</v>
      </c>
      <c r="F48" s="12">
        <f>'2008KOKOMAA'!F48-'2007KOKOMAA'!F48</f>
        <v>418</v>
      </c>
      <c r="G48" s="12">
        <f>'2008KOKOMAA'!G48-'2007KOKOMAA'!G48</f>
        <v>4115</v>
      </c>
      <c r="H48" s="12">
        <f>'2008KOKOMAA'!H48-'2007KOKOMAA'!H48</f>
        <v>-6034</v>
      </c>
      <c r="I48" s="12">
        <f>'2008KOKOMAA'!I48-'2007KOKOMAA'!I48</f>
        <v>-6301</v>
      </c>
      <c r="J48" s="12">
        <f>'2008KOKOMAA'!J48-'2007KOKOMAA'!J48</f>
        <v>-248</v>
      </c>
      <c r="K48" s="12">
        <f>'2008KOKOMAA'!K48-'2007KOKOMAA'!K48</f>
        <v>-2179</v>
      </c>
      <c r="L48" s="12">
        <f>'2008KOKOMAA'!L48-'2007KOKOMAA'!L48</f>
        <v>6059</v>
      </c>
      <c r="M48" s="12">
        <f>'2008KOKOMAA'!M48-'2007KOKOMAA'!M48</f>
        <v>2788</v>
      </c>
      <c r="N48" s="12">
        <f>'2008KOKOMAA'!N48-'2007KOKOMAA'!N48</f>
        <v>2261</v>
      </c>
      <c r="O48" s="12">
        <f>'2008KOKOMAA'!O48-'2007KOKOMAA'!O48</f>
        <v>1412</v>
      </c>
    </row>
    <row r="57" spans="2:2" x14ac:dyDescent="0.2">
      <c r="B57" s="47"/>
    </row>
  </sheetData>
  <phoneticPr fontId="0" type="noConversion"/>
  <conditionalFormatting sqref="P1:IV1048576 A1:A1048576 B3:B65536 B1 C1:O6 C8:O65536">
    <cfRule type="cellIs" dxfId="5" priority="1" stopIfTrue="1" operator="lessThan">
      <formula>0</formula>
    </cfRule>
  </conditionalFormatting>
  <pageMargins left="0.38" right="0.39" top="0.38" bottom="0.6" header="0.23" footer="0.25"/>
  <pageSetup paperSize="9" scale="80" orientation="landscape" r:id="rId1"/>
  <headerFooter alignWithMargins="0">
    <oddFooter>&amp;LStatistics Finland&amp;C&amp;D&amp;RHelsinki City Tourist Office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7"/>
  <sheetViews>
    <sheetView workbookViewId="0">
      <selection activeCell="B3" sqref="B3"/>
    </sheetView>
  </sheetViews>
  <sheetFormatPr defaultRowHeight="12.75" x14ac:dyDescent="0.2"/>
  <cols>
    <col min="1" max="1" width="5.28515625" customWidth="1"/>
    <col min="2" max="2" width="38.140625" style="42" customWidth="1"/>
    <col min="3" max="6" width="10.140625" customWidth="1"/>
    <col min="7" max="7" width="9.28515625" customWidth="1"/>
    <col min="8" max="13" width="10.140625" customWidth="1"/>
    <col min="14" max="14" width="10.7109375" customWidth="1"/>
    <col min="15" max="15" width="10.140625" customWidth="1"/>
  </cols>
  <sheetData>
    <row r="1" spans="2:15" x14ac:dyDescent="0.2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5" x14ac:dyDescent="0.2">
      <c r="B2" s="52" t="s">
        <v>72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x14ac:dyDescent="0.2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15" ht="15.75" x14ac:dyDescent="0.25">
      <c r="B4" s="53" t="s">
        <v>55</v>
      </c>
      <c r="C4" s="4"/>
      <c r="D4" s="4"/>
      <c r="E4" s="4"/>
      <c r="F4" s="2"/>
      <c r="G4" s="4"/>
      <c r="H4" s="2"/>
      <c r="I4" s="4"/>
      <c r="J4" s="2"/>
      <c r="K4" s="4"/>
      <c r="L4" s="4"/>
      <c r="M4" s="2"/>
      <c r="N4" s="2"/>
      <c r="O4" s="2"/>
    </row>
    <row r="5" spans="2:15" ht="15.75" thickBot="1" x14ac:dyDescent="0.3">
      <c r="B5" s="54" t="s">
        <v>74</v>
      </c>
    </row>
    <row r="6" spans="2:15" ht="13.5" thickBot="1" x14ac:dyDescent="0.25">
      <c r="B6" s="6" t="s">
        <v>136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  <c r="K6" s="7" t="s">
        <v>14</v>
      </c>
      <c r="L6" s="7" t="s">
        <v>15</v>
      </c>
      <c r="M6" s="7" t="s">
        <v>16</v>
      </c>
      <c r="N6" s="7" t="s">
        <v>17</v>
      </c>
      <c r="O6" s="7" t="s">
        <v>18</v>
      </c>
    </row>
    <row r="7" spans="2:15" ht="13.5" thickBot="1" x14ac:dyDescent="0.25">
      <c r="B7" s="39" t="s">
        <v>137</v>
      </c>
      <c r="C7" s="16" t="s">
        <v>56</v>
      </c>
      <c r="D7" s="16" t="s">
        <v>57</v>
      </c>
      <c r="E7" s="16" t="s">
        <v>58</v>
      </c>
      <c r="F7" s="16" t="s">
        <v>59</v>
      </c>
      <c r="G7" s="16" t="s">
        <v>60</v>
      </c>
      <c r="H7" s="16" t="s">
        <v>61</v>
      </c>
      <c r="I7" s="16" t="s">
        <v>62</v>
      </c>
      <c r="J7" s="16" t="s">
        <v>63</v>
      </c>
      <c r="K7" s="16" t="s">
        <v>64</v>
      </c>
      <c r="L7" s="16" t="s">
        <v>65</v>
      </c>
      <c r="M7" s="16" t="s">
        <v>66</v>
      </c>
      <c r="N7" s="16" t="s">
        <v>67</v>
      </c>
      <c r="O7" s="16" t="s">
        <v>68</v>
      </c>
    </row>
    <row r="8" spans="2:15" x14ac:dyDescent="0.2">
      <c r="B8" s="48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2:15" x14ac:dyDescent="0.2">
      <c r="B9" s="18" t="s">
        <v>23</v>
      </c>
      <c r="C9" s="26">
        <f>'2008KOKOMAA'!C9/SUM('2007KOKOMAA'!D9:O9)-1</f>
        <v>2.2506620776275632E-2</v>
      </c>
      <c r="D9" s="26">
        <f>'2008KOKOMAA'!D9/'2007KOKOMAA'!D9-1</f>
        <v>7.7688041322217405E-2</v>
      </c>
      <c r="E9" s="26">
        <f>'2008KOKOMAA'!E9/'2007KOKOMAA'!E9-1</f>
        <v>0.1447491600468005</v>
      </c>
      <c r="F9" s="26">
        <f>'2008KOKOMAA'!F9/'2007KOKOMAA'!F9-1</f>
        <v>2.2254594948756257E-2</v>
      </c>
      <c r="G9" s="26">
        <f>'2008KOKOMAA'!G9/'2007KOKOMAA'!G9-1</f>
        <v>7.1170832431510123E-2</v>
      </c>
      <c r="H9" s="26">
        <f>'2008KOKOMAA'!H9/'2007KOKOMAA'!H9-1</f>
        <v>5.9731295651926697E-2</v>
      </c>
      <c r="I9" s="26">
        <f>'2008KOKOMAA'!I9/'2007KOKOMAA'!I9-1</f>
        <v>-4.087138696652115E-3</v>
      </c>
      <c r="J9" s="26">
        <f>'2008KOKOMAA'!J9/'2007KOKOMAA'!J9-1</f>
        <v>-7.8864453517754063E-3</v>
      </c>
      <c r="K9" s="26">
        <f>'2008KOKOMAA'!K9/'2007KOKOMAA'!K9-1</f>
        <v>-2.1616170678868674E-2</v>
      </c>
      <c r="L9" s="26">
        <f>'2008KOKOMAA'!L9/'2007KOKOMAA'!L9-1</f>
        <v>8.7619746762332973E-3</v>
      </c>
      <c r="M9" s="26">
        <f>'2008KOKOMAA'!M9/'2007KOKOMAA'!M9-1</f>
        <v>1.5961875890576405E-2</v>
      </c>
      <c r="N9" s="26">
        <f>'2008KOKOMAA'!N9/'2007KOKOMAA'!N9-1</f>
        <v>-1.3937368282402884E-3</v>
      </c>
      <c r="O9" s="26">
        <f>'2008KOKOMAA'!O9/'2007KOKOMAA'!O9-1</f>
        <v>-3.2624868613237989E-3</v>
      </c>
    </row>
    <row r="10" spans="2:15" x14ac:dyDescent="0.2">
      <c r="B10" s="11" t="s">
        <v>24</v>
      </c>
      <c r="C10" s="56">
        <f>'2008KOKOMAA'!C10/SUM('2007KOKOMAA'!D10:O10)-1</f>
        <v>3.2717711278542616E-2</v>
      </c>
      <c r="D10" s="28">
        <f>'2008KOKOMAA'!D10/'2007KOKOMAA'!D10-1</f>
        <v>0.11808800759202831</v>
      </c>
      <c r="E10" s="28">
        <f>'2008KOKOMAA'!E10/'2007KOKOMAA'!E10-1</f>
        <v>0.19056147708078508</v>
      </c>
      <c r="F10" s="28">
        <f>'2008KOKOMAA'!F10/'2007KOKOMAA'!F10-1</f>
        <v>5.8558253170723162E-2</v>
      </c>
      <c r="G10" s="28">
        <f>'2008KOKOMAA'!G10/'2007KOKOMAA'!G10-1</f>
        <v>0.11445440520961436</v>
      </c>
      <c r="H10" s="28">
        <f>'2008KOKOMAA'!H10/'2007KOKOMAA'!H10-1</f>
        <v>4.8317589464248689E-2</v>
      </c>
      <c r="I10" s="28">
        <f>'2008KOKOMAA'!I10/'2007KOKOMAA'!I10-1</f>
        <v>-2.455553664834309E-2</v>
      </c>
      <c r="J10" s="28">
        <f>'2008KOKOMAA'!J10/'2007KOKOMAA'!J10-1</f>
        <v>-2.7712399675790311E-2</v>
      </c>
      <c r="K10" s="28">
        <f>'2008KOKOMAA'!K10/'2007KOKOMAA'!K10-1</f>
        <v>-1.4376474806829243E-2</v>
      </c>
      <c r="L10" s="28">
        <f>'2008KOKOMAA'!L10/'2007KOKOMAA'!L10-1</f>
        <v>4.1738383269842139E-2</v>
      </c>
      <c r="M10" s="28">
        <f>'2008KOKOMAA'!M10/'2007KOKOMAA'!M10-1</f>
        <v>4.0833030501659096E-2</v>
      </c>
      <c r="N10" s="28">
        <f>'2008KOKOMAA'!N10/'2007KOKOMAA'!N10-1</f>
        <v>-7.7863719122451824E-3</v>
      </c>
      <c r="O10" s="28">
        <f>'2008KOKOMAA'!O10/'2007KOKOMAA'!O10-1</f>
        <v>-7.2318397627280095E-3</v>
      </c>
    </row>
    <row r="11" spans="2:15" x14ac:dyDescent="0.2">
      <c r="B11" s="22" t="s">
        <v>25</v>
      </c>
      <c r="C11" s="26">
        <f>'2008KOKOMAA'!C11/SUM('2007KOKOMAA'!D11:O11)-1</f>
        <v>1.8537763204447E-2</v>
      </c>
      <c r="D11" s="26">
        <f>'2008KOKOMAA'!D11/'2007KOKOMAA'!D11-1</f>
        <v>4.8647662760856081E-2</v>
      </c>
      <c r="E11" s="26">
        <f>'2008KOKOMAA'!E11/'2007KOKOMAA'!E11-1</f>
        <v>0.12815631061714394</v>
      </c>
      <c r="F11" s="26">
        <f>'2008KOKOMAA'!F11/'2007KOKOMAA'!F11-1</f>
        <v>1.0000906861893366E-2</v>
      </c>
      <c r="G11" s="26">
        <f>'2008KOKOMAA'!G11/'2007KOKOMAA'!G11-1</f>
        <v>5.8803934074594721E-2</v>
      </c>
      <c r="H11" s="26">
        <f>'2008KOKOMAA'!H11/'2007KOKOMAA'!H11-1</f>
        <v>6.4228491735841331E-2</v>
      </c>
      <c r="I11" s="26">
        <f>'2008KOKOMAA'!I11/'2007KOKOMAA'!I11-1</f>
        <v>3.0566648204024549E-3</v>
      </c>
      <c r="J11" s="26">
        <f>'2008KOKOMAA'!J11/'2007KOKOMAA'!J11-1</f>
        <v>-1.3214713954186053E-3</v>
      </c>
      <c r="K11" s="26">
        <f>'2008KOKOMAA'!K11/'2007KOKOMAA'!K11-1</f>
        <v>-2.5073255470340117E-2</v>
      </c>
      <c r="L11" s="26">
        <f>'2008KOKOMAA'!L11/'2007KOKOMAA'!L11-1</f>
        <v>-2.121475089269742E-3</v>
      </c>
      <c r="M11" s="26">
        <f>'2008KOKOMAA'!M11/'2007KOKOMAA'!M11-1</f>
        <v>8.7526727597055931E-3</v>
      </c>
      <c r="N11" s="26">
        <f>'2008KOKOMAA'!N11/'2007KOKOMAA'!N11-1</f>
        <v>7.9452079014474819E-4</v>
      </c>
      <c r="O11" s="26">
        <f>'2008KOKOMAA'!O11/'2007KOKOMAA'!O11-1</f>
        <v>-5.2379963713988786E-4</v>
      </c>
    </row>
    <row r="12" spans="2:15" x14ac:dyDescent="0.2">
      <c r="B12" s="1" t="s">
        <v>26</v>
      </c>
      <c r="C12" s="56">
        <f>'2008KOKOMAA'!C12/SUM('2007KOKOMAA'!D12:O12)-1</f>
        <v>6.160671713823862E-2</v>
      </c>
      <c r="D12" s="30">
        <f>'2008KOKOMAA'!D12/'2007KOKOMAA'!D12-1</f>
        <v>0.31513405904527936</v>
      </c>
      <c r="E12" s="30">
        <f>'2008KOKOMAA'!E12/'2007KOKOMAA'!E12-1</f>
        <v>0.3966556564822461</v>
      </c>
      <c r="F12" s="30">
        <f>'2008KOKOMAA'!F12/'2007KOKOMAA'!F12-1</f>
        <v>0.35517062698941437</v>
      </c>
      <c r="G12" s="30">
        <f>'2008KOKOMAA'!G12/'2007KOKOMAA'!G12-1</f>
        <v>0.36386062288004939</v>
      </c>
      <c r="H12" s="30">
        <f>'2008KOKOMAA'!H12/'2007KOKOMAA'!H12-1</f>
        <v>1.1389349826519846E-2</v>
      </c>
      <c r="I12" s="30">
        <f>'2008KOKOMAA'!I12/'2007KOKOMAA'!I12-1</f>
        <v>-0.17043689822963037</v>
      </c>
      <c r="J12" s="30">
        <f>'2008KOKOMAA'!J12/'2007KOKOMAA'!J12-1</f>
        <v>-0.11398415193609446</v>
      </c>
      <c r="K12" s="30">
        <f>'2008KOKOMAA'!K12/'2007KOKOMAA'!K12-1</f>
        <v>5.5743797136298401E-3</v>
      </c>
      <c r="L12" s="30">
        <f>'2008KOKOMAA'!L12/'2007KOKOMAA'!L12-1</f>
        <v>1.7393067099128245E-2</v>
      </c>
      <c r="M12" s="30">
        <f>'2008KOKOMAA'!M12/'2007KOKOMAA'!M12-1</f>
        <v>-6.575395295025066E-2</v>
      </c>
      <c r="N12" s="30">
        <f>'2008KOKOMAA'!N12/'2007KOKOMAA'!N12-1</f>
        <v>-0.17419185970422724</v>
      </c>
      <c r="O12" s="30">
        <f>'2008KOKOMAA'!O12/'2007KOKOMAA'!O12-1</f>
        <v>-7.5927212659123944E-2</v>
      </c>
    </row>
    <row r="13" spans="2:15" x14ac:dyDescent="0.2">
      <c r="B13" s="24" t="s">
        <v>29</v>
      </c>
      <c r="C13" s="26">
        <f>'2008KOKOMAA'!C13/SUM('2007KOKOMAA'!D13:O13)-1</f>
        <v>1.3673059545885824E-2</v>
      </c>
      <c r="D13" s="32">
        <f>'2008KOKOMAA'!D13/'2007KOKOMAA'!D13-1</f>
        <v>7.7369378410587775E-2</v>
      </c>
      <c r="E13" s="32">
        <f>'2008KOKOMAA'!E13/'2007KOKOMAA'!E13-1</f>
        <v>0.2081420765027322</v>
      </c>
      <c r="F13" s="32">
        <f>'2008KOKOMAA'!F13/'2007KOKOMAA'!F13-1</f>
        <v>-6.2875594223697151E-2</v>
      </c>
      <c r="G13" s="32">
        <f>'2008KOKOMAA'!G13/'2007KOKOMAA'!G13-1</f>
        <v>-1.1386851535550413E-2</v>
      </c>
      <c r="H13" s="32">
        <f>'2008KOKOMAA'!H13/'2007KOKOMAA'!H13-1</f>
        <v>8.6240439197292407E-2</v>
      </c>
      <c r="I13" s="32">
        <f>'2008KOKOMAA'!I13/'2007KOKOMAA'!I13-1</f>
        <v>7.972447304824315E-2</v>
      </c>
      <c r="J13" s="32">
        <f>'2008KOKOMAA'!J13/'2007KOKOMAA'!J13-1</f>
        <v>-6.8228891686634485E-2</v>
      </c>
      <c r="K13" s="32">
        <f>'2008KOKOMAA'!K13/'2007KOKOMAA'!K13-1</f>
        <v>-5.7087614628217875E-2</v>
      </c>
      <c r="L13" s="32">
        <f>'2008KOKOMAA'!L13/'2007KOKOMAA'!L13-1</f>
        <v>0.12203898827245196</v>
      </c>
      <c r="M13" s="32">
        <f>'2008KOKOMAA'!M13/'2007KOKOMAA'!M13-1</f>
        <v>-8.0480285575207366E-3</v>
      </c>
      <c r="N13" s="32">
        <f>'2008KOKOMAA'!N13/'2007KOKOMAA'!N13-1</f>
        <v>-4.8561966184416994E-2</v>
      </c>
      <c r="O13" s="32">
        <f>'2008KOKOMAA'!O13/'2007KOKOMAA'!O13-1</f>
        <v>1.0708371665133498E-2</v>
      </c>
    </row>
    <row r="14" spans="2:15" x14ac:dyDescent="0.2">
      <c r="B14" s="1" t="s">
        <v>28</v>
      </c>
      <c r="C14" s="56">
        <f>'2008KOKOMAA'!C14/SUM('2007KOKOMAA'!D14:O14)-1</f>
        <v>-7.176609876431761E-3</v>
      </c>
      <c r="D14" s="30">
        <f>'2008KOKOMAA'!D14/'2007KOKOMAA'!D14-1</f>
        <v>7.6660325147007935E-2</v>
      </c>
      <c r="E14" s="30">
        <f>'2008KOKOMAA'!E14/'2007KOKOMAA'!E14-1</f>
        <v>6.1715822062897274E-2</v>
      </c>
      <c r="F14" s="30">
        <f>'2008KOKOMAA'!F14/'2007KOKOMAA'!F14-1</f>
        <v>-7.1841276634771134E-2</v>
      </c>
      <c r="G14" s="30">
        <f>'2008KOKOMAA'!G14/'2007KOKOMAA'!G14-1</f>
        <v>6.7560960704027284E-2</v>
      </c>
      <c r="H14" s="30">
        <f>'2008KOKOMAA'!H14/'2007KOKOMAA'!H14-1</f>
        <v>-9.129694502612673E-2</v>
      </c>
      <c r="I14" s="30">
        <f>'2008KOKOMAA'!I14/'2007KOKOMAA'!I14-1</f>
        <v>3.7814108874937524E-2</v>
      </c>
      <c r="J14" s="30">
        <f>'2008KOKOMAA'!J14/'2007KOKOMAA'!J14-1</f>
        <v>2.6441106669997438E-2</v>
      </c>
      <c r="K14" s="30">
        <f>'2008KOKOMAA'!K14/'2007KOKOMAA'!K14-1</f>
        <v>-6.2596625853410859E-2</v>
      </c>
      <c r="L14" s="30">
        <f>'2008KOKOMAA'!L14/'2007KOKOMAA'!L14-1</f>
        <v>1.7449723952905671E-2</v>
      </c>
      <c r="M14" s="30">
        <f>'2008KOKOMAA'!M14/'2007KOKOMAA'!M14-1</f>
        <v>2.447634050994818E-2</v>
      </c>
      <c r="N14" s="30">
        <f>'2008KOKOMAA'!N14/'2007KOKOMAA'!N14-1</f>
        <v>-0.10607562242844704</v>
      </c>
      <c r="O14" s="30">
        <f>'2008KOKOMAA'!O14/'2007KOKOMAA'!O14-1</f>
        <v>-4.3701171875E-2</v>
      </c>
    </row>
    <row r="15" spans="2:15" x14ac:dyDescent="0.2">
      <c r="B15" s="24" t="s">
        <v>27</v>
      </c>
      <c r="C15" s="26">
        <f>'2008KOKOMAA'!C15/SUM('2007KOKOMAA'!D15:O15)-1</f>
        <v>0.20341261609762484</v>
      </c>
      <c r="D15" s="32">
        <f>'2008KOKOMAA'!D15/'2007KOKOMAA'!D15-1</f>
        <v>0.17382450944094785</v>
      </c>
      <c r="E15" s="32">
        <f>'2008KOKOMAA'!E15/'2007KOKOMAA'!E15-1</f>
        <v>0.32833832833832832</v>
      </c>
      <c r="F15" s="32">
        <f>'2008KOKOMAA'!F15/'2007KOKOMAA'!F15-1</f>
        <v>0.14182331810413973</v>
      </c>
      <c r="G15" s="32">
        <f>'2008KOKOMAA'!G15/'2007KOKOMAA'!G15-1</f>
        <v>0.13101953410634071</v>
      </c>
      <c r="H15" s="32">
        <f>'2008KOKOMAA'!H15/'2007KOKOMAA'!H15-1</f>
        <v>0.51037955301669569</v>
      </c>
      <c r="I15" s="32">
        <f>'2008KOKOMAA'!I15/'2007KOKOMAA'!I15-1</f>
        <v>0.21582947393421215</v>
      </c>
      <c r="J15" s="32">
        <f>'2008KOKOMAA'!J15/'2007KOKOMAA'!J15-1</f>
        <v>0.21363016390410805</v>
      </c>
      <c r="K15" s="32">
        <f>'2008KOKOMAA'!K15/'2007KOKOMAA'!K15-1</f>
        <v>0.24966917137498124</v>
      </c>
      <c r="L15" s="32">
        <f>'2008KOKOMAA'!L15/'2007KOKOMAA'!L15-1</f>
        <v>0.13959624037125162</v>
      </c>
      <c r="M15" s="32">
        <f>'2008KOKOMAA'!M15/'2007KOKOMAA'!M15-1</f>
        <v>0.27641107033032442</v>
      </c>
      <c r="N15" s="32">
        <f>'2008KOKOMAA'!N15/'2007KOKOMAA'!N15-1</f>
        <v>0.2181869982738105</v>
      </c>
      <c r="O15" s="32">
        <f>'2008KOKOMAA'!O15/'2007KOKOMAA'!O15-1</f>
        <v>0.10946672855855599</v>
      </c>
    </row>
    <row r="16" spans="2:15" x14ac:dyDescent="0.2">
      <c r="B16" s="42" t="s">
        <v>1</v>
      </c>
      <c r="C16" s="56">
        <f>'2008KOKOMAA'!C16/SUM('2007KOKOMAA'!D16:O16)-1</f>
        <v>-5.5565310611241481E-2</v>
      </c>
      <c r="D16" s="30">
        <f>'2008KOKOMAA'!D16/'2007KOKOMAA'!D16-1</f>
        <v>3.2261161785885673E-2</v>
      </c>
      <c r="E16" s="30">
        <f>'2008KOKOMAA'!E16/'2007KOKOMAA'!E16-1</f>
        <v>0.13357711335771127</v>
      </c>
      <c r="F16" s="30">
        <f>'2008KOKOMAA'!F16/'2007KOKOMAA'!F16-1</f>
        <v>3.0702515177797096E-2</v>
      </c>
      <c r="G16" s="30">
        <f>'2008KOKOMAA'!G16/'2007KOKOMAA'!G16-1</f>
        <v>2.8870388757351151E-2</v>
      </c>
      <c r="H16" s="30">
        <f>'2008KOKOMAA'!H16/'2007KOKOMAA'!H16-1</f>
        <v>6.5767995366226017E-2</v>
      </c>
      <c r="I16" s="30">
        <f>'2008KOKOMAA'!I16/'2007KOKOMAA'!I16-1</f>
        <v>-0.11944444444444446</v>
      </c>
      <c r="J16" s="30">
        <f>'2008KOKOMAA'!J16/'2007KOKOMAA'!J16-1</f>
        <v>-7.1508575428771426E-2</v>
      </c>
      <c r="K16" s="30">
        <f>'2008KOKOMAA'!K16/'2007KOKOMAA'!K16-1</f>
        <v>-0.13916197708319211</v>
      </c>
      <c r="L16" s="30">
        <f>'2008KOKOMAA'!L16/'2007KOKOMAA'!L16-1</f>
        <v>-3.1434006703505712E-2</v>
      </c>
      <c r="M16" s="30">
        <f>'2008KOKOMAA'!M16/'2007KOKOMAA'!M16-1</f>
        <v>-0.10756596661281637</v>
      </c>
      <c r="N16" s="30">
        <f>'2008KOKOMAA'!N16/'2007KOKOMAA'!N16-1</f>
        <v>-0.11169513797634689</v>
      </c>
      <c r="O16" s="30">
        <f>'2008KOKOMAA'!O16/'2007KOKOMAA'!O16-1</f>
        <v>-0.24053010539497022</v>
      </c>
    </row>
    <row r="17" spans="2:15" x14ac:dyDescent="0.2">
      <c r="B17" s="24" t="s">
        <v>30</v>
      </c>
      <c r="C17" s="26">
        <f>'2008KOKOMAA'!C17/SUM('2007KOKOMAA'!D17:O17)-1</f>
        <v>-1.2989676187302512E-2</v>
      </c>
      <c r="D17" s="32">
        <f>'2008KOKOMAA'!D17/'2007KOKOMAA'!D17-1</f>
        <v>-0.136676747311828</v>
      </c>
      <c r="E17" s="32">
        <f>'2008KOKOMAA'!E17/'2007KOKOMAA'!E17-1</f>
        <v>0.10898161860789268</v>
      </c>
      <c r="F17" s="32">
        <f>'2008KOKOMAA'!F17/'2007KOKOMAA'!F17-1</f>
        <v>9.1477643983944645E-2</v>
      </c>
      <c r="G17" s="32">
        <f>'2008KOKOMAA'!G17/'2007KOKOMAA'!G17-1</f>
        <v>0.1774136715997181</v>
      </c>
      <c r="H17" s="32">
        <f>'2008KOKOMAA'!H17/'2007KOKOMAA'!H17-1</f>
        <v>6.2513472731191566E-3</v>
      </c>
      <c r="I17" s="32">
        <f>'2008KOKOMAA'!I17/'2007KOKOMAA'!I17-1</f>
        <v>-6.7192685828793342E-2</v>
      </c>
      <c r="J17" s="32">
        <f>'2008KOKOMAA'!J17/'2007KOKOMAA'!J17-1</f>
        <v>-1.2680824869190532E-2</v>
      </c>
      <c r="K17" s="32">
        <f>'2008KOKOMAA'!K17/'2007KOKOMAA'!K17-1</f>
        <v>5.3903345724906959E-2</v>
      </c>
      <c r="L17" s="32">
        <f>'2008KOKOMAA'!L17/'2007KOKOMAA'!L17-1</f>
        <v>5.870493358633766E-3</v>
      </c>
      <c r="M17" s="32">
        <f>'2008KOKOMAA'!M17/'2007KOKOMAA'!M17-1</f>
        <v>-0.13060809754572456</v>
      </c>
      <c r="N17" s="32">
        <f>'2008KOKOMAA'!N17/'2007KOKOMAA'!N17-1</f>
        <v>-0.14314184212806513</v>
      </c>
      <c r="O17" s="32">
        <f>'2008KOKOMAA'!O17/'2007KOKOMAA'!O17-1</f>
        <v>-2.2450532724505368E-2</v>
      </c>
    </row>
    <row r="18" spans="2:15" x14ac:dyDescent="0.2">
      <c r="B18" s="1" t="s">
        <v>31</v>
      </c>
      <c r="C18" s="56">
        <f>'2008KOKOMAA'!C18/SUM('2007KOKOMAA'!D18:O18)-1</f>
        <v>1.7522320750244624E-2</v>
      </c>
      <c r="D18" s="30">
        <f>'2008KOKOMAA'!D18/'2007KOKOMAA'!D18-1</f>
        <v>0.10687173420092666</v>
      </c>
      <c r="E18" s="30">
        <f>'2008KOKOMAA'!E18/'2007KOKOMAA'!E18-1</f>
        <v>0.19367035429211588</v>
      </c>
      <c r="F18" s="30">
        <f>'2008KOKOMAA'!F18/'2007KOKOMAA'!F18-1</f>
        <v>-3.3407798537774203E-2</v>
      </c>
      <c r="G18" s="30">
        <f>'2008KOKOMAA'!G18/'2007KOKOMAA'!G18-1</f>
        <v>5.7559027369904481E-3</v>
      </c>
      <c r="H18" s="30">
        <f>'2008KOKOMAA'!H18/'2007KOKOMAA'!H18-1</f>
        <v>0.19019432655796287</v>
      </c>
      <c r="I18" s="30">
        <f>'2008KOKOMAA'!I18/'2007KOKOMAA'!I18-1</f>
        <v>-4.9491525423729366E-3</v>
      </c>
      <c r="J18" s="30">
        <f>'2008KOKOMAA'!J18/'2007KOKOMAA'!J18-1</f>
        <v>-7.7905554196231908E-2</v>
      </c>
      <c r="K18" s="30">
        <f>'2008KOKOMAA'!K18/'2007KOKOMAA'!K18-1</f>
        <v>-2.6424036483948865E-2</v>
      </c>
      <c r="L18" s="30">
        <f>'2008KOKOMAA'!L18/'2007KOKOMAA'!L18-1</f>
        <v>0.14574898785425106</v>
      </c>
      <c r="M18" s="30">
        <f>'2008KOKOMAA'!M18/'2007KOKOMAA'!M18-1</f>
        <v>0.15163091389950045</v>
      </c>
      <c r="N18" s="30">
        <f>'2008KOKOMAA'!N18/'2007KOKOMAA'!N18-1</f>
        <v>-2.6954804229115781E-2</v>
      </c>
      <c r="O18" s="30">
        <f>'2008KOKOMAA'!O18/'2007KOKOMAA'!O18-1</f>
        <v>-1.8881344972518588E-2</v>
      </c>
    </row>
    <row r="19" spans="2:15" x14ac:dyDescent="0.2">
      <c r="B19" s="24" t="s">
        <v>34</v>
      </c>
      <c r="C19" s="26">
        <f>'2008KOKOMAA'!C19/SUM('2007KOKOMAA'!D19:O19)-1</f>
        <v>-9.390062894954998E-2</v>
      </c>
      <c r="D19" s="32">
        <f>'2008KOKOMAA'!D19/'2007KOKOMAA'!D19-1</f>
        <v>0.23697478991596643</v>
      </c>
      <c r="E19" s="32">
        <f>'2008KOKOMAA'!E19/'2007KOKOMAA'!E19-1</f>
        <v>0.22610582138122215</v>
      </c>
      <c r="F19" s="32">
        <f>'2008KOKOMAA'!F19/'2007KOKOMAA'!F19-1</f>
        <v>1.7149390243902385E-2</v>
      </c>
      <c r="G19" s="32">
        <f>'2008KOKOMAA'!G19/'2007KOKOMAA'!G19-1</f>
        <v>4.5469604108000716E-2</v>
      </c>
      <c r="H19" s="32">
        <f>'2008KOKOMAA'!H19/'2007KOKOMAA'!H19-1</f>
        <v>9.9353718529950896E-3</v>
      </c>
      <c r="I19" s="32">
        <f>'2008KOKOMAA'!I19/'2007KOKOMAA'!I19-1</f>
        <v>3.3127932613488564E-2</v>
      </c>
      <c r="J19" s="32">
        <f>'2008KOKOMAA'!J19/'2007KOKOMAA'!J19-1</f>
        <v>-0.25098684711871122</v>
      </c>
      <c r="K19" s="32">
        <f>'2008KOKOMAA'!K19/'2007KOKOMAA'!K19-1</f>
        <v>-0.17077107735606967</v>
      </c>
      <c r="L19" s="32">
        <f>'2008KOKOMAA'!L19/'2007KOKOMAA'!L19-1</f>
        <v>-5.9503622629875186E-2</v>
      </c>
      <c r="M19" s="32">
        <f>'2008KOKOMAA'!M19/'2007KOKOMAA'!M19-1</f>
        <v>-8.7980602701766553E-2</v>
      </c>
      <c r="N19" s="32">
        <f>'2008KOKOMAA'!N19/'2007KOKOMAA'!N19-1</f>
        <v>-3.6830702568864115E-2</v>
      </c>
      <c r="O19" s="32">
        <f>'2008KOKOMAA'!O19/'2007KOKOMAA'!O19-1</f>
        <v>-0.15452322738386304</v>
      </c>
    </row>
    <row r="20" spans="2:15" x14ac:dyDescent="0.2">
      <c r="B20" s="1" t="s">
        <v>33</v>
      </c>
      <c r="C20" s="56">
        <f>'2008KOKOMAA'!C20/SUM('2007KOKOMAA'!D20:O20)-1</f>
        <v>-4.7819015693883027E-2</v>
      </c>
      <c r="D20" s="30">
        <f>'2008KOKOMAA'!D20/'2007KOKOMAA'!D20-1</f>
        <v>5.5559472608051941E-2</v>
      </c>
      <c r="E20" s="30">
        <f>'2008KOKOMAA'!E20/'2007KOKOMAA'!E20-1</f>
        <v>3.9048855850611242E-2</v>
      </c>
      <c r="F20" s="30">
        <f>'2008KOKOMAA'!F20/'2007KOKOMAA'!F20-1</f>
        <v>-5.3353412574624892E-2</v>
      </c>
      <c r="G20" s="30">
        <f>'2008KOKOMAA'!G20/'2007KOKOMAA'!G20-1</f>
        <v>0.12616300707108308</v>
      </c>
      <c r="H20" s="30">
        <f>'2008KOKOMAA'!H20/'2007KOKOMAA'!H20-1</f>
        <v>-2.5033829499323423E-2</v>
      </c>
      <c r="I20" s="30">
        <f>'2008KOKOMAA'!I20/'2007KOKOMAA'!I20-1</f>
        <v>-0.14702090252002342</v>
      </c>
      <c r="J20" s="30">
        <f>'2008KOKOMAA'!J20/'2007KOKOMAA'!J20-1</f>
        <v>-0.13487175038315835</v>
      </c>
      <c r="K20" s="30">
        <f>'2008KOKOMAA'!K20/'2007KOKOMAA'!K20-1</f>
        <v>-0.15559336789205014</v>
      </c>
      <c r="L20" s="30">
        <f>'2008KOKOMAA'!L20/'2007KOKOMAA'!L20-1</f>
        <v>6.163911845730019E-2</v>
      </c>
      <c r="M20" s="30">
        <f>'2008KOKOMAA'!M20/'2007KOKOMAA'!M20-1</f>
        <v>-2.6605853287723358E-3</v>
      </c>
      <c r="N20" s="30">
        <f>'2008KOKOMAA'!N20/'2007KOKOMAA'!N20-1</f>
        <v>-2.8857837181044954E-2</v>
      </c>
      <c r="O20" s="30">
        <f>'2008KOKOMAA'!O20/'2007KOKOMAA'!O20-1</f>
        <v>0.16128321023040448</v>
      </c>
    </row>
    <row r="21" spans="2:15" x14ac:dyDescent="0.2">
      <c r="B21" s="24" t="s">
        <v>40</v>
      </c>
      <c r="C21" s="26">
        <f>'2008KOKOMAA'!C21/SUM('2007KOKOMAA'!D21:O21)-1</f>
        <v>-6.3711205754692024E-2</v>
      </c>
      <c r="D21" s="32">
        <f>'2008KOKOMAA'!D21/'2007KOKOMAA'!D21-1</f>
        <v>0.22508792497069163</v>
      </c>
      <c r="E21" s="32">
        <f>'2008KOKOMAA'!E21/'2007KOKOMAA'!E21-1</f>
        <v>0.37279453614114977</v>
      </c>
      <c r="F21" s="32">
        <f>'2008KOKOMAA'!F21/'2007KOKOMAA'!F21-1</f>
        <v>0.2610198789974072</v>
      </c>
      <c r="G21" s="32">
        <f>'2008KOKOMAA'!G21/'2007KOKOMAA'!G21-1</f>
        <v>0.40017570832418192</v>
      </c>
      <c r="H21" s="32">
        <f>'2008KOKOMAA'!H21/'2007KOKOMAA'!H21-1</f>
        <v>0.26697661313045939</v>
      </c>
      <c r="I21" s="32">
        <f>'2008KOKOMAA'!I21/'2007KOKOMAA'!I21-1</f>
        <v>-3.485975445828482E-2</v>
      </c>
      <c r="J21" s="32">
        <f>'2008KOKOMAA'!J21/'2007KOKOMAA'!J21-1</f>
        <v>4.3404972608512393E-2</v>
      </c>
      <c r="K21" s="32">
        <f>'2008KOKOMAA'!K21/'2007KOKOMAA'!K21-1</f>
        <v>-0.33514283775530973</v>
      </c>
      <c r="L21" s="32">
        <f>'2008KOKOMAA'!L21/'2007KOKOMAA'!L21-1</f>
        <v>-0.27890402280646187</v>
      </c>
      <c r="M21" s="32">
        <f>'2008KOKOMAA'!M21/'2007KOKOMAA'!M21-1</f>
        <v>-0.28171120861587551</v>
      </c>
      <c r="N21" s="32">
        <f>'2008KOKOMAA'!N21/'2007KOKOMAA'!N21-1</f>
        <v>-0.24221809936095651</v>
      </c>
      <c r="O21" s="32">
        <f>'2008KOKOMAA'!O21/'2007KOKOMAA'!O21-1</f>
        <v>2.6017029328287533E-2</v>
      </c>
    </row>
    <row r="22" spans="2:15" x14ac:dyDescent="0.2">
      <c r="B22" s="42" t="s">
        <v>36</v>
      </c>
      <c r="C22" s="56">
        <f>'2008KOKOMAA'!C22/SUM('2007KOKOMAA'!D22:O22)-1</f>
        <v>-8.6795830566222976E-2</v>
      </c>
      <c r="D22" s="30">
        <f>'2008KOKOMAA'!D22/'2007KOKOMAA'!D22-1</f>
        <v>0.25141030462579916</v>
      </c>
      <c r="E22" s="30">
        <f>'2008KOKOMAA'!E22/'2007KOKOMAA'!E22-1</f>
        <v>0.14579808234630565</v>
      </c>
      <c r="F22" s="30">
        <f>'2008KOKOMAA'!F22/'2007KOKOMAA'!F22-1</f>
        <v>0.39524050632911401</v>
      </c>
      <c r="G22" s="30">
        <f>'2008KOKOMAA'!G22/'2007KOKOMAA'!G22-1</f>
        <v>-0.31319437096603531</v>
      </c>
      <c r="H22" s="30">
        <f>'2008KOKOMAA'!H22/'2007KOKOMAA'!H22-1</f>
        <v>-7.0180677915484546E-3</v>
      </c>
      <c r="I22" s="30">
        <f>'2008KOKOMAA'!I22/'2007KOKOMAA'!I22-1</f>
        <v>-0.22485347695232061</v>
      </c>
      <c r="J22" s="30">
        <f>'2008KOKOMAA'!J22/'2007KOKOMAA'!J22-1</f>
        <v>-0.17934392619169659</v>
      </c>
      <c r="K22" s="30">
        <f>'2008KOKOMAA'!K22/'2007KOKOMAA'!K22-1</f>
        <v>-0.19273984442523773</v>
      </c>
      <c r="L22" s="30">
        <f>'2008KOKOMAA'!L22/'2007KOKOMAA'!L22-1</f>
        <v>-0.12091571279916757</v>
      </c>
      <c r="M22" s="30">
        <f>'2008KOKOMAA'!M22/'2007KOKOMAA'!M22-1</f>
        <v>-4.5518701482004209E-2</v>
      </c>
      <c r="N22" s="30">
        <f>'2008KOKOMAA'!N22/'2007KOKOMAA'!N22-1</f>
        <v>0.10991233985165216</v>
      </c>
      <c r="O22" s="30">
        <f>'2008KOKOMAA'!O22/'2007KOKOMAA'!O22-1</f>
        <v>-9.8477007245305392E-2</v>
      </c>
    </row>
    <row r="23" spans="2:15" x14ac:dyDescent="0.2">
      <c r="B23" s="24" t="s">
        <v>32</v>
      </c>
      <c r="C23" s="26">
        <f>'2008KOKOMAA'!C23/SUM('2007KOKOMAA'!D23:O23)-1</f>
        <v>-3.3388141337538979E-2</v>
      </c>
      <c r="D23" s="32">
        <f>'2008KOKOMAA'!D23/'2007KOKOMAA'!D23-1</f>
        <v>-0.17370562649080956</v>
      </c>
      <c r="E23" s="32">
        <f>'2008KOKOMAA'!E23/'2007KOKOMAA'!E23-1</f>
        <v>5.4629940998440985E-2</v>
      </c>
      <c r="F23" s="32">
        <f>'2008KOKOMAA'!F23/'2007KOKOMAA'!F23-1</f>
        <v>-0.12319512122208609</v>
      </c>
      <c r="G23" s="32">
        <f>'2008KOKOMAA'!G23/'2007KOKOMAA'!G23-1</f>
        <v>7.032472613458518E-2</v>
      </c>
      <c r="H23" s="32">
        <f>'2008KOKOMAA'!H23/'2007KOKOMAA'!H23-1</f>
        <v>6.6059225512528519E-2</v>
      </c>
      <c r="I23" s="32">
        <f>'2008KOKOMAA'!I23/'2007KOKOMAA'!I23-1</f>
        <v>-6.1904227879331586E-2</v>
      </c>
      <c r="J23" s="32">
        <f>'2008KOKOMAA'!J23/'2007KOKOMAA'!J23-1</f>
        <v>-3.2673966796185061E-2</v>
      </c>
      <c r="K23" s="32">
        <f>'2008KOKOMAA'!K23/'2007KOKOMAA'!K23-1</f>
        <v>-6.511505125610495E-3</v>
      </c>
      <c r="L23" s="32">
        <f>'2008KOKOMAA'!L23/'2007KOKOMAA'!L23-1</f>
        <v>-9.8083427282976365E-2</v>
      </c>
      <c r="M23" s="32">
        <f>'2008KOKOMAA'!M23/'2007KOKOMAA'!M23-1</f>
        <v>0.12734813369114417</v>
      </c>
      <c r="N23" s="32">
        <f>'2008KOKOMAA'!N23/'2007KOKOMAA'!N23-1</f>
        <v>-5.8514449486505304E-3</v>
      </c>
      <c r="O23" s="32">
        <f>'2008KOKOMAA'!O23/'2007KOKOMAA'!O23-1</f>
        <v>5.7351132970314467E-2</v>
      </c>
    </row>
    <row r="24" spans="2:15" x14ac:dyDescent="0.2">
      <c r="B24" s="1" t="s">
        <v>35</v>
      </c>
      <c r="C24" s="56">
        <f>'2008KOKOMAA'!C24/SUM('2007KOKOMAA'!D24:O24)-1</f>
        <v>5.6602506929059881E-2</v>
      </c>
      <c r="D24" s="30">
        <f>'2008KOKOMAA'!D24/'2007KOKOMAA'!D24-1</f>
        <v>6.4828491711800496E-2</v>
      </c>
      <c r="E24" s="30">
        <f>'2008KOKOMAA'!E24/'2007KOKOMAA'!E24-1</f>
        <v>7.2686519372398228E-2</v>
      </c>
      <c r="F24" s="30">
        <f>'2008KOKOMAA'!F24/'2007KOKOMAA'!F24-1</f>
        <v>0.3344751651578175</v>
      </c>
      <c r="G24" s="30">
        <f>'2008KOKOMAA'!G24/'2007KOKOMAA'!G24-1</f>
        <v>0.75277099380048851</v>
      </c>
      <c r="H24" s="30">
        <f>'2008KOKOMAA'!H24/'2007KOKOMAA'!H24-1</f>
        <v>0.18439450686641701</v>
      </c>
      <c r="I24" s="30">
        <f>'2008KOKOMAA'!I24/'2007KOKOMAA'!I24-1</f>
        <v>-1.3365155131264905E-2</v>
      </c>
      <c r="J24" s="30">
        <f>'2008KOKOMAA'!J24/'2007KOKOMAA'!J24-1</f>
        <v>-0.15758103402089474</v>
      </c>
      <c r="K24" s="30">
        <f>'2008KOKOMAA'!K24/'2007KOKOMAA'!K24-1</f>
        <v>1.5683540995032885E-3</v>
      </c>
      <c r="L24" s="30">
        <f>'2008KOKOMAA'!L24/'2007KOKOMAA'!L24-1</f>
        <v>4.8240994312197083E-2</v>
      </c>
      <c r="M24" s="30">
        <f>'2008KOKOMAA'!M24/'2007KOKOMAA'!M24-1</f>
        <v>1.2516873235979942E-2</v>
      </c>
      <c r="N24" s="30">
        <f>'2008KOKOMAA'!N24/'2007KOKOMAA'!N24-1</f>
        <v>-0.15534748780166163</v>
      </c>
      <c r="O24" s="30">
        <f>'2008KOKOMAA'!O24/'2007KOKOMAA'!O24-1</f>
        <v>-3.878787878787926E-3</v>
      </c>
    </row>
    <row r="25" spans="2:15" x14ac:dyDescent="0.2">
      <c r="B25" s="24" t="s">
        <v>38</v>
      </c>
      <c r="C25" s="26">
        <f>'2008KOKOMAA'!C25/SUM('2007KOKOMAA'!D25:O25)-1</f>
        <v>-6.1072769932876692E-2</v>
      </c>
      <c r="D25" s="32">
        <f>'2008KOKOMAA'!D25/'2007KOKOMAA'!D25-1</f>
        <v>-0.12163831606956188</v>
      </c>
      <c r="E25" s="32">
        <f>'2008KOKOMAA'!E25/'2007KOKOMAA'!E25-1</f>
        <v>3.0834144758195459E-2</v>
      </c>
      <c r="F25" s="32">
        <f>'2008KOKOMAA'!F25/'2007KOKOMAA'!F25-1</f>
        <v>-3.7611477316789488E-2</v>
      </c>
      <c r="G25" s="32">
        <f>'2008KOKOMAA'!G25/'2007KOKOMAA'!G25-1</f>
        <v>-2.9886719691491925E-2</v>
      </c>
      <c r="H25" s="32">
        <f>'2008KOKOMAA'!H25/'2007KOKOMAA'!H25-1</f>
        <v>-0.10050161232533139</v>
      </c>
      <c r="I25" s="32">
        <f>'2008KOKOMAA'!I25/'2007KOKOMAA'!I25-1</f>
        <v>-0.17024400475424739</v>
      </c>
      <c r="J25" s="32">
        <f>'2008KOKOMAA'!J25/'2007KOKOMAA'!J25-1</f>
        <v>-9.6711456859971734E-2</v>
      </c>
      <c r="K25" s="32">
        <f>'2008KOKOMAA'!K25/'2007KOKOMAA'!K25-1</f>
        <v>-7.1562332798288386E-3</v>
      </c>
      <c r="L25" s="32">
        <f>'2008KOKOMAA'!L25/'2007KOKOMAA'!L25-1</f>
        <v>-3.7190717688643016E-2</v>
      </c>
      <c r="M25" s="32">
        <f>'2008KOKOMAA'!M25/'2007KOKOMAA'!M25-1</f>
        <v>-3.7683358624178043E-2</v>
      </c>
      <c r="N25" s="32">
        <f>'2008KOKOMAA'!N25/'2007KOKOMAA'!N25-1</f>
        <v>7.7790834312573498E-2</v>
      </c>
      <c r="O25" s="32">
        <f>'2008KOKOMAA'!O25/'2007KOKOMAA'!O25-1</f>
        <v>2.9411764705882248E-2</v>
      </c>
    </row>
    <row r="26" spans="2:15" x14ac:dyDescent="0.2">
      <c r="B26" s="1" t="s">
        <v>37</v>
      </c>
      <c r="C26" s="56">
        <f>'2008KOKOMAA'!C26/SUM('2007KOKOMAA'!D26:O26)-1</f>
        <v>-2.971348219172909E-2</v>
      </c>
      <c r="D26" s="30">
        <f>'2008KOKOMAA'!D26/'2007KOKOMAA'!D26-1</f>
        <v>-3.1099832622428547E-2</v>
      </c>
      <c r="E26" s="30">
        <f>'2008KOKOMAA'!E26/'2007KOKOMAA'!E26-1</f>
        <v>0.109088746133714</v>
      </c>
      <c r="F26" s="30">
        <f>'2008KOKOMAA'!F26/'2007KOKOMAA'!F26-1</f>
        <v>-0.1406289562971591</v>
      </c>
      <c r="G26" s="30">
        <f>'2008KOKOMAA'!G26/'2007KOKOMAA'!G26-1</f>
        <v>0.12075712075712075</v>
      </c>
      <c r="H26" s="30">
        <f>'2008KOKOMAA'!H26/'2007KOKOMAA'!H26-1</f>
        <v>-0.10454513324379722</v>
      </c>
      <c r="I26" s="30">
        <f>'2008KOKOMAA'!I26/'2007KOKOMAA'!I26-1</f>
        <v>3.1029619181946355E-2</v>
      </c>
      <c r="J26" s="30">
        <f>'2008KOKOMAA'!J26/'2007KOKOMAA'!J26-1</f>
        <v>3.8672608743692827E-3</v>
      </c>
      <c r="K26" s="30">
        <f>'2008KOKOMAA'!K26/'2007KOKOMAA'!K26-1</f>
        <v>-2.2626461759039374E-2</v>
      </c>
      <c r="L26" s="30">
        <f>'2008KOKOMAA'!L26/'2007KOKOMAA'!L26-1</f>
        <v>-6.5915183174101277E-2</v>
      </c>
      <c r="M26" s="30">
        <f>'2008KOKOMAA'!M26/'2007KOKOMAA'!M26-1</f>
        <v>-0.11946023700253439</v>
      </c>
      <c r="N26" s="30">
        <f>'2008KOKOMAA'!N26/'2007KOKOMAA'!N26-1</f>
        <v>-4.3884624907155279E-2</v>
      </c>
      <c r="O26" s="30">
        <f>'2008KOKOMAA'!O26/'2007KOKOMAA'!O26-1</f>
        <v>-6.3993794541135407E-2</v>
      </c>
    </row>
    <row r="27" spans="2:15" x14ac:dyDescent="0.2">
      <c r="B27" s="24" t="s">
        <v>39</v>
      </c>
      <c r="C27" s="26">
        <f>'2008KOKOMAA'!C27/SUM('2007KOKOMAA'!D27:O27)-1</f>
        <v>-5.0113981047118394E-2</v>
      </c>
      <c r="D27" s="32">
        <f>'2008KOKOMAA'!D27/'2007KOKOMAA'!D27-1</f>
        <v>-3.986272439281946E-2</v>
      </c>
      <c r="E27" s="32">
        <f>'2008KOKOMAA'!E27/'2007KOKOMAA'!E27-1</f>
        <v>-8.8631012445341439E-2</v>
      </c>
      <c r="F27" s="32">
        <f>'2008KOKOMAA'!F27/'2007KOKOMAA'!F27-1</f>
        <v>-0.11840607210626186</v>
      </c>
      <c r="G27" s="32">
        <f>'2008KOKOMAA'!G27/'2007KOKOMAA'!G27-1</f>
        <v>-1.7177211565989614E-3</v>
      </c>
      <c r="H27" s="32">
        <f>'2008KOKOMAA'!H27/'2007KOKOMAA'!H27-1</f>
        <v>-0.2795584801528338</v>
      </c>
      <c r="I27" s="32">
        <f>'2008KOKOMAA'!I27/'2007KOKOMAA'!I27-1</f>
        <v>-0.23846863468634683</v>
      </c>
      <c r="J27" s="32">
        <f>'2008KOKOMAA'!J27/'2007KOKOMAA'!J27-1</f>
        <v>-3.5193798449612457E-2</v>
      </c>
      <c r="K27" s="32">
        <f>'2008KOKOMAA'!K27/'2007KOKOMAA'!K27-1</f>
        <v>6.241968055810565E-3</v>
      </c>
      <c r="L27" s="32">
        <f>'2008KOKOMAA'!L27/'2007KOKOMAA'!L27-1</f>
        <v>0.33987161198288152</v>
      </c>
      <c r="M27" s="32">
        <f>'2008KOKOMAA'!M27/'2007KOKOMAA'!M27-1</f>
        <v>0.23260601070399334</v>
      </c>
      <c r="N27" s="32">
        <f>'2008KOKOMAA'!N27/'2007KOKOMAA'!N27-1</f>
        <v>-0.17080745341614911</v>
      </c>
      <c r="O27" s="32">
        <f>'2008KOKOMAA'!O27/'2007KOKOMAA'!O27-1</f>
        <v>0.20545073375262057</v>
      </c>
    </row>
    <row r="28" spans="2:15" x14ac:dyDescent="0.2">
      <c r="B28" s="42" t="s">
        <v>42</v>
      </c>
      <c r="C28" s="56">
        <f>'2008KOKOMAA'!C28/SUM('2007KOKOMAA'!D28:O28)-1</f>
        <v>2.6453736437888509E-2</v>
      </c>
      <c r="D28" s="30">
        <f>'2008KOKOMAA'!D28/'2007KOKOMAA'!D28-1</f>
        <v>0.33194733194733206</v>
      </c>
      <c r="E28" s="30">
        <f>'2008KOKOMAA'!E28/'2007KOKOMAA'!E28-1</f>
        <v>0.31016042780748654</v>
      </c>
      <c r="F28" s="30">
        <f>'2008KOKOMAA'!F28/'2007KOKOMAA'!F28-1</f>
        <v>-3.5056967572304476E-3</v>
      </c>
      <c r="G28" s="30">
        <f>'2008KOKOMAA'!G28/'2007KOKOMAA'!G28-1</f>
        <v>-0.18480642804967129</v>
      </c>
      <c r="H28" s="30">
        <f>'2008KOKOMAA'!H28/'2007KOKOMAA'!H28-1</f>
        <v>-0.13780918727915192</v>
      </c>
      <c r="I28" s="30">
        <f>'2008KOKOMAA'!I28/'2007KOKOMAA'!I28-1</f>
        <v>-0.1474283470749902</v>
      </c>
      <c r="J28" s="30">
        <f>'2008KOKOMAA'!J28/'2007KOKOMAA'!J28-1</f>
        <v>0.12184508268059191</v>
      </c>
      <c r="K28" s="30">
        <f>'2008KOKOMAA'!K28/'2007KOKOMAA'!K28-1</f>
        <v>0.19347884667205606</v>
      </c>
      <c r="L28" s="30">
        <f>'2008KOKOMAA'!L28/'2007KOKOMAA'!L28-1</f>
        <v>8.1104907434616624E-2</v>
      </c>
      <c r="M28" s="30">
        <f>'2008KOKOMAA'!M28/'2007KOKOMAA'!M28-1</f>
        <v>0.3274999999999999</v>
      </c>
      <c r="N28" s="30">
        <f>'2008KOKOMAA'!N28/'2007KOKOMAA'!N28-1</f>
        <v>-0.21928327645051193</v>
      </c>
      <c r="O28" s="30">
        <f>'2008KOKOMAA'!O28/'2007KOKOMAA'!O28-1</f>
        <v>-2.6504693539480928E-2</v>
      </c>
    </row>
    <row r="29" spans="2:15" x14ac:dyDescent="0.2">
      <c r="B29" s="24" t="s">
        <v>43</v>
      </c>
      <c r="C29" s="26">
        <f>'2008KOKOMAA'!C29/SUM('2007KOKOMAA'!D29:O29)-1</f>
        <v>3.4454879034765851E-2</v>
      </c>
      <c r="D29" s="32">
        <f>'2008KOKOMAA'!D29/'2007KOKOMAA'!D29-1</f>
        <v>2.0469296055916075E-2</v>
      </c>
      <c r="E29" s="32">
        <f>'2008KOKOMAA'!E29/'2007KOKOMAA'!E29-1</f>
        <v>-0.16260162601626016</v>
      </c>
      <c r="F29" s="32">
        <f>'2008KOKOMAA'!F29/'2007KOKOMAA'!F29-1</f>
        <v>-0.13924050632911389</v>
      </c>
      <c r="G29" s="32">
        <f>'2008KOKOMAA'!G29/'2007KOKOMAA'!G29-1</f>
        <v>-8.5476025017373169E-2</v>
      </c>
      <c r="H29" s="32">
        <f>'2008KOKOMAA'!H29/'2007KOKOMAA'!H29-1</f>
        <v>0.18266110338433017</v>
      </c>
      <c r="I29" s="32">
        <f>'2008KOKOMAA'!I29/'2007KOKOMAA'!I29-1</f>
        <v>-8.4570475396163469E-2</v>
      </c>
      <c r="J29" s="32">
        <f>'2008KOKOMAA'!J29/'2007KOKOMAA'!J29-1</f>
        <v>4.6602972399150788E-2</v>
      </c>
      <c r="K29" s="32">
        <f>'2008KOKOMAA'!K29/'2007KOKOMAA'!K29-1</f>
        <v>0.19252099508794163</v>
      </c>
      <c r="L29" s="32">
        <f>'2008KOKOMAA'!L29/'2007KOKOMAA'!L29-1</f>
        <v>0.15532846715328463</v>
      </c>
      <c r="M29" s="32">
        <f>'2008KOKOMAA'!M29/'2007KOKOMAA'!M29-1</f>
        <v>0.2578397212543555</v>
      </c>
      <c r="N29" s="32">
        <f>'2008KOKOMAA'!N29/'2007KOKOMAA'!N29-1</f>
        <v>-8.4411583487369102E-2</v>
      </c>
      <c r="O29" s="32">
        <f>'2008KOKOMAA'!O29/'2007KOKOMAA'!O29-1</f>
        <v>2.1635883905013253E-2</v>
      </c>
    </row>
    <row r="30" spans="2:15" x14ac:dyDescent="0.2">
      <c r="B30" s="1" t="s">
        <v>44</v>
      </c>
      <c r="C30" s="56">
        <f>'2008KOKOMAA'!C30/SUM('2007KOKOMAA'!D30:O30)-1</f>
        <v>-8.0604534005037642E-3</v>
      </c>
      <c r="D30" s="30">
        <f>'2008KOKOMAA'!D30/'2007KOKOMAA'!D30-1</f>
        <v>7.4297654980264305E-3</v>
      </c>
      <c r="E30" s="30">
        <f>'2008KOKOMAA'!E30/'2007KOKOMAA'!E30-1</f>
        <v>0.24849644614543465</v>
      </c>
      <c r="F30" s="30">
        <f>'2008KOKOMAA'!F30/'2007KOKOMAA'!F30-1</f>
        <v>-9.235993208828519E-2</v>
      </c>
      <c r="G30" s="30">
        <f>'2008KOKOMAA'!G30/'2007KOKOMAA'!G30-1</f>
        <v>0.5472864051585169</v>
      </c>
      <c r="H30" s="30">
        <f>'2008KOKOMAA'!H30/'2007KOKOMAA'!H30-1</f>
        <v>-4.8283430004702921E-2</v>
      </c>
      <c r="I30" s="30">
        <f>'2008KOKOMAA'!I30/'2007KOKOMAA'!I30-1</f>
        <v>-0.14235006119951044</v>
      </c>
      <c r="J30" s="30">
        <f>'2008KOKOMAA'!J30/'2007KOKOMAA'!J30-1</f>
        <v>1.8648583192056201E-2</v>
      </c>
      <c r="K30" s="30">
        <f>'2008KOKOMAA'!K30/'2007KOKOMAA'!K30-1</f>
        <v>-5.3016914920475111E-3</v>
      </c>
      <c r="L30" s="30">
        <f>'2008KOKOMAA'!L30/'2007KOKOMAA'!L30-1</f>
        <v>-3.3494222612256874E-2</v>
      </c>
      <c r="M30" s="30">
        <f>'2008KOKOMAA'!M30/'2007KOKOMAA'!M30-1</f>
        <v>-0.11497551916258653</v>
      </c>
      <c r="N30" s="30">
        <f>'2008KOKOMAA'!N30/'2007KOKOMAA'!N30-1</f>
        <v>-4.3270189431704909E-2</v>
      </c>
      <c r="O30" s="30">
        <f>'2008KOKOMAA'!O30/'2007KOKOMAA'!O30-1</f>
        <v>-0.14967589864466702</v>
      </c>
    </row>
    <row r="31" spans="2:15" x14ac:dyDescent="0.2">
      <c r="B31" s="24" t="s">
        <v>2</v>
      </c>
      <c r="C31" s="26">
        <f>'2008KOKOMAA'!C31/SUM('2007KOKOMAA'!D31:O31)-1</f>
        <v>0.17068731191146491</v>
      </c>
      <c r="D31" s="32">
        <f>'2008KOKOMAA'!D31/'2007KOKOMAA'!D31-1</f>
        <v>-1.1270047680970952E-2</v>
      </c>
      <c r="E31" s="32">
        <f>'2008KOKOMAA'!E31/'2007KOKOMAA'!E31-1</f>
        <v>0.20939490445859876</v>
      </c>
      <c r="F31" s="32">
        <f>'2008KOKOMAA'!F31/'2007KOKOMAA'!F31-1</f>
        <v>0.11825860948667977</v>
      </c>
      <c r="G31" s="32">
        <f>'2008KOKOMAA'!G31/'2007KOKOMAA'!G31-1</f>
        <v>4.5842217484008518E-2</v>
      </c>
      <c r="H31" s="32">
        <f>'2008KOKOMAA'!H31/'2007KOKOMAA'!H31-1</f>
        <v>0.52233792408464907</v>
      </c>
      <c r="I31" s="32">
        <f>'2008KOKOMAA'!I31/'2007KOKOMAA'!I31-1</f>
        <v>0.10411658653846145</v>
      </c>
      <c r="J31" s="32">
        <f>'2008KOKOMAA'!J31/'2007KOKOMAA'!J31-1</f>
        <v>0.28218125960061435</v>
      </c>
      <c r="K31" s="32">
        <f>'2008KOKOMAA'!K31/'2007KOKOMAA'!K31-1</f>
        <v>0.11047369283723985</v>
      </c>
      <c r="L31" s="32">
        <f>'2008KOKOMAA'!L31/'2007KOKOMAA'!L31-1</f>
        <v>0.21149317004239276</v>
      </c>
      <c r="M31" s="32">
        <f>'2008KOKOMAA'!M31/'2007KOKOMAA'!M31-1</f>
        <v>7.9704510108864701E-2</v>
      </c>
      <c r="N31" s="32">
        <f>'2008KOKOMAA'!N31/'2007KOKOMAA'!N31-1</f>
        <v>-6.7127344521224042E-2</v>
      </c>
      <c r="O31" s="32">
        <f>'2008KOKOMAA'!O31/'2007KOKOMAA'!O31-1</f>
        <v>0.25557680050987885</v>
      </c>
    </row>
    <row r="32" spans="2:15" x14ac:dyDescent="0.2">
      <c r="B32" s="1" t="s">
        <v>48</v>
      </c>
      <c r="C32" s="56">
        <f>'2008KOKOMAA'!C32/SUM('2007KOKOMAA'!D32:O32)-1</f>
        <v>1.5396087376085665E-2</v>
      </c>
      <c r="D32" s="30">
        <f>'2008KOKOMAA'!D32/'2007KOKOMAA'!D32-1</f>
        <v>0.3061002178649237</v>
      </c>
      <c r="E32" s="30">
        <f>'2008KOKOMAA'!E32/'2007KOKOMAA'!E32-1</f>
        <v>3.0516431924882736E-2</v>
      </c>
      <c r="F32" s="30">
        <f>'2008KOKOMAA'!F32/'2007KOKOMAA'!F32-1</f>
        <v>-0.1269579554822754</v>
      </c>
      <c r="G32" s="30">
        <f>'2008KOKOMAA'!G32/'2007KOKOMAA'!G32-1</f>
        <v>0.50049455984174096</v>
      </c>
      <c r="H32" s="30">
        <f>'2008KOKOMAA'!H32/'2007KOKOMAA'!H32-1</f>
        <v>-9.1202210962689989E-2</v>
      </c>
      <c r="I32" s="30">
        <f>'2008KOKOMAA'!I32/'2007KOKOMAA'!I32-1</f>
        <v>-0.18982695332983746</v>
      </c>
      <c r="J32" s="30">
        <f>'2008KOKOMAA'!J32/'2007KOKOMAA'!J32-1</f>
        <v>-2.7846027846027854E-2</v>
      </c>
      <c r="K32" s="30">
        <f>'2008KOKOMAA'!K32/'2007KOKOMAA'!K32-1</f>
        <v>-3.7871790134860528E-2</v>
      </c>
      <c r="L32" s="30">
        <f>'2008KOKOMAA'!L32/'2007KOKOMAA'!L32-1</f>
        <v>1.3619696176008445E-2</v>
      </c>
      <c r="M32" s="30">
        <f>'2008KOKOMAA'!M32/'2007KOKOMAA'!M32-1</f>
        <v>0.3091944670463791</v>
      </c>
      <c r="N32" s="30">
        <f>'2008KOKOMAA'!N32/'2007KOKOMAA'!N32-1</f>
        <v>0.35698924731182791</v>
      </c>
      <c r="O32" s="30">
        <f>'2008KOKOMAA'!O32/'2007KOKOMAA'!O32-1</f>
        <v>0.16629464285714279</v>
      </c>
    </row>
    <row r="33" spans="2:15" x14ac:dyDescent="0.2">
      <c r="B33" s="24" t="s">
        <v>41</v>
      </c>
      <c r="C33" s="26">
        <f>'2008KOKOMAA'!C33/SUM('2007KOKOMAA'!D33:O33)-1</f>
        <v>-0.10363220726441458</v>
      </c>
      <c r="D33" s="32">
        <f>'2008KOKOMAA'!D33/'2007KOKOMAA'!D33-1</f>
        <v>-2.8514056224899553E-2</v>
      </c>
      <c r="E33" s="32">
        <f>'2008KOKOMAA'!E33/'2007KOKOMAA'!E33-1</f>
        <v>0.10454155955441302</v>
      </c>
      <c r="F33" s="32">
        <f>'2008KOKOMAA'!F33/'2007KOKOMAA'!F33-1</f>
        <v>-0.41671641791044778</v>
      </c>
      <c r="G33" s="32">
        <f>'2008KOKOMAA'!G33/'2007KOKOMAA'!G33-1</f>
        <v>8.4953940634595604E-2</v>
      </c>
      <c r="H33" s="32">
        <f>'2008KOKOMAA'!H33/'2007KOKOMAA'!H33-1</f>
        <v>-0.42107892107892109</v>
      </c>
      <c r="I33" s="32">
        <f>'2008KOKOMAA'!I33/'2007KOKOMAA'!I33-1</f>
        <v>-0.31101989264287966</v>
      </c>
      <c r="J33" s="32">
        <f>'2008KOKOMAA'!J33/'2007KOKOMAA'!J33-1</f>
        <v>6.0446780551905333E-2</v>
      </c>
      <c r="K33" s="32">
        <f>'2008KOKOMAA'!K33/'2007KOKOMAA'!K33-1</f>
        <v>0.19925046845721428</v>
      </c>
      <c r="L33" s="32">
        <f>'2008KOKOMAA'!L33/'2007KOKOMAA'!L33-1</f>
        <v>-5.4936896807720847E-2</v>
      </c>
      <c r="M33" s="32">
        <f>'2008KOKOMAA'!M33/'2007KOKOMAA'!M33-1</f>
        <v>0.22911694510739866</v>
      </c>
      <c r="N33" s="32">
        <f>'2008KOKOMAA'!N33/'2007KOKOMAA'!N33-1</f>
        <v>-0.18548387096774188</v>
      </c>
      <c r="O33" s="32">
        <f>'2008KOKOMAA'!O33/'2007KOKOMAA'!O33-1</f>
        <v>-0.15869017632241811</v>
      </c>
    </row>
    <row r="34" spans="2:15" x14ac:dyDescent="0.2">
      <c r="B34" s="1" t="s">
        <v>47</v>
      </c>
      <c r="C34" s="56">
        <f>'2008KOKOMAA'!C34/SUM('2007KOKOMAA'!D34:O34)-1</f>
        <v>4.3015742690893477E-2</v>
      </c>
      <c r="D34" s="30">
        <f>'2008KOKOMAA'!D34/'2007KOKOMAA'!D34-1</f>
        <v>0.19187358916478559</v>
      </c>
      <c r="E34" s="30">
        <f>'2008KOKOMAA'!E34/'2007KOKOMAA'!E34-1</f>
        <v>0.72636815920398012</v>
      </c>
      <c r="F34" s="30">
        <f>'2008KOKOMAA'!F34/'2007KOKOMAA'!F34-1</f>
        <v>0.86277482941622452</v>
      </c>
      <c r="G34" s="30">
        <f>'2008KOKOMAA'!G34/'2007KOKOMAA'!G34-1</f>
        <v>0.5702247191011236</v>
      </c>
      <c r="H34" s="30">
        <f>'2008KOKOMAA'!H34/'2007KOKOMAA'!H34-1</f>
        <v>0.28434504792332271</v>
      </c>
      <c r="I34" s="30">
        <f>'2008KOKOMAA'!I34/'2007KOKOMAA'!I34-1</f>
        <v>-3.7387193811774799E-2</v>
      </c>
      <c r="J34" s="30">
        <f>'2008KOKOMAA'!J34/'2007KOKOMAA'!J34-1</f>
        <v>1.074113856068748E-2</v>
      </c>
      <c r="K34" s="30">
        <f>'2008KOKOMAA'!K34/'2007KOKOMAA'!K34-1</f>
        <v>-0.10295698924731178</v>
      </c>
      <c r="L34" s="30">
        <f>'2008KOKOMAA'!L34/'2007KOKOMAA'!L34-1</f>
        <v>0.11938098747236547</v>
      </c>
      <c r="M34" s="30">
        <f>'2008KOKOMAA'!M34/'2007KOKOMAA'!M34-1</f>
        <v>0.68758256274768814</v>
      </c>
      <c r="N34" s="30">
        <f>'2008KOKOMAA'!N34/'2007KOKOMAA'!N34-1</f>
        <v>-0.26763636363636367</v>
      </c>
      <c r="O34" s="30">
        <f>'2008KOKOMAA'!O34/'2007KOKOMAA'!O34-1</f>
        <v>-0.29774881516587681</v>
      </c>
    </row>
    <row r="35" spans="2:15" x14ac:dyDescent="0.2">
      <c r="B35" s="24" t="s">
        <v>49</v>
      </c>
      <c r="C35" s="26">
        <f>'2008KOKOMAA'!C35/SUM('2007KOKOMAA'!D35:O35)-1</f>
        <v>5.5997775383225035E-2</v>
      </c>
      <c r="D35" s="32">
        <f>'2008KOKOMAA'!D35/'2007KOKOMAA'!D35-1</f>
        <v>0.40514184397163122</v>
      </c>
      <c r="E35" s="32">
        <f>'2008KOKOMAA'!E35/'2007KOKOMAA'!E35-1</f>
        <v>-3.4923757993113647E-2</v>
      </c>
      <c r="F35" s="32">
        <f>'2008KOKOMAA'!F35/'2007KOKOMAA'!F35-1</f>
        <v>-9.4390026714158526E-2</v>
      </c>
      <c r="G35" s="32">
        <f>'2008KOKOMAA'!G35/'2007KOKOMAA'!G35-1</f>
        <v>-0.2859281437125748</v>
      </c>
      <c r="H35" s="32">
        <f>'2008KOKOMAA'!H35/'2007KOKOMAA'!H35-1</f>
        <v>0.24005424954792054</v>
      </c>
      <c r="I35" s="32">
        <f>'2008KOKOMAA'!I35/'2007KOKOMAA'!I35-1</f>
        <v>-7.7315827862873832E-2</v>
      </c>
      <c r="J35" s="32">
        <f>'2008KOKOMAA'!J35/'2007KOKOMAA'!J35-1</f>
        <v>-7.4977618621307029E-2</v>
      </c>
      <c r="K35" s="32">
        <f>'2008KOKOMAA'!K35/'2007KOKOMAA'!K35-1</f>
        <v>0.22443590974555927</v>
      </c>
      <c r="L35" s="32">
        <f>'2008KOKOMAA'!L35/'2007KOKOMAA'!L35-1</f>
        <v>0.37252549490101972</v>
      </c>
      <c r="M35" s="32">
        <f>'2008KOKOMAA'!M35/'2007KOKOMAA'!M35-1</f>
        <v>0.21171446003660765</v>
      </c>
      <c r="N35" s="32">
        <f>'2008KOKOMAA'!N35/'2007KOKOMAA'!N35-1</f>
        <v>0.16988255033557054</v>
      </c>
      <c r="O35" s="32">
        <f>'2008KOKOMAA'!O35/'2007KOKOMAA'!O35-1</f>
        <v>-6.4447592067988668E-2</v>
      </c>
    </row>
    <row r="36" spans="2:15" x14ac:dyDescent="0.2">
      <c r="B36" s="42" t="s">
        <v>45</v>
      </c>
      <c r="C36" s="56">
        <f>'2008KOKOMAA'!C36/SUM('2007KOKOMAA'!D36:O36)-1</f>
        <v>-0.12513042182143386</v>
      </c>
      <c r="D36" s="30">
        <f>'2008KOKOMAA'!D36/'2007KOKOMAA'!D36-1</f>
        <v>-9.2543275632489985E-2</v>
      </c>
      <c r="E36" s="30">
        <f>'2008KOKOMAA'!E36/'2007KOKOMAA'!E36-1</f>
        <v>-0.30614158462259733</v>
      </c>
      <c r="F36" s="30">
        <f>'2008KOKOMAA'!F36/'2007KOKOMAA'!F36-1</f>
        <v>-0.38998879342547632</v>
      </c>
      <c r="G36" s="30">
        <f>'2008KOKOMAA'!G36/'2007KOKOMAA'!G36-1</f>
        <v>3.9812646370023463E-2</v>
      </c>
      <c r="H36" s="30">
        <f>'2008KOKOMAA'!H36/'2007KOKOMAA'!H36-1</f>
        <v>-0.16278006401463196</v>
      </c>
      <c r="I36" s="30">
        <f>'2008KOKOMAA'!I36/'2007KOKOMAA'!I36-1</f>
        <v>-0.10202604920405212</v>
      </c>
      <c r="J36" s="30">
        <f>'2008KOKOMAA'!J36/'2007KOKOMAA'!J36-1</f>
        <v>-2.9490616621983934E-2</v>
      </c>
      <c r="K36" s="30">
        <f>'2008KOKOMAA'!K36/'2007KOKOMAA'!K36-1</f>
        <v>4.365761430044679E-2</v>
      </c>
      <c r="L36" s="30">
        <f>'2008KOKOMAA'!L36/'2007KOKOMAA'!L36-1</f>
        <v>0.13526834611171967</v>
      </c>
      <c r="M36" s="30">
        <f>'2008KOKOMAA'!M36/'2007KOKOMAA'!M36-1</f>
        <v>-0.25505050505050508</v>
      </c>
      <c r="N36" s="30">
        <f>'2008KOKOMAA'!N36/'2007KOKOMAA'!N36-1</f>
        <v>-0.16894736842105262</v>
      </c>
      <c r="O36" s="30">
        <f>'2008KOKOMAA'!O36/'2007KOKOMAA'!O36-1</f>
        <v>-0.18074477747502271</v>
      </c>
    </row>
    <row r="37" spans="2:15" x14ac:dyDescent="0.2">
      <c r="B37" s="24" t="s">
        <v>51</v>
      </c>
      <c r="C37" s="26">
        <f>'2008KOKOMAA'!C37/SUM('2007KOKOMAA'!D37:O37)-1</f>
        <v>0.29054830708423229</v>
      </c>
      <c r="D37" s="32">
        <f>'2008KOKOMAA'!D37/'2007KOKOMAA'!D37-1</f>
        <v>0.5417078799868118</v>
      </c>
      <c r="E37" s="32">
        <f>'2008KOKOMAA'!E37/'2007KOKOMAA'!E37-1</f>
        <v>0.72167403878870373</v>
      </c>
      <c r="F37" s="32">
        <f>'2008KOKOMAA'!F37/'2007KOKOMAA'!F37-1</f>
        <v>0.31329561527581329</v>
      </c>
      <c r="G37" s="32">
        <f>'2008KOKOMAA'!G37/'2007KOKOMAA'!G37-1</f>
        <v>0.53255997890851559</v>
      </c>
      <c r="H37" s="32">
        <f>'2008KOKOMAA'!H37/'2007KOKOMAA'!H37-1</f>
        <v>0.36777390346852634</v>
      </c>
      <c r="I37" s="32">
        <f>'2008KOKOMAA'!I37/'2007KOKOMAA'!I37-1</f>
        <v>6.8509984639016919E-2</v>
      </c>
      <c r="J37" s="32">
        <f>'2008KOKOMAA'!J37/'2007KOKOMAA'!J37-1</f>
        <v>7.1720116618075869E-2</v>
      </c>
      <c r="K37" s="32">
        <f>'2008KOKOMAA'!K37/'2007KOKOMAA'!K37-1</f>
        <v>3.2620436379347639E-2</v>
      </c>
      <c r="L37" s="32">
        <f>'2008KOKOMAA'!L37/'2007KOKOMAA'!L37-1</f>
        <v>0.2272431023245709</v>
      </c>
      <c r="M37" s="32">
        <f>'2008KOKOMAA'!M37/'2007KOKOMAA'!M37-1</f>
        <v>0.48184647302904571</v>
      </c>
      <c r="N37" s="32">
        <f>'2008KOKOMAA'!N37/'2007KOKOMAA'!N37-1</f>
        <v>0.26184926184926183</v>
      </c>
      <c r="O37" s="32">
        <f>'2008KOKOMAA'!O37/'2007KOKOMAA'!O37-1</f>
        <v>0.16430332922318125</v>
      </c>
    </row>
    <row r="38" spans="2:15" x14ac:dyDescent="0.2">
      <c r="B38" s="1" t="s">
        <v>3</v>
      </c>
      <c r="C38" s="56">
        <f>'2008KOKOMAA'!C38/SUM('2007KOKOMAA'!D38:O38)-1</f>
        <v>7.5473484848484818E-2</v>
      </c>
      <c r="D38" s="30">
        <f>'2008KOKOMAA'!D38/'2007KOKOMAA'!D38-1</f>
        <v>7.5507857416634794E-2</v>
      </c>
      <c r="E38" s="30">
        <f>'2008KOKOMAA'!E38/'2007KOKOMAA'!E38-1</f>
        <v>-1.687051876845258E-3</v>
      </c>
      <c r="F38" s="30">
        <f>'2008KOKOMAA'!F38/'2007KOKOMAA'!F38-1</f>
        <v>0.28835690968443961</v>
      </c>
      <c r="G38" s="30">
        <f>'2008KOKOMAA'!G38/'2007KOKOMAA'!G38-1</f>
        <v>0.25261688764829038</v>
      </c>
      <c r="H38" s="30">
        <f>'2008KOKOMAA'!H38/'2007KOKOMAA'!H38-1</f>
        <v>0.19943489522015545</v>
      </c>
      <c r="I38" s="30">
        <f>'2008KOKOMAA'!I38/'2007KOKOMAA'!I38-1</f>
        <v>7.485380116958984E-3</v>
      </c>
      <c r="J38" s="30">
        <f>'2008KOKOMAA'!J38/'2007KOKOMAA'!J38-1</f>
        <v>-2.8901734104046284E-2</v>
      </c>
      <c r="K38" s="30">
        <f>'2008KOKOMAA'!K38/'2007KOKOMAA'!K38-1</f>
        <v>3.3124588002636735E-2</v>
      </c>
      <c r="L38" s="30">
        <f>'2008KOKOMAA'!L38/'2007KOKOMAA'!L38-1</f>
        <v>-9.8272926295305263E-2</v>
      </c>
      <c r="M38" s="30">
        <f>'2008KOKOMAA'!M38/'2007KOKOMAA'!M38-1</f>
        <v>0.58648648648648649</v>
      </c>
      <c r="N38" s="30">
        <f>'2008KOKOMAA'!N38/'2007KOKOMAA'!N38-1</f>
        <v>-5.3354463814051734E-2</v>
      </c>
      <c r="O38" s="30">
        <f>'2008KOKOMAA'!O38/'2007KOKOMAA'!O38-1</f>
        <v>-6.1360604713205924E-2</v>
      </c>
    </row>
    <row r="39" spans="2:15" x14ac:dyDescent="0.2">
      <c r="B39" s="24" t="s">
        <v>46</v>
      </c>
      <c r="C39" s="26">
        <f>'2008KOKOMAA'!C39/SUM('2007KOKOMAA'!D39:O39)-1</f>
        <v>9.8383696416022515E-2</v>
      </c>
      <c r="D39" s="32">
        <f>'2008KOKOMAA'!D39/'2007KOKOMAA'!D39-1</f>
        <v>0.46230440967283082</v>
      </c>
      <c r="E39" s="32">
        <f>'2008KOKOMAA'!E39/'2007KOKOMAA'!E39-1</f>
        <v>-1.5522875816993409E-2</v>
      </c>
      <c r="F39" s="32">
        <f>'2008KOKOMAA'!F39/'2007KOKOMAA'!F39-1</f>
        <v>0.24977618621307074</v>
      </c>
      <c r="G39" s="32">
        <f>'2008KOKOMAA'!G39/'2007KOKOMAA'!G39-1</f>
        <v>0.43016759776536317</v>
      </c>
      <c r="H39" s="32">
        <f>'2008KOKOMAA'!H39/'2007KOKOMAA'!H39-1</f>
        <v>-0.17479970866715222</v>
      </c>
      <c r="I39" s="32">
        <f>'2008KOKOMAA'!I39/'2007KOKOMAA'!I39-1</f>
        <v>5.2115266707541297E-2</v>
      </c>
      <c r="J39" s="32">
        <f>'2008KOKOMAA'!J39/'2007KOKOMAA'!J39-1</f>
        <v>-0.28033680039623576</v>
      </c>
      <c r="K39" s="32">
        <f>'2008KOKOMAA'!K39/'2007KOKOMAA'!K39-1</f>
        <v>0.16698006769462204</v>
      </c>
      <c r="L39" s="32">
        <f>'2008KOKOMAA'!L39/'2007KOKOMAA'!L39-1</f>
        <v>6.1224489795918435E-2</v>
      </c>
      <c r="M39" s="32">
        <f>'2008KOKOMAA'!M39/'2007KOKOMAA'!M39-1</f>
        <v>0.35577889447236188</v>
      </c>
      <c r="N39" s="32">
        <f>'2008KOKOMAA'!N39/'2007KOKOMAA'!N39-1</f>
        <v>-0.11079545454545459</v>
      </c>
      <c r="O39" s="32">
        <f>'2008KOKOMAA'!O39/'2007KOKOMAA'!O39-1</f>
        <v>0.52429667519181589</v>
      </c>
    </row>
    <row r="40" spans="2:15" x14ac:dyDescent="0.2">
      <c r="B40" s="1" t="s">
        <v>50</v>
      </c>
      <c r="C40" s="56">
        <f>'2008KOKOMAA'!C40/SUM('2007KOKOMAA'!D40:O40)-1</f>
        <v>0.12521525215252161</v>
      </c>
      <c r="D40" s="30">
        <f>'2008KOKOMAA'!D40/'2007KOKOMAA'!D40-1</f>
        <v>0.20808383233532934</v>
      </c>
      <c r="E40" s="30">
        <f>'2008KOKOMAA'!E40/'2007KOKOMAA'!E40-1</f>
        <v>0.16277518345563702</v>
      </c>
      <c r="F40" s="30">
        <f>'2008KOKOMAA'!F40/'2007KOKOMAA'!F40-1</f>
        <v>5.5627425614489079E-2</v>
      </c>
      <c r="G40" s="30">
        <f>'2008KOKOMAA'!G40/'2007KOKOMAA'!G40-1</f>
        <v>0.3546302943287869</v>
      </c>
      <c r="H40" s="30">
        <f>'2008KOKOMAA'!H40/'2007KOKOMAA'!H40-1</f>
        <v>0.251413881748072</v>
      </c>
      <c r="I40" s="30">
        <f>'2008KOKOMAA'!I40/'2007KOKOMAA'!I40-1</f>
        <v>0.5248587570621468</v>
      </c>
      <c r="J40" s="30">
        <f>'2008KOKOMAA'!J40/'2007KOKOMAA'!J40-1</f>
        <v>0.22361051271003873</v>
      </c>
      <c r="K40" s="30">
        <f>'2008KOKOMAA'!K40/'2007KOKOMAA'!K40-1</f>
        <v>9.5598845598845683E-2</v>
      </c>
      <c r="L40" s="30">
        <f>'2008KOKOMAA'!L40/'2007KOKOMAA'!L40-1</f>
        <v>-0.32599408478475189</v>
      </c>
      <c r="M40" s="30">
        <f>'2008KOKOMAA'!M40/'2007KOKOMAA'!M40-1</f>
        <v>-3.3613445378151252E-2</v>
      </c>
      <c r="N40" s="30">
        <f>'2008KOKOMAA'!N40/'2007KOKOMAA'!N40-1</f>
        <v>4.8691418137554177E-3</v>
      </c>
      <c r="O40" s="30">
        <f>'2008KOKOMAA'!O40/'2007KOKOMAA'!O40-1</f>
        <v>0.2415094339622641</v>
      </c>
    </row>
    <row r="41" spans="2:15" x14ac:dyDescent="0.2">
      <c r="B41" s="24" t="s">
        <v>52</v>
      </c>
      <c r="C41" s="26">
        <f>'2008KOKOMAA'!C41/SUM('2007KOKOMAA'!D41:O41)-1</f>
        <v>-0.13351741337846268</v>
      </c>
      <c r="D41" s="32">
        <f>'2008KOKOMAA'!D41/'2007KOKOMAA'!D41-1</f>
        <v>0.1560693641618498</v>
      </c>
      <c r="E41" s="32">
        <f>'2008KOKOMAA'!E41/'2007KOKOMAA'!E41-1</f>
        <v>0.24458204334365319</v>
      </c>
      <c r="F41" s="32">
        <f>'2008KOKOMAA'!F41/'2007KOKOMAA'!F41-1</f>
        <v>-0.19081779053084647</v>
      </c>
      <c r="G41" s="32">
        <f>'2008KOKOMAA'!G41/'2007KOKOMAA'!G41-1</f>
        <v>-5.3698074974670718E-2</v>
      </c>
      <c r="H41" s="32">
        <f>'2008KOKOMAA'!H41/'2007KOKOMAA'!H41-1</f>
        <v>-0.1577934573444516</v>
      </c>
      <c r="I41" s="32">
        <f>'2008KOKOMAA'!I41/'2007KOKOMAA'!I41-1</f>
        <v>-7.2910119421747299E-2</v>
      </c>
      <c r="J41" s="32">
        <f>'2008KOKOMAA'!J41/'2007KOKOMAA'!J41-1</f>
        <v>-0.25736961451247165</v>
      </c>
      <c r="K41" s="32">
        <f>'2008KOKOMAA'!K41/'2007KOKOMAA'!K41-1</f>
        <v>0.23008849557522115</v>
      </c>
      <c r="L41" s="32">
        <f>'2008KOKOMAA'!L41/'2007KOKOMAA'!L41-1</f>
        <v>-0.18282988871224171</v>
      </c>
      <c r="M41" s="32">
        <f>'2008KOKOMAA'!M41/'2007KOKOMAA'!M41-1</f>
        <v>-0.305379746835443</v>
      </c>
      <c r="N41" s="32">
        <f>'2008KOKOMAA'!N41/'2007KOKOMAA'!N41-1</f>
        <v>-0.51334180432020338</v>
      </c>
      <c r="O41" s="32">
        <f>'2008KOKOMAA'!O41/'2007KOKOMAA'!O41-1</f>
        <v>-0.2857142857142857</v>
      </c>
    </row>
    <row r="42" spans="2:15" x14ac:dyDescent="0.2">
      <c r="B42" s="42" t="s">
        <v>71</v>
      </c>
      <c r="C42" s="56">
        <f>'2008KOKOMAA'!C42/SUM('2007KOKOMAA'!D42:O42)-1</f>
        <v>0.12964655697745275</v>
      </c>
      <c r="D42" s="30">
        <f>'2008KOKOMAA'!D42/'2007KOKOMAA'!D42-1</f>
        <v>-0.33264887063655035</v>
      </c>
      <c r="E42" s="30">
        <f>'2008KOKOMAA'!E42/'2007KOKOMAA'!E42-1</f>
        <v>-6.3509149623250827E-2</v>
      </c>
      <c r="F42" s="30">
        <f>'2008KOKOMAA'!F42/'2007KOKOMAA'!F42-1</f>
        <v>0.33872832369942207</v>
      </c>
      <c r="G42" s="30">
        <f>'2008KOKOMAA'!G42/'2007KOKOMAA'!G42-1</f>
        <v>0.77753779697624181</v>
      </c>
      <c r="H42" s="30">
        <f>'2008KOKOMAA'!H42/'2007KOKOMAA'!H42-1</f>
        <v>-9.1152815013404775E-2</v>
      </c>
      <c r="I42" s="30">
        <f>'2008KOKOMAA'!I42/'2007KOKOMAA'!I42-1</f>
        <v>8.8096839273705374E-2</v>
      </c>
      <c r="J42" s="30">
        <f>'2008KOKOMAA'!J42/'2007KOKOMAA'!J42-1</f>
        <v>0.49362244897959173</v>
      </c>
      <c r="K42" s="30">
        <f>'2008KOKOMAA'!K42/'2007KOKOMAA'!K42-1</f>
        <v>0.33575978161965425</v>
      </c>
      <c r="L42" s="30">
        <f>'2008KOKOMAA'!L42/'2007KOKOMAA'!L42-1</f>
        <v>0.23155216284987268</v>
      </c>
      <c r="M42" s="30">
        <f>'2008KOKOMAA'!M42/'2007KOKOMAA'!M42-1</f>
        <v>0.11646586345381515</v>
      </c>
      <c r="N42" s="30">
        <f>'2008KOKOMAA'!N42/'2007KOKOMAA'!N42-1</f>
        <v>-0.15336879432624118</v>
      </c>
      <c r="O42" s="30">
        <f>'2008KOKOMAA'!O42/'2007KOKOMAA'!O42-1</f>
        <v>0.21744627054361576</v>
      </c>
    </row>
    <row r="43" spans="2:15" x14ac:dyDescent="0.2">
      <c r="B43" s="24" t="s">
        <v>4</v>
      </c>
      <c r="C43" s="26">
        <f>'2008KOKOMAA'!C43/SUM('2007KOKOMAA'!D43:O43)-1</f>
        <v>2.5942270992366456E-2</v>
      </c>
      <c r="D43" s="32">
        <f>'2008KOKOMAA'!D43/'2007KOKOMAA'!D43-1</f>
        <v>-0.21765417170495771</v>
      </c>
      <c r="E43" s="32">
        <f>'2008KOKOMAA'!E43/'2007KOKOMAA'!E43-1</f>
        <v>-4.1315345699831418E-2</v>
      </c>
      <c r="F43" s="32">
        <f>'2008KOKOMAA'!F43/'2007KOKOMAA'!F43-1</f>
        <v>1.7909002904162632</v>
      </c>
      <c r="G43" s="32">
        <f>'2008KOKOMAA'!G43/'2007KOKOMAA'!G43-1</f>
        <v>-0.78541001064962723</v>
      </c>
      <c r="H43" s="32">
        <f>'2008KOKOMAA'!H43/'2007KOKOMAA'!H43-1</f>
        <v>-0.55786113328012776</v>
      </c>
      <c r="I43" s="32">
        <f>'2008KOKOMAA'!I43/'2007KOKOMAA'!I43-1</f>
        <v>-0.17303683113273105</v>
      </c>
      <c r="J43" s="32">
        <f>'2008KOKOMAA'!J43/'2007KOKOMAA'!J43-1</f>
        <v>0.13596491228070184</v>
      </c>
      <c r="K43" s="32">
        <f>'2008KOKOMAA'!K43/'2007KOKOMAA'!K43-1</f>
        <v>0.25211581291759466</v>
      </c>
      <c r="L43" s="32">
        <f>'2008KOKOMAA'!L43/'2007KOKOMAA'!L43-1</f>
        <v>0.36514522821576767</v>
      </c>
      <c r="M43" s="32">
        <f>'2008KOKOMAA'!M43/'2007KOKOMAA'!M43-1</f>
        <v>0.16296296296296298</v>
      </c>
      <c r="N43" s="32">
        <f>'2008KOKOMAA'!N43/'2007KOKOMAA'!N43-1</f>
        <v>-0.11703958691910499</v>
      </c>
      <c r="O43" s="32">
        <f>'2008KOKOMAA'!O43/'2007KOKOMAA'!O43-1</f>
        <v>-0.29961089494163429</v>
      </c>
    </row>
    <row r="44" spans="2:15" x14ac:dyDescent="0.2">
      <c r="B44" s="1" t="s">
        <v>103</v>
      </c>
      <c r="C44" s="56">
        <f>'2008KOKOMAA'!C44/SUM('2007KOKOMAA'!D44:O44)-1</f>
        <v>0.23397155795662194</v>
      </c>
      <c r="D44" s="30">
        <f>'2008KOKOMAA'!D44/'2007KOKOMAA'!D44-1</f>
        <v>0.74558452481076531</v>
      </c>
      <c r="E44" s="30">
        <f>'2008KOKOMAA'!E44/'2007KOKOMAA'!E44-1</f>
        <v>1.0804953560371517</v>
      </c>
      <c r="F44" s="30">
        <f>'2008KOKOMAA'!F44/'2007KOKOMAA'!F44-1</f>
        <v>0.34883720930232553</v>
      </c>
      <c r="G44" s="30">
        <f>'2008KOKOMAA'!G44/'2007KOKOMAA'!G44-1</f>
        <v>1.4870317002881843</v>
      </c>
      <c r="H44" s="30">
        <f>'2008KOKOMAA'!H44/'2007KOKOMAA'!H44-1</f>
        <v>-0.37024221453287198</v>
      </c>
      <c r="I44" s="30">
        <f>'2008KOKOMAA'!I44/'2007KOKOMAA'!I44-1</f>
        <v>0.21371610845295064</v>
      </c>
      <c r="J44" s="30">
        <f>'2008KOKOMAA'!J44/'2007KOKOMAA'!J44-1</f>
        <v>-0.63886703383162868</v>
      </c>
      <c r="K44" s="30">
        <f>'2008KOKOMAA'!K44/'2007KOKOMAA'!K44-1</f>
        <v>0.19999999999999996</v>
      </c>
      <c r="L44" s="30">
        <f>'2008KOKOMAA'!L44/'2007KOKOMAA'!L44-1</f>
        <v>0.4703632887189293</v>
      </c>
      <c r="M44" s="30">
        <f>'2008KOKOMAA'!M44/'2007KOKOMAA'!M44-1</f>
        <v>0.19060052219321144</v>
      </c>
      <c r="N44" s="30">
        <f>'2008KOKOMAA'!N44/'2007KOKOMAA'!N44-1</f>
        <v>0.12419594260267197</v>
      </c>
      <c r="O44" s="30">
        <f>'2008KOKOMAA'!O44/'2007KOKOMAA'!O44-1</f>
        <v>0.13442460317460325</v>
      </c>
    </row>
    <row r="45" spans="2:15" x14ac:dyDescent="0.2">
      <c r="B45" s="24" t="s">
        <v>53</v>
      </c>
      <c r="C45" s="26">
        <f>'2008KOKOMAA'!C45/SUM('2007KOKOMAA'!D45:O45)-1</f>
        <v>0.10629308427840778</v>
      </c>
      <c r="D45" s="32">
        <f>'2008KOKOMAA'!D45/'2007KOKOMAA'!D45-1</f>
        <v>7.8212290502793325E-2</v>
      </c>
      <c r="E45" s="32">
        <f>'2008KOKOMAA'!E45/'2007KOKOMAA'!E45-1</f>
        <v>-0.12435233160621761</v>
      </c>
      <c r="F45" s="32">
        <f>'2008KOKOMAA'!F45/'2007KOKOMAA'!F45-1</f>
        <v>0.17063492063492069</v>
      </c>
      <c r="G45" s="32">
        <f>'2008KOKOMAA'!G45/'2007KOKOMAA'!G45-1</f>
        <v>0.11450381679389321</v>
      </c>
      <c r="H45" s="32">
        <f>'2008KOKOMAA'!H45/'2007KOKOMAA'!H45-1</f>
        <v>0.5625</v>
      </c>
      <c r="I45" s="32">
        <f>'2008KOKOMAA'!I45/'2007KOKOMAA'!I45-1</f>
        <v>0.23494687131050762</v>
      </c>
      <c r="J45" s="32">
        <f>'2008KOKOMAA'!J45/'2007KOKOMAA'!J45-1</f>
        <v>0.65467625899280568</v>
      </c>
      <c r="K45" s="32">
        <f>'2008KOKOMAA'!K45/'2007KOKOMAA'!K45-1</f>
        <v>-0.22131147540983609</v>
      </c>
      <c r="L45" s="32">
        <f>'2008KOKOMAA'!L45/'2007KOKOMAA'!L45-1</f>
        <v>-1.4056224899598346E-2</v>
      </c>
      <c r="M45" s="32">
        <f>'2008KOKOMAA'!M45/'2007KOKOMAA'!M45-1</f>
        <v>-0.16369047619047616</v>
      </c>
      <c r="N45" s="32">
        <f>'2008KOKOMAA'!N45/'2007KOKOMAA'!N45-1</f>
        <v>-0.25</v>
      </c>
      <c r="O45" s="32">
        <f>'2008KOKOMAA'!O45/'2007KOKOMAA'!O45-1</f>
        <v>1.2448132780082943E-2</v>
      </c>
    </row>
    <row r="46" spans="2:15" x14ac:dyDescent="0.2">
      <c r="B46" s="42" t="s">
        <v>5</v>
      </c>
      <c r="C46" s="56">
        <f>'2008KOKOMAA'!C46/SUM('2007KOKOMAA'!D46:O46)-1</f>
        <v>-0.11783098088261568</v>
      </c>
      <c r="D46" s="30">
        <f>'2008KOKOMAA'!D46/'2007KOKOMAA'!D46-1</f>
        <v>0.94276094276094269</v>
      </c>
      <c r="E46" s="30">
        <f>'2008KOKOMAA'!E46/'2007KOKOMAA'!E46-1</f>
        <v>1.1981566820276499</v>
      </c>
      <c r="F46" s="30">
        <f>'2008KOKOMAA'!F46/'2007KOKOMAA'!F46-1</f>
        <v>0.69767441860465107</v>
      </c>
      <c r="G46" s="30">
        <f>'2008KOKOMAA'!G46/'2007KOKOMAA'!G46-1</f>
        <v>0.31120331950207469</v>
      </c>
      <c r="H46" s="30">
        <f>'2008KOKOMAA'!H46/'2007KOKOMAA'!H46-1</f>
        <v>3.647798742138364E-2</v>
      </c>
      <c r="I46" s="30">
        <f>'2008KOKOMAA'!I46/'2007KOKOMAA'!I46-1</f>
        <v>-0.41300915693084939</v>
      </c>
      <c r="J46" s="30">
        <f>'2008KOKOMAA'!J46/'2007KOKOMAA'!J46-1</f>
        <v>-0.18006993006993011</v>
      </c>
      <c r="K46" s="30">
        <f>'2008KOKOMAA'!K46/'2007KOKOMAA'!K46-1</f>
        <v>-0.18508287292817682</v>
      </c>
      <c r="L46" s="30">
        <f>'2008KOKOMAA'!L46/'2007KOKOMAA'!L46-1</f>
        <v>-0.16180758017492713</v>
      </c>
      <c r="M46" s="30">
        <f>'2008KOKOMAA'!M46/'2007KOKOMAA'!M46-1</f>
        <v>-0.292962356792144</v>
      </c>
      <c r="N46" s="30">
        <f>'2008KOKOMAA'!N46/'2007KOKOMAA'!N46-1</f>
        <v>-0.28255528255528251</v>
      </c>
      <c r="O46" s="30">
        <f>'2008KOKOMAA'!O46/'2007KOKOMAA'!O46-1</f>
        <v>7.7399380804953566E-2</v>
      </c>
    </row>
    <row r="47" spans="2:15" x14ac:dyDescent="0.2">
      <c r="B47" s="25"/>
      <c r="C47" s="26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</row>
    <row r="48" spans="2:15" s="46" customFormat="1" x14ac:dyDescent="0.2">
      <c r="B48" s="1" t="s">
        <v>54</v>
      </c>
      <c r="C48" s="56">
        <f>'2008KOKOMAA'!C48/SUM('2007KOKOMAA'!D48:O48)-1</f>
        <v>2.4156939455310278E-2</v>
      </c>
      <c r="D48" s="55">
        <f>'2008KOKOMAA'!D48/'2007KOKOMAA'!D48-1</f>
        <v>8.3229452339399934E-2</v>
      </c>
      <c r="E48" s="55">
        <f>'2008KOKOMAA'!E48/'2007KOKOMAA'!E48-1</f>
        <v>0.24208890563194574</v>
      </c>
      <c r="F48" s="55">
        <f>'2008KOKOMAA'!F48/'2007KOKOMAA'!F48-1</f>
        <v>1.5363693167199655E-2</v>
      </c>
      <c r="G48" s="55">
        <f>'2008KOKOMAA'!G48/'2007KOKOMAA'!G48-1</f>
        <v>0.16795232847638863</v>
      </c>
      <c r="H48" s="55">
        <f>'2008KOKOMAA'!H48/'2007KOKOMAA'!H48-1</f>
        <v>-0.16256263807317206</v>
      </c>
      <c r="I48" s="55">
        <f>'2008KOKOMAA'!I48/'2007KOKOMAA'!I48-1</f>
        <v>-0.12766431639516984</v>
      </c>
      <c r="J48" s="55">
        <f>'2008KOKOMAA'!J48/'2007KOKOMAA'!J48-1</f>
        <v>-5.6635228025303519E-3</v>
      </c>
      <c r="K48" s="55">
        <f>'2008KOKOMAA'!K48/'2007KOKOMAA'!K48-1</f>
        <v>-4.2203327458309903E-2</v>
      </c>
      <c r="L48" s="55">
        <f>'2008KOKOMAA'!L48/'2007KOKOMAA'!L48-1</f>
        <v>0.17171602664021535</v>
      </c>
      <c r="M48" s="55">
        <f>'2008KOKOMAA'!M48/'2007KOKOMAA'!M48-1</f>
        <v>0.10549018124030418</v>
      </c>
      <c r="N48" s="55">
        <f>'2008KOKOMAA'!N48/'2007KOKOMAA'!N48-1</f>
        <v>8.2708417163551262E-2</v>
      </c>
      <c r="O48" s="55">
        <f>'2008KOKOMAA'!O48/'2007KOKOMAA'!O48-1</f>
        <v>6.243367527414212E-2</v>
      </c>
    </row>
    <row r="49" spans="2:11" s="46" customFormat="1" x14ac:dyDescent="0.2">
      <c r="B49" s="42"/>
      <c r="C49"/>
      <c r="D49" s="55"/>
      <c r="E49" s="55"/>
      <c r="F49" s="55"/>
      <c r="G49" s="55"/>
      <c r="H49" s="55"/>
      <c r="I49" s="55"/>
      <c r="J49" s="55"/>
      <c r="K49" s="55"/>
    </row>
    <row r="57" spans="2:11" x14ac:dyDescent="0.2">
      <c r="B57" s="47"/>
    </row>
  </sheetData>
  <phoneticPr fontId="0" type="noConversion"/>
  <conditionalFormatting sqref="B1 B3:B65536 C1:O6 C8:O65536">
    <cfRule type="cellIs" dxfId="4" priority="1" stopIfTrue="1" operator="lessThan">
      <formula>0</formula>
    </cfRule>
  </conditionalFormatting>
  <pageMargins left="0.47" right="0.38" top="0.42" bottom="0.62" header="0.24" footer="0.27"/>
  <pageSetup paperSize="9" scale="80" orientation="landscape" r:id="rId1"/>
  <headerFooter alignWithMargins="0">
    <oddFooter>&amp;LStatistics Finland&amp;C&amp;D&amp;RHelsinki City Tourist Office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C57"/>
  <sheetViews>
    <sheetView workbookViewId="0"/>
  </sheetViews>
  <sheetFormatPr defaultRowHeight="12.75" x14ac:dyDescent="0.2"/>
  <cols>
    <col min="1" max="1" width="4.140625" customWidth="1"/>
    <col min="2" max="2" width="28.7109375" style="1" customWidth="1"/>
    <col min="3" max="15" width="19.7109375" customWidth="1"/>
    <col min="16" max="16" width="5.140625" customWidth="1"/>
    <col min="17" max="28" width="13.28515625" bestFit="1" customWidth="1"/>
    <col min="29" max="29" width="5.7109375" customWidth="1"/>
    <col min="30" max="40" width="13.28515625" customWidth="1"/>
    <col min="41" max="41" width="13.5703125" customWidth="1"/>
  </cols>
  <sheetData>
    <row r="2" spans="2:81" x14ac:dyDescent="0.2">
      <c r="B2" s="51" t="s">
        <v>72</v>
      </c>
    </row>
    <row r="4" spans="2:81" ht="16.5" thickBot="1" x14ac:dyDescent="0.3">
      <c r="B4" s="3" t="s">
        <v>55</v>
      </c>
    </row>
    <row r="5" spans="2:81" ht="15.75" thickBot="1" x14ac:dyDescent="0.3">
      <c r="B5" s="5" t="s">
        <v>0</v>
      </c>
      <c r="C5" s="6" t="s">
        <v>19</v>
      </c>
    </row>
    <row r="6" spans="2:81" ht="13.5" thickBot="1" x14ac:dyDescent="0.25">
      <c r="C6" s="40" t="s">
        <v>69</v>
      </c>
      <c r="D6" s="41"/>
      <c r="Q6" s="10" t="s">
        <v>89</v>
      </c>
      <c r="R6" s="10" t="s">
        <v>97</v>
      </c>
      <c r="S6" s="10" t="s">
        <v>110</v>
      </c>
      <c r="T6" s="10" t="s">
        <v>117</v>
      </c>
      <c r="U6" s="10" t="s">
        <v>142</v>
      </c>
      <c r="V6" s="10" t="s">
        <v>158</v>
      </c>
      <c r="W6" s="10" t="s">
        <v>174</v>
      </c>
      <c r="X6" s="10" t="s">
        <v>190</v>
      </c>
      <c r="Y6" s="10" t="s">
        <v>206</v>
      </c>
      <c r="Z6" s="10" t="s">
        <v>219</v>
      </c>
      <c r="AA6" s="10" t="s">
        <v>238</v>
      </c>
      <c r="AB6" s="10" t="s">
        <v>256</v>
      </c>
      <c r="AD6" s="10" t="s">
        <v>89</v>
      </c>
      <c r="AE6" s="10" t="s">
        <v>97</v>
      </c>
      <c r="AF6" s="10" t="s">
        <v>110</v>
      </c>
      <c r="AG6" s="10" t="s">
        <v>117</v>
      </c>
      <c r="AH6" s="10" t="s">
        <v>142</v>
      </c>
      <c r="AI6" s="10" t="s">
        <v>158</v>
      </c>
      <c r="AJ6" s="10" t="s">
        <v>174</v>
      </c>
      <c r="AK6" s="10" t="s">
        <v>190</v>
      </c>
      <c r="AL6" s="10" t="s">
        <v>206</v>
      </c>
      <c r="AM6" s="10" t="s">
        <v>219</v>
      </c>
      <c r="AN6" s="10" t="s">
        <v>238</v>
      </c>
      <c r="AO6" s="10" t="s">
        <v>256</v>
      </c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</row>
    <row r="7" spans="2:81" s="16" customFormat="1" x14ac:dyDescent="0.2">
      <c r="B7" s="15"/>
      <c r="C7" s="14" t="s">
        <v>86</v>
      </c>
      <c r="D7" s="14" t="s">
        <v>94</v>
      </c>
      <c r="E7" s="14" t="s">
        <v>102</v>
      </c>
      <c r="F7" s="14" t="s">
        <v>115</v>
      </c>
      <c r="G7" s="14" t="s">
        <v>127</v>
      </c>
      <c r="H7" s="14" t="s">
        <v>141</v>
      </c>
      <c r="I7" s="14" t="s">
        <v>157</v>
      </c>
      <c r="J7" s="14" t="s">
        <v>173</v>
      </c>
      <c r="K7" s="14" t="s">
        <v>189</v>
      </c>
      <c r="L7" s="14" t="s">
        <v>205</v>
      </c>
      <c r="M7" s="14" t="s">
        <v>223</v>
      </c>
      <c r="N7" s="14" t="s">
        <v>237</v>
      </c>
      <c r="O7" s="14" t="s">
        <v>255</v>
      </c>
      <c r="P7" s="14"/>
      <c r="Q7" s="7" t="s">
        <v>90</v>
      </c>
      <c r="R7" s="7" t="s">
        <v>98</v>
      </c>
      <c r="S7" s="7" t="s">
        <v>111</v>
      </c>
      <c r="T7" s="7" t="s">
        <v>118</v>
      </c>
      <c r="U7" s="7" t="s">
        <v>143</v>
      </c>
      <c r="V7" s="7" t="s">
        <v>159</v>
      </c>
      <c r="W7" s="7" t="s">
        <v>175</v>
      </c>
      <c r="X7" s="7" t="s">
        <v>191</v>
      </c>
      <c r="Y7" s="7" t="s">
        <v>207</v>
      </c>
      <c r="Z7" s="7" t="s">
        <v>220</v>
      </c>
      <c r="AA7" s="7" t="s">
        <v>239</v>
      </c>
      <c r="AB7" s="7" t="s">
        <v>257</v>
      </c>
      <c r="AC7" s="14"/>
      <c r="AD7" s="7" t="s">
        <v>90</v>
      </c>
      <c r="AE7" s="7" t="s">
        <v>98</v>
      </c>
      <c r="AF7" s="7" t="s">
        <v>111</v>
      </c>
      <c r="AG7" s="7" t="s">
        <v>118</v>
      </c>
      <c r="AH7" s="7" t="s">
        <v>143</v>
      </c>
      <c r="AI7" s="7" t="s">
        <v>159</v>
      </c>
      <c r="AJ7" s="7" t="s">
        <v>175</v>
      </c>
      <c r="AK7" s="7" t="s">
        <v>191</v>
      </c>
      <c r="AL7" s="7" t="s">
        <v>207</v>
      </c>
      <c r="AM7" s="7" t="s">
        <v>220</v>
      </c>
      <c r="AN7" s="7" t="s">
        <v>239</v>
      </c>
      <c r="AO7" s="7" t="s">
        <v>257</v>
      </c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</row>
    <row r="8" spans="2:81" x14ac:dyDescent="0.2">
      <c r="B8" s="9"/>
      <c r="Q8" s="10" t="s">
        <v>21</v>
      </c>
      <c r="R8" s="10" t="s">
        <v>21</v>
      </c>
      <c r="S8" s="10" t="s">
        <v>21</v>
      </c>
      <c r="T8" s="10" t="s">
        <v>21</v>
      </c>
      <c r="U8" s="10" t="s">
        <v>21</v>
      </c>
      <c r="V8" s="10" t="s">
        <v>21</v>
      </c>
      <c r="W8" s="10" t="s">
        <v>21</v>
      </c>
      <c r="X8" s="10" t="s">
        <v>21</v>
      </c>
      <c r="Y8" s="10" t="s">
        <v>21</v>
      </c>
      <c r="Z8" s="10" t="s">
        <v>21</v>
      </c>
      <c r="AA8" s="10" t="s">
        <v>21</v>
      </c>
      <c r="AB8" s="10" t="s">
        <v>21</v>
      </c>
      <c r="AD8" s="10" t="s">
        <v>22</v>
      </c>
      <c r="AE8" s="10" t="s">
        <v>22</v>
      </c>
      <c r="AF8" s="10" t="s">
        <v>22</v>
      </c>
      <c r="AG8" s="10" t="s">
        <v>22</v>
      </c>
      <c r="AH8" s="10" t="s">
        <v>22</v>
      </c>
      <c r="AI8" s="10" t="s">
        <v>22</v>
      </c>
      <c r="AJ8" s="10" t="s">
        <v>22</v>
      </c>
      <c r="AK8" s="10" t="s">
        <v>22</v>
      </c>
      <c r="AL8" s="10" t="s">
        <v>22</v>
      </c>
      <c r="AM8" s="10" t="s">
        <v>22</v>
      </c>
      <c r="AN8" s="10" t="s">
        <v>22</v>
      </c>
      <c r="AO8" s="10" t="s">
        <v>22</v>
      </c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</row>
    <row r="9" spans="2:81" s="21" customFormat="1" x14ac:dyDescent="0.2">
      <c r="B9" s="18" t="s">
        <v>23</v>
      </c>
      <c r="C9" s="19">
        <f>SUM('2003'!H9:L9)</f>
        <v>1319309</v>
      </c>
      <c r="D9" s="19">
        <f>SUM('2004'!H9:L9)</f>
        <v>1311578</v>
      </c>
      <c r="E9" s="19">
        <f>SUM('2005'!H9:L9)</f>
        <v>1303840</v>
      </c>
      <c r="F9" s="19">
        <f>SUM('2006'!H9:L9)</f>
        <v>1400096</v>
      </c>
      <c r="G9" s="19">
        <f>SUM('2007'!H9:L9)</f>
        <v>1520337</v>
      </c>
      <c r="H9" s="19">
        <f>SUM('2008'!H9:L9)</f>
        <v>1524175</v>
      </c>
      <c r="I9" s="19">
        <f>SUM('2009'!H9:L9)</f>
        <v>1471154</v>
      </c>
      <c r="J9" s="19">
        <f>SUM('2010'!H9:L9)</f>
        <v>1603874</v>
      </c>
      <c r="K9" s="19">
        <f>SUM('2011'!H9:L9)</f>
        <v>1690918</v>
      </c>
      <c r="L9" s="19">
        <f>SUM('2012'!H9:L9)</f>
        <v>1692552</v>
      </c>
      <c r="M9" s="19">
        <f>SUM('2013'!H9:L9)</f>
        <v>1648016</v>
      </c>
      <c r="N9" s="19">
        <f>SUM('2014'!H9:L9)</f>
        <v>1649298</v>
      </c>
      <c r="O9" s="19">
        <f>SUM('2015'!H9:L9)</f>
        <v>1757873</v>
      </c>
      <c r="P9" s="19"/>
      <c r="Q9" s="36">
        <f t="shared" ref="Q9:W46" si="0">D9-C9</f>
        <v>-7731</v>
      </c>
      <c r="R9" s="36">
        <f t="shared" si="0"/>
        <v>-7738</v>
      </c>
      <c r="S9" s="36">
        <f t="shared" si="0"/>
        <v>96256</v>
      </c>
      <c r="T9" s="36">
        <f t="shared" si="0"/>
        <v>120241</v>
      </c>
      <c r="U9" s="36">
        <f t="shared" si="0"/>
        <v>3838</v>
      </c>
      <c r="V9" s="36">
        <f t="shared" si="0"/>
        <v>-53021</v>
      </c>
      <c r="W9" s="36">
        <f t="shared" si="0"/>
        <v>132720</v>
      </c>
      <c r="X9" s="36">
        <f t="shared" ref="X9:AB35" si="1">K9-J9</f>
        <v>87044</v>
      </c>
      <c r="Y9" s="36">
        <f t="shared" si="1"/>
        <v>1634</v>
      </c>
      <c r="Z9" s="36">
        <f t="shared" si="1"/>
        <v>-44536</v>
      </c>
      <c r="AA9" s="36">
        <f t="shared" si="1"/>
        <v>1282</v>
      </c>
      <c r="AB9" s="36">
        <f t="shared" si="1"/>
        <v>108575</v>
      </c>
      <c r="AC9" s="19"/>
      <c r="AD9" s="35">
        <f t="shared" ref="AD9:AM42" si="2">D9/C9-1</f>
        <v>-5.8598857432186069E-3</v>
      </c>
      <c r="AE9" s="35">
        <f t="shared" si="2"/>
        <v>-5.8997634910009644E-3</v>
      </c>
      <c r="AF9" s="35">
        <f t="shared" si="2"/>
        <v>7.3825009203583258E-2</v>
      </c>
      <c r="AG9" s="35">
        <f t="shared" si="2"/>
        <v>8.5880539620140306E-2</v>
      </c>
      <c r="AH9" s="35">
        <f t="shared" si="2"/>
        <v>2.5244403050113107E-3</v>
      </c>
      <c r="AI9" s="35">
        <f t="shared" si="2"/>
        <v>-3.4786687880328682E-2</v>
      </c>
      <c r="AJ9" s="35">
        <f t="shared" si="2"/>
        <v>9.021489252654713E-2</v>
      </c>
      <c r="AK9" s="35">
        <f t="shared" si="2"/>
        <v>5.4271096108547079E-2</v>
      </c>
      <c r="AL9" s="35">
        <f t="shared" si="2"/>
        <v>9.6633899455800254E-4</v>
      </c>
      <c r="AM9" s="35">
        <f t="shared" si="2"/>
        <v>-2.631292864266499E-2</v>
      </c>
      <c r="AN9" s="35">
        <f t="shared" ref="AN9:AO11" si="3">N9/M9-1</f>
        <v>7.7790506888275601E-4</v>
      </c>
      <c r="AO9" s="35">
        <f t="shared" si="3"/>
        <v>6.5831038417557108E-2</v>
      </c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</row>
    <row r="10" spans="2:81" s="46" customFormat="1" x14ac:dyDescent="0.2">
      <c r="B10" s="11" t="s">
        <v>24</v>
      </c>
      <c r="C10" s="43">
        <f>SUM('2003'!H10:L10)</f>
        <v>863023</v>
      </c>
      <c r="D10" s="43">
        <f>SUM('2004'!H10:L10)</f>
        <v>882533</v>
      </c>
      <c r="E10" s="43">
        <f>SUM('2005'!H10:L10)</f>
        <v>864131</v>
      </c>
      <c r="F10" s="43">
        <f>SUM('2006'!H10:L10)</f>
        <v>938205</v>
      </c>
      <c r="G10" s="43">
        <f>SUM('2007'!H10:L10)</f>
        <v>978183</v>
      </c>
      <c r="H10" s="43">
        <f>SUM('2008'!H10:L10)</f>
        <v>947752</v>
      </c>
      <c r="I10" s="43">
        <f>SUM('2009'!H10:L10)</f>
        <v>874168</v>
      </c>
      <c r="J10" s="43">
        <f>SUM('2010'!H10:L10)</f>
        <v>913047</v>
      </c>
      <c r="K10" s="43">
        <f>SUM('2011'!H10:L10)</f>
        <v>966477</v>
      </c>
      <c r="L10" s="43">
        <f>SUM('2012'!H10:L10)</f>
        <v>975050</v>
      </c>
      <c r="M10" s="43">
        <f>SUM('2013'!H10:L10)</f>
        <v>938062</v>
      </c>
      <c r="N10" s="43">
        <f>SUM('2014'!H10:L10)</f>
        <v>929119</v>
      </c>
      <c r="O10" s="43">
        <f>SUM('2015'!H10:L10)</f>
        <v>1010270</v>
      </c>
      <c r="P10" s="43"/>
      <c r="Q10" s="50">
        <f t="shared" si="0"/>
        <v>19510</v>
      </c>
      <c r="R10" s="50">
        <f t="shared" si="0"/>
        <v>-18402</v>
      </c>
      <c r="S10" s="50">
        <f t="shared" si="0"/>
        <v>74074</v>
      </c>
      <c r="T10" s="50">
        <f t="shared" si="0"/>
        <v>39978</v>
      </c>
      <c r="U10" s="50">
        <f t="shared" si="0"/>
        <v>-30431</v>
      </c>
      <c r="V10" s="50">
        <f t="shared" si="0"/>
        <v>-73584</v>
      </c>
      <c r="W10" s="50">
        <f t="shared" si="0"/>
        <v>38879</v>
      </c>
      <c r="X10" s="50">
        <f t="shared" si="1"/>
        <v>53430</v>
      </c>
      <c r="Y10" s="50">
        <f t="shared" si="1"/>
        <v>8573</v>
      </c>
      <c r="Z10" s="50">
        <f t="shared" si="1"/>
        <v>-36988</v>
      </c>
      <c r="AA10" s="50">
        <f t="shared" si="1"/>
        <v>-8943</v>
      </c>
      <c r="AB10" s="50">
        <f t="shared" si="1"/>
        <v>81151</v>
      </c>
      <c r="AC10" s="49"/>
      <c r="AD10" s="45">
        <f t="shared" si="2"/>
        <v>2.2606581748110921E-2</v>
      </c>
      <c r="AE10" s="45">
        <f t="shared" si="2"/>
        <v>-2.0851344935543525E-2</v>
      </c>
      <c r="AF10" s="45">
        <f t="shared" si="2"/>
        <v>8.5720799276961523E-2</v>
      </c>
      <c r="AG10" s="45">
        <f t="shared" si="2"/>
        <v>4.2611156410379492E-2</v>
      </c>
      <c r="AH10" s="45">
        <f t="shared" si="2"/>
        <v>-3.1109720778218386E-2</v>
      </c>
      <c r="AI10" s="45">
        <f t="shared" si="2"/>
        <v>-7.7640564198229067E-2</v>
      </c>
      <c r="AJ10" s="45">
        <f t="shared" si="2"/>
        <v>4.447543263995013E-2</v>
      </c>
      <c r="AK10" s="45">
        <f t="shared" si="2"/>
        <v>5.8518345714952291E-2</v>
      </c>
      <c r="AL10" s="45">
        <f t="shared" si="2"/>
        <v>8.8703611156810691E-3</v>
      </c>
      <c r="AM10" s="45">
        <f t="shared" si="2"/>
        <v>-3.7934464899235909E-2</v>
      </c>
      <c r="AN10" s="45">
        <f t="shared" si="3"/>
        <v>-9.5334849935292398E-3</v>
      </c>
      <c r="AO10" s="45">
        <f t="shared" si="3"/>
        <v>8.7341879780738596E-2</v>
      </c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</row>
    <row r="11" spans="2:81" s="21" customFormat="1" x14ac:dyDescent="0.2">
      <c r="B11" s="22" t="s">
        <v>25</v>
      </c>
      <c r="C11" s="23">
        <f>SUM('2003'!H11:L11)</f>
        <v>456286</v>
      </c>
      <c r="D11" s="23">
        <f>SUM('2004'!H11:L11)</f>
        <v>429045</v>
      </c>
      <c r="E11" s="23">
        <f>SUM('2005'!H11:L11)</f>
        <v>439709</v>
      </c>
      <c r="F11" s="23">
        <f>SUM('2006'!H11:L11)</f>
        <v>461891</v>
      </c>
      <c r="G11" s="23">
        <f>SUM('2007'!H11:L11)</f>
        <v>542154</v>
      </c>
      <c r="H11" s="23">
        <f>SUM('2008'!H11:L11)</f>
        <v>576423</v>
      </c>
      <c r="I11" s="23">
        <f>SUM('2009'!H11:L11)</f>
        <v>596986</v>
      </c>
      <c r="J11" s="23">
        <f>SUM('2010'!H11:L11)</f>
        <v>690827</v>
      </c>
      <c r="K11" s="23">
        <f>SUM('2011'!H11:L11)</f>
        <v>724441</v>
      </c>
      <c r="L11" s="23">
        <f>SUM('2012'!H11:L11)</f>
        <v>717502</v>
      </c>
      <c r="M11" s="23">
        <f>SUM('2013'!H11:L11)</f>
        <v>709954</v>
      </c>
      <c r="N11" s="23">
        <f>SUM('2014'!H11:L11)</f>
        <v>720179</v>
      </c>
      <c r="O11" s="23">
        <f>SUM('2015'!H11:L11)</f>
        <v>747603</v>
      </c>
      <c r="P11" s="23"/>
      <c r="Q11" s="36">
        <f t="shared" si="0"/>
        <v>-27241</v>
      </c>
      <c r="R11" s="36">
        <f t="shared" si="0"/>
        <v>10664</v>
      </c>
      <c r="S11" s="36">
        <f t="shared" si="0"/>
        <v>22182</v>
      </c>
      <c r="T11" s="36">
        <f t="shared" si="0"/>
        <v>80263</v>
      </c>
      <c r="U11" s="36">
        <f t="shared" si="0"/>
        <v>34269</v>
      </c>
      <c r="V11" s="36">
        <f t="shared" si="0"/>
        <v>20563</v>
      </c>
      <c r="W11" s="36">
        <f t="shared" si="0"/>
        <v>93841</v>
      </c>
      <c r="X11" s="36">
        <f t="shared" si="1"/>
        <v>33614</v>
      </c>
      <c r="Y11" s="36">
        <f t="shared" si="1"/>
        <v>-6939</v>
      </c>
      <c r="Z11" s="36">
        <f t="shared" si="1"/>
        <v>-7548</v>
      </c>
      <c r="AA11" s="36">
        <f t="shared" si="1"/>
        <v>10225</v>
      </c>
      <c r="AB11" s="36">
        <f t="shared" si="1"/>
        <v>27424</v>
      </c>
      <c r="AC11" s="19"/>
      <c r="AD11" s="35">
        <f t="shared" si="2"/>
        <v>-5.9701590669010263E-2</v>
      </c>
      <c r="AE11" s="35">
        <f t="shared" si="2"/>
        <v>2.4855201668822602E-2</v>
      </c>
      <c r="AF11" s="35">
        <f t="shared" si="2"/>
        <v>5.044700017511583E-2</v>
      </c>
      <c r="AG11" s="35">
        <f t="shared" si="2"/>
        <v>0.1737704350160536</v>
      </c>
      <c r="AH11" s="35">
        <f t="shared" si="2"/>
        <v>6.3208977522991594E-2</v>
      </c>
      <c r="AI11" s="35">
        <f t="shared" si="2"/>
        <v>3.5673455084200389E-2</v>
      </c>
      <c r="AJ11" s="35">
        <f t="shared" si="2"/>
        <v>0.15719129091804507</v>
      </c>
      <c r="AK11" s="35">
        <f t="shared" si="2"/>
        <v>4.8657623399201322E-2</v>
      </c>
      <c r="AL11" s="35">
        <f t="shared" si="2"/>
        <v>-9.5784197746952016E-3</v>
      </c>
      <c r="AM11" s="35">
        <f t="shared" si="2"/>
        <v>-1.051983130360612E-2</v>
      </c>
      <c r="AN11" s="35">
        <f t="shared" si="3"/>
        <v>1.4402341560157517E-2</v>
      </c>
      <c r="AO11" s="35">
        <f t="shared" si="3"/>
        <v>3.8079421921494605E-2</v>
      </c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</row>
    <row r="12" spans="2:81" s="46" customFormat="1" x14ac:dyDescent="0.2">
      <c r="B12" s="1" t="s">
        <v>26</v>
      </c>
      <c r="C12" s="43">
        <f>SUM('2003'!H12:L12)</f>
        <v>101583</v>
      </c>
      <c r="D12" s="43">
        <f>SUM('2004'!H12:L12)</f>
        <v>92946</v>
      </c>
      <c r="E12" s="43">
        <f>SUM('2005'!H12:L12)</f>
        <v>90235</v>
      </c>
      <c r="F12" s="43">
        <f>SUM('2006'!H12:L12)</f>
        <v>89470</v>
      </c>
      <c r="G12" s="43">
        <f>SUM('2007'!H12:L12)</f>
        <v>88245</v>
      </c>
      <c r="H12" s="43">
        <f>SUM('2008'!H12:L12)</f>
        <v>78949</v>
      </c>
      <c r="I12" s="43">
        <f>SUM('2009'!H12:L12)</f>
        <v>76638</v>
      </c>
      <c r="J12" s="43">
        <f>SUM('2010'!H12:L12)</f>
        <v>79635</v>
      </c>
      <c r="K12" s="43">
        <f>SUM('2011'!H12:L12)</f>
        <v>71693</v>
      </c>
      <c r="L12" s="43">
        <f>SUM('2012'!H12:L12)</f>
        <v>63947</v>
      </c>
      <c r="M12" s="43">
        <f>SUM('2013'!H12:L12)</f>
        <v>63039</v>
      </c>
      <c r="N12" s="43">
        <f>SUM('2014'!H12:L12)</f>
        <v>65895</v>
      </c>
      <c r="O12" s="43">
        <f>SUM('2015'!H12:L12)</f>
        <v>69835</v>
      </c>
      <c r="P12" s="43"/>
      <c r="Q12" s="44">
        <f t="shared" si="0"/>
        <v>-8637</v>
      </c>
      <c r="R12" s="44">
        <f t="shared" si="0"/>
        <v>-2711</v>
      </c>
      <c r="S12" s="44">
        <f t="shared" si="0"/>
        <v>-765</v>
      </c>
      <c r="T12" s="44">
        <f t="shared" si="0"/>
        <v>-1225</v>
      </c>
      <c r="U12" s="44">
        <f t="shared" si="0"/>
        <v>-9296</v>
      </c>
      <c r="V12" s="44">
        <f t="shared" si="0"/>
        <v>-2311</v>
      </c>
      <c r="W12" s="44">
        <f t="shared" si="0"/>
        <v>2997</v>
      </c>
      <c r="X12" s="44">
        <f t="shared" si="1"/>
        <v>-7942</v>
      </c>
      <c r="Y12" s="44">
        <f t="shared" si="1"/>
        <v>-7746</v>
      </c>
      <c r="Z12" s="44">
        <f t="shared" si="1"/>
        <v>-908</v>
      </c>
      <c r="AA12" s="44">
        <f t="shared" si="1"/>
        <v>2856</v>
      </c>
      <c r="AB12" s="44">
        <f t="shared" si="1"/>
        <v>3940</v>
      </c>
      <c r="AC12" s="43"/>
      <c r="AD12" s="45">
        <f t="shared" si="2"/>
        <v>-8.5024068987921253E-2</v>
      </c>
      <c r="AE12" s="45">
        <f t="shared" si="2"/>
        <v>-2.9167473586813819E-2</v>
      </c>
      <c r="AF12" s="45">
        <f t="shared" si="2"/>
        <v>-8.4778633567905715E-3</v>
      </c>
      <c r="AG12" s="45">
        <f t="shared" si="2"/>
        <v>-1.3691740248127915E-2</v>
      </c>
      <c r="AH12" s="45">
        <f t="shared" si="2"/>
        <v>-0.10534307892798456</v>
      </c>
      <c r="AI12" s="45">
        <f t="shared" si="2"/>
        <v>-2.9272061710724606E-2</v>
      </c>
      <c r="AJ12" s="45">
        <f t="shared" si="2"/>
        <v>3.9105926563845594E-2</v>
      </c>
      <c r="AK12" s="45">
        <f t="shared" si="2"/>
        <v>-9.9730018208074367E-2</v>
      </c>
      <c r="AL12" s="45">
        <f t="shared" si="2"/>
        <v>-0.10804402103413169</v>
      </c>
      <c r="AM12" s="45">
        <f t="shared" ref="AM12:AO42" si="4">M12/L12-1</f>
        <v>-1.4199258761161571E-2</v>
      </c>
      <c r="AN12" s="45">
        <f t="shared" si="4"/>
        <v>4.530528720315985E-2</v>
      </c>
      <c r="AO12" s="45">
        <f t="shared" si="4"/>
        <v>5.9792093482054831E-2</v>
      </c>
    </row>
    <row r="13" spans="2:81" s="21" customFormat="1" x14ac:dyDescent="0.2">
      <c r="B13" s="24" t="s">
        <v>27</v>
      </c>
      <c r="C13" s="23">
        <f>SUM('2003'!H13:L13)</f>
        <v>86745</v>
      </c>
      <c r="D13" s="23">
        <f>SUM('2004'!H13:L13)</f>
        <v>99839</v>
      </c>
      <c r="E13" s="23">
        <f>SUM('2005'!H13:L13)</f>
        <v>90947</v>
      </c>
      <c r="F13" s="23">
        <f>SUM('2006'!H13:L13)</f>
        <v>96341</v>
      </c>
      <c r="G13" s="23">
        <f>SUM('2007'!H13:L13)</f>
        <v>104971</v>
      </c>
      <c r="H13" s="23">
        <f>SUM('2008'!H13:L13)</f>
        <v>101280</v>
      </c>
      <c r="I13" s="23">
        <f>SUM('2009'!H13:L13)</f>
        <v>93949</v>
      </c>
      <c r="J13" s="23">
        <f>SUM('2010'!H13:L13)</f>
        <v>88798</v>
      </c>
      <c r="K13" s="23">
        <f>SUM('2011'!H13:L13)</f>
        <v>103132</v>
      </c>
      <c r="L13" s="23">
        <f>SUM('2012'!H13:L13)</f>
        <v>95505</v>
      </c>
      <c r="M13" s="23">
        <f>SUM('2013'!H13:L13)</f>
        <v>84870</v>
      </c>
      <c r="N13" s="23">
        <f>SUM('2014'!H13:L13)</f>
        <v>86569</v>
      </c>
      <c r="O13" s="23">
        <f>SUM('2015'!H13:L13)</f>
        <v>100691</v>
      </c>
      <c r="P13" s="23"/>
      <c r="Q13" s="20">
        <f t="shared" si="0"/>
        <v>13094</v>
      </c>
      <c r="R13" s="20">
        <f t="shared" si="0"/>
        <v>-8892</v>
      </c>
      <c r="S13" s="20">
        <f t="shared" si="0"/>
        <v>5394</v>
      </c>
      <c r="T13" s="20">
        <f t="shared" si="0"/>
        <v>8630</v>
      </c>
      <c r="U13" s="20">
        <f t="shared" si="0"/>
        <v>-3691</v>
      </c>
      <c r="V13" s="20">
        <f t="shared" si="0"/>
        <v>-7331</v>
      </c>
      <c r="W13" s="20">
        <f t="shared" si="0"/>
        <v>-5151</v>
      </c>
      <c r="X13" s="20">
        <f t="shared" si="1"/>
        <v>14334</v>
      </c>
      <c r="Y13" s="20">
        <f t="shared" si="1"/>
        <v>-7627</v>
      </c>
      <c r="Z13" s="20">
        <f t="shared" si="1"/>
        <v>-10635</v>
      </c>
      <c r="AA13" s="20">
        <f t="shared" si="1"/>
        <v>1699</v>
      </c>
      <c r="AB13" s="20">
        <f t="shared" si="1"/>
        <v>14122</v>
      </c>
      <c r="AC13" s="23"/>
      <c r="AD13" s="35">
        <f t="shared" si="2"/>
        <v>0.15094818145138045</v>
      </c>
      <c r="AE13" s="35">
        <f t="shared" si="2"/>
        <v>-8.9063392061218605E-2</v>
      </c>
      <c r="AF13" s="35">
        <f t="shared" si="2"/>
        <v>5.9309268035229401E-2</v>
      </c>
      <c r="AG13" s="35">
        <f t="shared" si="2"/>
        <v>8.9577646069689987E-2</v>
      </c>
      <c r="AH13" s="35">
        <f t="shared" si="2"/>
        <v>-3.5162092387421295E-2</v>
      </c>
      <c r="AI13" s="35">
        <f t="shared" si="2"/>
        <v>-7.2383491311216464E-2</v>
      </c>
      <c r="AJ13" s="35">
        <f t="shared" si="2"/>
        <v>-5.4827619240226055E-2</v>
      </c>
      <c r="AK13" s="35">
        <f t="shared" si="2"/>
        <v>0.16142255456203958</v>
      </c>
      <c r="AL13" s="35">
        <f t="shared" si="2"/>
        <v>-7.395376798665787E-2</v>
      </c>
      <c r="AM13" s="35">
        <f t="shared" si="4"/>
        <v>-0.1113554264174651</v>
      </c>
      <c r="AN13" s="35">
        <f t="shared" si="4"/>
        <v>2.0018852362436723E-2</v>
      </c>
      <c r="AO13" s="35">
        <f t="shared" si="4"/>
        <v>0.16312998879506524</v>
      </c>
    </row>
    <row r="14" spans="2:81" s="46" customFormat="1" x14ac:dyDescent="0.2">
      <c r="B14" s="1" t="s">
        <v>28</v>
      </c>
      <c r="C14" s="43">
        <f>SUM('2003'!H14:L14)</f>
        <v>71981</v>
      </c>
      <c r="D14" s="43">
        <f>SUM('2004'!H14:L14)</f>
        <v>65356</v>
      </c>
      <c r="E14" s="43">
        <f>SUM('2005'!H14:L14)</f>
        <v>66402</v>
      </c>
      <c r="F14" s="43">
        <f>SUM('2006'!H14:L14)</f>
        <v>63181</v>
      </c>
      <c r="G14" s="43">
        <f>SUM('2007'!H14:L14)</f>
        <v>64478</v>
      </c>
      <c r="H14" s="43">
        <f>SUM('2008'!H14:L14)</f>
        <v>61027</v>
      </c>
      <c r="I14" s="43">
        <f>SUM('2009'!H14:L14)</f>
        <v>52697</v>
      </c>
      <c r="J14" s="43">
        <f>SUM('2010'!H14:L14)</f>
        <v>63913</v>
      </c>
      <c r="K14" s="43">
        <f>SUM('2011'!H14:L14)</f>
        <v>61993</v>
      </c>
      <c r="L14" s="43">
        <f>SUM('2012'!H14:L14)</f>
        <v>61110</v>
      </c>
      <c r="M14" s="43">
        <f>SUM('2013'!H14:L14)</f>
        <v>57906</v>
      </c>
      <c r="N14" s="43">
        <f>SUM('2014'!H14:L14)</f>
        <v>60605</v>
      </c>
      <c r="O14" s="43">
        <f>SUM('2015'!H14:L14)</f>
        <v>64798</v>
      </c>
      <c r="P14" s="43"/>
      <c r="Q14" s="44">
        <f t="shared" si="0"/>
        <v>-6625</v>
      </c>
      <c r="R14" s="44">
        <f t="shared" si="0"/>
        <v>1046</v>
      </c>
      <c r="S14" s="44">
        <f t="shared" si="0"/>
        <v>-3221</v>
      </c>
      <c r="T14" s="44">
        <f t="shared" si="0"/>
        <v>1297</v>
      </c>
      <c r="U14" s="44">
        <f t="shared" si="0"/>
        <v>-3451</v>
      </c>
      <c r="V14" s="44">
        <f t="shared" si="0"/>
        <v>-8330</v>
      </c>
      <c r="W14" s="44">
        <f t="shared" si="0"/>
        <v>11216</v>
      </c>
      <c r="X14" s="44">
        <f t="shared" si="1"/>
        <v>-1920</v>
      </c>
      <c r="Y14" s="44">
        <f t="shared" si="1"/>
        <v>-883</v>
      </c>
      <c r="Z14" s="44">
        <f t="shared" si="1"/>
        <v>-3204</v>
      </c>
      <c r="AA14" s="44">
        <f t="shared" si="1"/>
        <v>2699</v>
      </c>
      <c r="AB14" s="44">
        <f t="shared" si="1"/>
        <v>4193</v>
      </c>
      <c r="AC14" s="43"/>
      <c r="AD14" s="45">
        <f t="shared" si="2"/>
        <v>-9.2038176741084499E-2</v>
      </c>
      <c r="AE14" s="45">
        <f t="shared" si="2"/>
        <v>1.6004651447456997E-2</v>
      </c>
      <c r="AF14" s="45">
        <f t="shared" si="2"/>
        <v>-4.8507575073039932E-2</v>
      </c>
      <c r="AG14" s="45">
        <f t="shared" si="2"/>
        <v>2.0528323388360414E-2</v>
      </c>
      <c r="AH14" s="45">
        <f t="shared" si="2"/>
        <v>-5.3522131579763599E-2</v>
      </c>
      <c r="AI14" s="45">
        <f t="shared" si="2"/>
        <v>-0.13649696036180703</v>
      </c>
      <c r="AJ14" s="45">
        <f t="shared" si="2"/>
        <v>0.21283944057536486</v>
      </c>
      <c r="AK14" s="45">
        <f t="shared" si="2"/>
        <v>-3.0040836762474044E-2</v>
      </c>
      <c r="AL14" s="45">
        <f t="shared" si="2"/>
        <v>-1.4243543625893196E-2</v>
      </c>
      <c r="AM14" s="45">
        <f t="shared" si="4"/>
        <v>-5.2430044182621538E-2</v>
      </c>
      <c r="AN14" s="45">
        <f t="shared" si="4"/>
        <v>4.6610023140952528E-2</v>
      </c>
      <c r="AO14" s="45">
        <f t="shared" si="4"/>
        <v>6.9185710749938067E-2</v>
      </c>
    </row>
    <row r="15" spans="2:81" s="21" customFormat="1" x14ac:dyDescent="0.2">
      <c r="B15" s="24" t="s">
        <v>1</v>
      </c>
      <c r="C15" s="23">
        <f>SUM('2003'!H15:L15)</f>
        <v>46493</v>
      </c>
      <c r="D15" s="23">
        <f>SUM('2004'!H15:L15)</f>
        <v>44095</v>
      </c>
      <c r="E15" s="23">
        <f>SUM('2005'!H15:L15)</f>
        <v>44538</v>
      </c>
      <c r="F15" s="23">
        <f>SUM('2006'!H15:L15)</f>
        <v>57647</v>
      </c>
      <c r="G15" s="23">
        <f>SUM('2007'!H15:L15)</f>
        <v>70714</v>
      </c>
      <c r="H15" s="23">
        <f>SUM('2008'!H15:L15)</f>
        <v>94600</v>
      </c>
      <c r="I15" s="23">
        <f>SUM('2009'!H15:L15)</f>
        <v>95376</v>
      </c>
      <c r="J15" s="23">
        <f>SUM('2010'!H15:L15)</f>
        <v>98574</v>
      </c>
      <c r="K15" s="23">
        <f>SUM('2011'!H15:L15)</f>
        <v>114742</v>
      </c>
      <c r="L15" s="23">
        <f>SUM('2012'!H15:L15)</f>
        <v>116033</v>
      </c>
      <c r="M15" s="23">
        <f>SUM('2013'!H15:L15)</f>
        <v>123185</v>
      </c>
      <c r="N15" s="23">
        <f>SUM('2014'!H15:L15)</f>
        <v>95514</v>
      </c>
      <c r="O15" s="23">
        <f>SUM('2015'!H15:L15)</f>
        <v>61812</v>
      </c>
      <c r="P15" s="23"/>
      <c r="Q15" s="20">
        <f t="shared" si="0"/>
        <v>-2398</v>
      </c>
      <c r="R15" s="20">
        <f t="shared" si="0"/>
        <v>443</v>
      </c>
      <c r="S15" s="20">
        <f t="shared" si="0"/>
        <v>13109</v>
      </c>
      <c r="T15" s="20">
        <f t="shared" si="0"/>
        <v>13067</v>
      </c>
      <c r="U15" s="20">
        <f t="shared" si="0"/>
        <v>23886</v>
      </c>
      <c r="V15" s="20">
        <f t="shared" si="0"/>
        <v>776</v>
      </c>
      <c r="W15" s="20">
        <f t="shared" si="0"/>
        <v>3198</v>
      </c>
      <c r="X15" s="20">
        <f t="shared" si="1"/>
        <v>16168</v>
      </c>
      <c r="Y15" s="20">
        <f t="shared" si="1"/>
        <v>1291</v>
      </c>
      <c r="Z15" s="20">
        <f t="shared" si="1"/>
        <v>7152</v>
      </c>
      <c r="AA15" s="20">
        <f t="shared" si="1"/>
        <v>-27671</v>
      </c>
      <c r="AB15" s="20">
        <f t="shared" si="1"/>
        <v>-33702</v>
      </c>
      <c r="AC15" s="23"/>
      <c r="AD15" s="35">
        <f t="shared" si="2"/>
        <v>-5.1577656851569009E-2</v>
      </c>
      <c r="AE15" s="35">
        <f t="shared" si="2"/>
        <v>1.0046490531806285E-2</v>
      </c>
      <c r="AF15" s="35">
        <f t="shared" si="2"/>
        <v>0.2943329291840675</v>
      </c>
      <c r="AG15" s="35">
        <f t="shared" si="2"/>
        <v>0.22667268027824528</v>
      </c>
      <c r="AH15" s="35">
        <f t="shared" si="2"/>
        <v>0.33778318296235543</v>
      </c>
      <c r="AI15" s="35">
        <f t="shared" si="2"/>
        <v>8.2029598308668294E-3</v>
      </c>
      <c r="AJ15" s="35">
        <f t="shared" si="2"/>
        <v>3.3530447911424233E-2</v>
      </c>
      <c r="AK15" s="35">
        <f t="shared" si="2"/>
        <v>0.16401890965163224</v>
      </c>
      <c r="AL15" s="35">
        <f t="shared" si="2"/>
        <v>1.1251329068693305E-2</v>
      </c>
      <c r="AM15" s="35">
        <f t="shared" si="4"/>
        <v>6.1637637568622727E-2</v>
      </c>
      <c r="AN15" s="35">
        <f t="shared" si="4"/>
        <v>-0.22462962211308191</v>
      </c>
      <c r="AO15" s="35">
        <f t="shared" si="4"/>
        <v>-0.35284879703498961</v>
      </c>
    </row>
    <row r="16" spans="2:81" s="46" customFormat="1" x14ac:dyDescent="0.2">
      <c r="B16" s="1" t="s">
        <v>29</v>
      </c>
      <c r="C16" s="43">
        <f>SUM('2003'!H16:L16)</f>
        <v>78322</v>
      </c>
      <c r="D16" s="43">
        <f>SUM('2004'!H16:L16)</f>
        <v>88090</v>
      </c>
      <c r="E16" s="43">
        <f>SUM('2005'!H16:L16)</f>
        <v>82600</v>
      </c>
      <c r="F16" s="43">
        <f>SUM('2006'!H16:L16)</f>
        <v>78698</v>
      </c>
      <c r="G16" s="43">
        <f>SUM('2007'!H16:L16)</f>
        <v>82075</v>
      </c>
      <c r="H16" s="43">
        <f>SUM('2008'!H16:L16)</f>
        <v>77796</v>
      </c>
      <c r="I16" s="43">
        <f>SUM('2009'!H16:L16)</f>
        <v>60000</v>
      </c>
      <c r="J16" s="43">
        <f>SUM('2010'!H16:L16)</f>
        <v>68187</v>
      </c>
      <c r="K16" s="43">
        <f>SUM('2011'!H16:L16)</f>
        <v>74304</v>
      </c>
      <c r="L16" s="43">
        <f>SUM('2012'!H16:L16)</f>
        <v>78449</v>
      </c>
      <c r="M16" s="43">
        <f>SUM('2013'!H16:L16)</f>
        <v>72200</v>
      </c>
      <c r="N16" s="43">
        <f>SUM('2014'!H16:L16)</f>
        <v>80920</v>
      </c>
      <c r="O16" s="43">
        <f>SUM('2015'!H16:L16)</f>
        <v>76101</v>
      </c>
      <c r="P16" s="43"/>
      <c r="Q16" s="44">
        <f t="shared" si="0"/>
        <v>9768</v>
      </c>
      <c r="R16" s="44">
        <f t="shared" si="0"/>
        <v>-5490</v>
      </c>
      <c r="S16" s="44">
        <f t="shared" si="0"/>
        <v>-3902</v>
      </c>
      <c r="T16" s="44">
        <f t="shared" si="0"/>
        <v>3377</v>
      </c>
      <c r="U16" s="44">
        <f t="shared" si="0"/>
        <v>-4279</v>
      </c>
      <c r="V16" s="44">
        <f t="shared" si="0"/>
        <v>-17796</v>
      </c>
      <c r="W16" s="44">
        <f t="shared" si="0"/>
        <v>8187</v>
      </c>
      <c r="X16" s="44">
        <f t="shared" si="1"/>
        <v>6117</v>
      </c>
      <c r="Y16" s="44">
        <f t="shared" si="1"/>
        <v>4145</v>
      </c>
      <c r="Z16" s="44">
        <f t="shared" si="1"/>
        <v>-6249</v>
      </c>
      <c r="AA16" s="44">
        <f t="shared" si="1"/>
        <v>8720</v>
      </c>
      <c r="AB16" s="44">
        <f t="shared" si="1"/>
        <v>-4819</v>
      </c>
      <c r="AC16" s="43"/>
      <c r="AD16" s="45">
        <f t="shared" si="2"/>
        <v>0.12471591634534351</v>
      </c>
      <c r="AE16" s="45">
        <f t="shared" si="2"/>
        <v>-6.2322624588489028E-2</v>
      </c>
      <c r="AF16" s="45">
        <f t="shared" si="2"/>
        <v>-4.7239709443099298E-2</v>
      </c>
      <c r="AG16" s="45">
        <f t="shared" si="2"/>
        <v>4.2910874482197769E-2</v>
      </c>
      <c r="AH16" s="45">
        <f t="shared" si="2"/>
        <v>-5.2135242156564066E-2</v>
      </c>
      <c r="AI16" s="45">
        <f t="shared" si="2"/>
        <v>-0.22875212093166741</v>
      </c>
      <c r="AJ16" s="45">
        <f t="shared" si="2"/>
        <v>0.13644999999999996</v>
      </c>
      <c r="AK16" s="45">
        <f t="shared" si="2"/>
        <v>8.9709182102160279E-2</v>
      </c>
      <c r="AL16" s="45">
        <f t="shared" si="2"/>
        <v>5.5784345391903578E-2</v>
      </c>
      <c r="AM16" s="45">
        <f t="shared" si="4"/>
        <v>-7.9656847123608987E-2</v>
      </c>
      <c r="AN16" s="45">
        <f t="shared" si="4"/>
        <v>0.12077562326869806</v>
      </c>
      <c r="AO16" s="45">
        <f t="shared" si="4"/>
        <v>-5.9552644587246628E-2</v>
      </c>
    </row>
    <row r="17" spans="2:41" s="21" customFormat="1" x14ac:dyDescent="0.2">
      <c r="B17" s="24" t="s">
        <v>30</v>
      </c>
      <c r="C17" s="23">
        <f>SUM('2003'!H17:L17)</f>
        <v>43170</v>
      </c>
      <c r="D17" s="23">
        <f>SUM('2004'!H17:L17)</f>
        <v>46417</v>
      </c>
      <c r="E17" s="23">
        <f>SUM('2005'!H17:L17)</f>
        <v>49601</v>
      </c>
      <c r="F17" s="23">
        <f>SUM('2006'!H17:L17)</f>
        <v>56300</v>
      </c>
      <c r="G17" s="23">
        <f>SUM('2007'!H17:L17)</f>
        <v>55309</v>
      </c>
      <c r="H17" s="23">
        <f>SUM('2008'!H17:L17)</f>
        <v>53509</v>
      </c>
      <c r="I17" s="23">
        <f>SUM('2009'!H17:L17)</f>
        <v>44812</v>
      </c>
      <c r="J17" s="23">
        <f>SUM('2010'!H17:L17)</f>
        <v>49578</v>
      </c>
      <c r="K17" s="23">
        <f>SUM('2011'!H17:L17)</f>
        <v>49989</v>
      </c>
      <c r="L17" s="23">
        <f>SUM('2012'!H17:L17)</f>
        <v>55407</v>
      </c>
      <c r="M17" s="23">
        <f>SUM('2013'!H17:L17)</f>
        <v>68507</v>
      </c>
      <c r="N17" s="23">
        <f>SUM('2014'!H17:L17)</f>
        <v>67602</v>
      </c>
      <c r="O17" s="23">
        <f>SUM('2015'!H17:L17)</f>
        <v>77430</v>
      </c>
      <c r="P17" s="23"/>
      <c r="Q17" s="20">
        <f t="shared" si="0"/>
        <v>3247</v>
      </c>
      <c r="R17" s="20">
        <f t="shared" si="0"/>
        <v>3184</v>
      </c>
      <c r="S17" s="20">
        <f t="shared" si="0"/>
        <v>6699</v>
      </c>
      <c r="T17" s="20">
        <f t="shared" si="0"/>
        <v>-991</v>
      </c>
      <c r="U17" s="20">
        <f t="shared" si="0"/>
        <v>-1800</v>
      </c>
      <c r="V17" s="20">
        <f t="shared" si="0"/>
        <v>-8697</v>
      </c>
      <c r="W17" s="20">
        <f t="shared" si="0"/>
        <v>4766</v>
      </c>
      <c r="X17" s="20">
        <f t="shared" si="1"/>
        <v>411</v>
      </c>
      <c r="Y17" s="20">
        <f t="shared" si="1"/>
        <v>5418</v>
      </c>
      <c r="Z17" s="20">
        <f t="shared" si="1"/>
        <v>13100</v>
      </c>
      <c r="AA17" s="20">
        <f t="shared" si="1"/>
        <v>-905</v>
      </c>
      <c r="AB17" s="20">
        <f t="shared" si="1"/>
        <v>9828</v>
      </c>
      <c r="AC17" s="23"/>
      <c r="AD17" s="35">
        <f t="shared" si="2"/>
        <v>7.5214269168403902E-2</v>
      </c>
      <c r="AE17" s="35">
        <f t="shared" si="2"/>
        <v>6.8595557662063378E-2</v>
      </c>
      <c r="AF17" s="35">
        <f t="shared" si="2"/>
        <v>0.1350577609322392</v>
      </c>
      <c r="AG17" s="35">
        <f t="shared" si="2"/>
        <v>-1.7602131438721136E-2</v>
      </c>
      <c r="AH17" s="35">
        <f t="shared" si="2"/>
        <v>-3.2544432190059536E-2</v>
      </c>
      <c r="AI17" s="35">
        <f t="shared" si="2"/>
        <v>-0.16253340559532037</v>
      </c>
      <c r="AJ17" s="35">
        <f t="shared" si="2"/>
        <v>0.10635544050700707</v>
      </c>
      <c r="AK17" s="35">
        <f t="shared" si="2"/>
        <v>8.2899673242164962E-3</v>
      </c>
      <c r="AL17" s="35">
        <f t="shared" si="2"/>
        <v>0.10838384444577809</v>
      </c>
      <c r="AM17" s="35">
        <f t="shared" si="4"/>
        <v>0.23643221975562656</v>
      </c>
      <c r="AN17" s="35">
        <f t="shared" si="4"/>
        <v>-1.3210328871502197E-2</v>
      </c>
      <c r="AO17" s="35">
        <f t="shared" si="4"/>
        <v>0.1453803141918879</v>
      </c>
    </row>
    <row r="18" spans="2:41" s="46" customFormat="1" x14ac:dyDescent="0.2">
      <c r="B18" s="1" t="s">
        <v>31</v>
      </c>
      <c r="C18" s="43">
        <f>SUM('2003'!H18:L18)</f>
        <v>44455</v>
      </c>
      <c r="D18" s="43">
        <f>SUM('2004'!H18:L18)</f>
        <v>48276</v>
      </c>
      <c r="E18" s="43">
        <f>SUM('2005'!H18:L18)</f>
        <v>38214</v>
      </c>
      <c r="F18" s="43">
        <f>SUM('2006'!H18:L18)</f>
        <v>46159</v>
      </c>
      <c r="G18" s="43">
        <f>SUM('2007'!H18:L18)</f>
        <v>42716</v>
      </c>
      <c r="H18" s="43">
        <f>SUM('2008'!H18:L18)</f>
        <v>42565</v>
      </c>
      <c r="I18" s="43">
        <f>SUM('2009'!H18:L18)</f>
        <v>40155</v>
      </c>
      <c r="J18" s="43">
        <f>SUM('2010'!H18:L18)</f>
        <v>37513</v>
      </c>
      <c r="K18" s="43">
        <f>SUM('2011'!H18:L18)</f>
        <v>40463</v>
      </c>
      <c r="L18" s="43">
        <f>SUM('2012'!H18:L18)</f>
        <v>33145</v>
      </c>
      <c r="M18" s="43">
        <f>SUM('2013'!H18:L18)</f>
        <v>27853</v>
      </c>
      <c r="N18" s="43">
        <f>SUM('2014'!H18:L18)</f>
        <v>28253</v>
      </c>
      <c r="O18" s="43">
        <f>SUM('2015'!H18:L18)</f>
        <v>29775</v>
      </c>
      <c r="P18" s="43"/>
      <c r="Q18" s="44">
        <f t="shared" si="0"/>
        <v>3821</v>
      </c>
      <c r="R18" s="44">
        <f t="shared" si="0"/>
        <v>-10062</v>
      </c>
      <c r="S18" s="44">
        <f t="shared" si="0"/>
        <v>7945</v>
      </c>
      <c r="T18" s="44">
        <f t="shared" si="0"/>
        <v>-3443</v>
      </c>
      <c r="U18" s="44">
        <f t="shared" si="0"/>
        <v>-151</v>
      </c>
      <c r="V18" s="44">
        <f t="shared" si="0"/>
        <v>-2410</v>
      </c>
      <c r="W18" s="44">
        <f t="shared" si="0"/>
        <v>-2642</v>
      </c>
      <c r="X18" s="44">
        <f t="shared" si="1"/>
        <v>2950</v>
      </c>
      <c r="Y18" s="44">
        <f t="shared" si="1"/>
        <v>-7318</v>
      </c>
      <c r="Z18" s="44">
        <f t="shared" si="1"/>
        <v>-5292</v>
      </c>
      <c r="AA18" s="44">
        <f t="shared" si="1"/>
        <v>400</v>
      </c>
      <c r="AB18" s="44">
        <f t="shared" si="1"/>
        <v>1522</v>
      </c>
      <c r="AC18" s="43"/>
      <c r="AD18" s="45">
        <f t="shared" si="2"/>
        <v>8.5952086379484927E-2</v>
      </c>
      <c r="AE18" s="45">
        <f t="shared" si="2"/>
        <v>-0.20842654735272181</v>
      </c>
      <c r="AF18" s="45">
        <f t="shared" si="2"/>
        <v>0.20790809650913289</v>
      </c>
      <c r="AG18" s="45">
        <f t="shared" si="2"/>
        <v>-7.4590004116206976E-2</v>
      </c>
      <c r="AH18" s="45">
        <f t="shared" si="2"/>
        <v>-3.5349751849423905E-3</v>
      </c>
      <c r="AI18" s="45">
        <f t="shared" si="2"/>
        <v>-5.6619288147539026E-2</v>
      </c>
      <c r="AJ18" s="45">
        <f t="shared" si="2"/>
        <v>-6.5795044203710629E-2</v>
      </c>
      <c r="AK18" s="45">
        <f t="shared" si="2"/>
        <v>7.8639405006264429E-2</v>
      </c>
      <c r="AL18" s="45">
        <f t="shared" si="2"/>
        <v>-0.18085658502829749</v>
      </c>
      <c r="AM18" s="45">
        <f t="shared" si="4"/>
        <v>-0.15966209081309402</v>
      </c>
      <c r="AN18" s="45">
        <f t="shared" si="4"/>
        <v>1.4361110113811693E-2</v>
      </c>
      <c r="AO18" s="45">
        <f t="shared" si="4"/>
        <v>5.3870385445793367E-2</v>
      </c>
    </row>
    <row r="19" spans="2:41" s="21" customFormat="1" x14ac:dyDescent="0.2">
      <c r="B19" s="24" t="s">
        <v>32</v>
      </c>
      <c r="C19" s="23">
        <f>SUM('2003'!H19:L19)</f>
        <v>31283</v>
      </c>
      <c r="D19" s="23">
        <f>SUM('2004'!H19:L19)</f>
        <v>30601</v>
      </c>
      <c r="E19" s="23">
        <f>SUM('2005'!H19:L19)</f>
        <v>28307</v>
      </c>
      <c r="F19" s="23">
        <f>SUM('2006'!H19:L19)</f>
        <v>25723</v>
      </c>
      <c r="G19" s="23">
        <f>SUM('2007'!H19:L19)</f>
        <v>24767</v>
      </c>
      <c r="H19" s="23">
        <f>SUM('2008'!H19:L19)</f>
        <v>24025</v>
      </c>
      <c r="I19" s="23">
        <f>SUM('2009'!H19:L19)</f>
        <v>20074</v>
      </c>
      <c r="J19" s="23">
        <f>SUM('2010'!H19:L19)</f>
        <v>26721</v>
      </c>
      <c r="K19" s="23">
        <f>SUM('2011'!H19:L19)</f>
        <v>26349</v>
      </c>
      <c r="L19" s="23">
        <f>SUM('2012'!H19:L19)</f>
        <v>25734</v>
      </c>
      <c r="M19" s="23">
        <f>SUM('2013'!H19:L19)</f>
        <v>24946</v>
      </c>
      <c r="N19" s="23">
        <f>SUM('2014'!H19:L19)</f>
        <v>26256</v>
      </c>
      <c r="O19" s="23">
        <f>SUM('2015'!H19:L19)</f>
        <v>27756</v>
      </c>
      <c r="P19" s="23"/>
      <c r="Q19" s="20">
        <f t="shared" si="0"/>
        <v>-682</v>
      </c>
      <c r="R19" s="20">
        <f t="shared" si="0"/>
        <v>-2294</v>
      </c>
      <c r="S19" s="20">
        <f t="shared" si="0"/>
        <v>-2584</v>
      </c>
      <c r="T19" s="20">
        <f t="shared" si="0"/>
        <v>-956</v>
      </c>
      <c r="U19" s="20">
        <f t="shared" si="0"/>
        <v>-742</v>
      </c>
      <c r="V19" s="20">
        <f t="shared" si="0"/>
        <v>-3951</v>
      </c>
      <c r="W19" s="20">
        <f t="shared" si="0"/>
        <v>6647</v>
      </c>
      <c r="X19" s="20">
        <f t="shared" si="1"/>
        <v>-372</v>
      </c>
      <c r="Y19" s="20">
        <f t="shared" si="1"/>
        <v>-615</v>
      </c>
      <c r="Z19" s="20">
        <f t="shared" si="1"/>
        <v>-788</v>
      </c>
      <c r="AA19" s="20">
        <f t="shared" si="1"/>
        <v>1310</v>
      </c>
      <c r="AB19" s="20">
        <f t="shared" si="1"/>
        <v>1500</v>
      </c>
      <c r="AC19" s="23"/>
      <c r="AD19" s="35">
        <f t="shared" si="2"/>
        <v>-2.1800978167055618E-2</v>
      </c>
      <c r="AE19" s="35">
        <f t="shared" si="2"/>
        <v>-7.4964870429070962E-2</v>
      </c>
      <c r="AF19" s="35">
        <f t="shared" si="2"/>
        <v>-9.1284841205355516E-2</v>
      </c>
      <c r="AG19" s="35">
        <f t="shared" si="2"/>
        <v>-3.7165182910235961E-2</v>
      </c>
      <c r="AH19" s="35">
        <f t="shared" si="2"/>
        <v>-2.9959219929745262E-2</v>
      </c>
      <c r="AI19" s="35">
        <f t="shared" si="2"/>
        <v>-0.16445369406867849</v>
      </c>
      <c r="AJ19" s="35">
        <f t="shared" si="2"/>
        <v>0.33112483809903348</v>
      </c>
      <c r="AK19" s="35">
        <f t="shared" si="2"/>
        <v>-1.3921634669361138E-2</v>
      </c>
      <c r="AL19" s="35">
        <f t="shared" si="2"/>
        <v>-2.3340544233177773E-2</v>
      </c>
      <c r="AM19" s="35">
        <f t="shared" si="4"/>
        <v>-3.0620968368695101E-2</v>
      </c>
      <c r="AN19" s="35">
        <f t="shared" si="4"/>
        <v>5.2513429006654455E-2</v>
      </c>
      <c r="AO19" s="35">
        <f t="shared" si="4"/>
        <v>5.7129798903107876E-2</v>
      </c>
    </row>
    <row r="20" spans="2:41" s="46" customFormat="1" x14ac:dyDescent="0.2">
      <c r="B20" s="1" t="s">
        <v>33</v>
      </c>
      <c r="C20" s="43">
        <f>SUM('2003'!H20:L20)</f>
        <v>31148</v>
      </c>
      <c r="D20" s="43">
        <f>SUM('2004'!H20:L20)</f>
        <v>35881</v>
      </c>
      <c r="E20" s="43">
        <f>SUM('2005'!H20:L20)</f>
        <v>32423</v>
      </c>
      <c r="F20" s="43">
        <f>SUM('2006'!H20:L20)</f>
        <v>29852</v>
      </c>
      <c r="G20" s="43">
        <f>SUM('2007'!H20:L20)</f>
        <v>27445</v>
      </c>
      <c r="H20" s="43">
        <f>SUM('2008'!H20:L20)</f>
        <v>24941</v>
      </c>
      <c r="I20" s="43">
        <f>SUM('2009'!H20:L20)</f>
        <v>27203</v>
      </c>
      <c r="J20" s="43">
        <f>SUM('2010'!H20:L20)</f>
        <v>25272</v>
      </c>
      <c r="K20" s="43">
        <f>SUM('2011'!H20:L20)</f>
        <v>25000</v>
      </c>
      <c r="L20" s="43">
        <f>SUM('2012'!H20:L20)</f>
        <v>25642</v>
      </c>
      <c r="M20" s="43">
        <f>SUM('2013'!H20:L20)</f>
        <v>21229</v>
      </c>
      <c r="N20" s="43">
        <f>SUM('2014'!H20:L20)</f>
        <v>22688</v>
      </c>
      <c r="O20" s="43">
        <f>SUM('2015'!H20:L20)</f>
        <v>22177</v>
      </c>
      <c r="P20" s="43"/>
      <c r="Q20" s="44">
        <f t="shared" si="0"/>
        <v>4733</v>
      </c>
      <c r="R20" s="44">
        <f t="shared" si="0"/>
        <v>-3458</v>
      </c>
      <c r="S20" s="44">
        <f t="shared" si="0"/>
        <v>-2571</v>
      </c>
      <c r="T20" s="44">
        <f t="shared" si="0"/>
        <v>-2407</v>
      </c>
      <c r="U20" s="44">
        <f t="shared" si="0"/>
        <v>-2504</v>
      </c>
      <c r="V20" s="44">
        <f t="shared" si="0"/>
        <v>2262</v>
      </c>
      <c r="W20" s="44">
        <f t="shared" si="0"/>
        <v>-1931</v>
      </c>
      <c r="X20" s="44">
        <f t="shared" si="1"/>
        <v>-272</v>
      </c>
      <c r="Y20" s="44">
        <f t="shared" si="1"/>
        <v>642</v>
      </c>
      <c r="Z20" s="44">
        <f t="shared" si="1"/>
        <v>-4413</v>
      </c>
      <c r="AA20" s="44">
        <f t="shared" si="1"/>
        <v>1459</v>
      </c>
      <c r="AB20" s="44">
        <f t="shared" si="1"/>
        <v>-511</v>
      </c>
      <c r="AC20" s="43"/>
      <c r="AD20" s="45">
        <f t="shared" si="2"/>
        <v>0.1519519712341082</v>
      </c>
      <c r="AE20" s="45">
        <f t="shared" si="2"/>
        <v>-9.6374125581784265E-2</v>
      </c>
      <c r="AF20" s="45">
        <f t="shared" si="2"/>
        <v>-7.9295561792554703E-2</v>
      </c>
      <c r="AG20" s="45">
        <f t="shared" si="2"/>
        <v>-8.0631113493233264E-2</v>
      </c>
      <c r="AH20" s="45">
        <f t="shared" si="2"/>
        <v>-9.1237019493532467E-2</v>
      </c>
      <c r="AI20" s="45">
        <f t="shared" si="2"/>
        <v>9.0694037929513582E-2</v>
      </c>
      <c r="AJ20" s="45">
        <f t="shared" si="2"/>
        <v>-7.0984817850972326E-2</v>
      </c>
      <c r="AK20" s="45">
        <f t="shared" si="2"/>
        <v>-1.076289965178856E-2</v>
      </c>
      <c r="AL20" s="45">
        <f t="shared" si="2"/>
        <v>2.5679999999999925E-2</v>
      </c>
      <c r="AM20" s="45">
        <f t="shared" si="4"/>
        <v>-0.17210046018251302</v>
      </c>
      <c r="AN20" s="45">
        <f t="shared" si="4"/>
        <v>6.87267417212305E-2</v>
      </c>
      <c r="AO20" s="45">
        <f t="shared" si="4"/>
        <v>-2.2522919605077574E-2</v>
      </c>
    </row>
    <row r="21" spans="2:41" s="21" customFormat="1" ht="12" customHeight="1" x14ac:dyDescent="0.2">
      <c r="B21" s="24" t="s">
        <v>34</v>
      </c>
      <c r="C21" s="23">
        <f>SUM('2003'!H21:L21)</f>
        <v>20783</v>
      </c>
      <c r="D21" s="23">
        <f>SUM('2004'!H21:L21)</f>
        <v>30660</v>
      </c>
      <c r="E21" s="23">
        <f>SUM('2005'!H21:L21)</f>
        <v>22373</v>
      </c>
      <c r="F21" s="23">
        <f>SUM('2006'!H21:L21)</f>
        <v>30399</v>
      </c>
      <c r="G21" s="23">
        <f>SUM('2007'!H21:L21)</f>
        <v>26278</v>
      </c>
      <c r="H21" s="23">
        <f>SUM('2008'!H21:L21)</f>
        <v>20523</v>
      </c>
      <c r="I21" s="23">
        <f>SUM('2009'!H21:L21)</f>
        <v>19625</v>
      </c>
      <c r="J21" s="23">
        <f>SUM('2010'!H21:L21)</f>
        <v>22830</v>
      </c>
      <c r="K21" s="23">
        <f>SUM('2011'!H21:L21)</f>
        <v>28511</v>
      </c>
      <c r="L21" s="23">
        <f>SUM('2012'!H21:L21)</f>
        <v>30152</v>
      </c>
      <c r="M21" s="23">
        <f>SUM('2013'!H21:L21)</f>
        <v>34813</v>
      </c>
      <c r="N21" s="23">
        <f>SUM('2014'!H21:L21)</f>
        <v>34868</v>
      </c>
      <c r="O21" s="23">
        <f>SUM('2015'!H21:L21)</f>
        <v>53140</v>
      </c>
      <c r="P21" s="23"/>
      <c r="Q21" s="20">
        <f t="shared" si="0"/>
        <v>9877</v>
      </c>
      <c r="R21" s="20">
        <f t="shared" si="0"/>
        <v>-8287</v>
      </c>
      <c r="S21" s="20">
        <f t="shared" si="0"/>
        <v>8026</v>
      </c>
      <c r="T21" s="20">
        <f t="shared" si="0"/>
        <v>-4121</v>
      </c>
      <c r="U21" s="20">
        <f t="shared" si="0"/>
        <v>-5755</v>
      </c>
      <c r="V21" s="20">
        <f t="shared" si="0"/>
        <v>-898</v>
      </c>
      <c r="W21" s="20">
        <f t="shared" si="0"/>
        <v>3205</v>
      </c>
      <c r="X21" s="20">
        <f t="shared" si="1"/>
        <v>5681</v>
      </c>
      <c r="Y21" s="20">
        <f t="shared" si="1"/>
        <v>1641</v>
      </c>
      <c r="Z21" s="20">
        <f t="shared" si="1"/>
        <v>4661</v>
      </c>
      <c r="AA21" s="20">
        <f t="shared" si="1"/>
        <v>55</v>
      </c>
      <c r="AB21" s="20">
        <f t="shared" si="1"/>
        <v>18272</v>
      </c>
      <c r="AC21" s="23"/>
      <c r="AD21" s="35">
        <f t="shared" si="2"/>
        <v>0.47524418996295048</v>
      </c>
      <c r="AE21" s="35">
        <f t="shared" si="2"/>
        <v>-0.2702870189171559</v>
      </c>
      <c r="AF21" s="35">
        <f t="shared" si="2"/>
        <v>0.35873597640012522</v>
      </c>
      <c r="AG21" s="35">
        <f t="shared" si="2"/>
        <v>-0.13556366985756108</v>
      </c>
      <c r="AH21" s="35">
        <f t="shared" si="2"/>
        <v>-0.21900449044828374</v>
      </c>
      <c r="AI21" s="35">
        <f t="shared" si="2"/>
        <v>-4.3755786191102652E-2</v>
      </c>
      <c r="AJ21" s="35">
        <f t="shared" si="2"/>
        <v>0.16331210191082812</v>
      </c>
      <c r="AK21" s="35">
        <f t="shared" si="2"/>
        <v>0.24883924660534396</v>
      </c>
      <c r="AL21" s="35">
        <f t="shared" si="2"/>
        <v>5.7556732489214779E-2</v>
      </c>
      <c r="AM21" s="35">
        <f t="shared" si="4"/>
        <v>0.15458344388431944</v>
      </c>
      <c r="AN21" s="35">
        <f t="shared" si="4"/>
        <v>1.5798695889466252E-3</v>
      </c>
      <c r="AO21" s="35">
        <f t="shared" si="4"/>
        <v>0.52403349776299191</v>
      </c>
    </row>
    <row r="22" spans="2:41" s="46" customFormat="1" x14ac:dyDescent="0.2">
      <c r="B22" s="1" t="s">
        <v>35</v>
      </c>
      <c r="C22" s="43">
        <f>SUM('2003'!H22:L22)</f>
        <v>35483</v>
      </c>
      <c r="D22" s="43">
        <f>SUM('2004'!H22:L22)</f>
        <v>38417</v>
      </c>
      <c r="E22" s="43">
        <f>SUM('2005'!H22:L22)</f>
        <v>36031</v>
      </c>
      <c r="F22" s="43">
        <f>SUM('2006'!H22:L22)</f>
        <v>42483</v>
      </c>
      <c r="G22" s="43">
        <f>SUM('2007'!H22:L22)</f>
        <v>45123</v>
      </c>
      <c r="H22" s="43">
        <f>SUM('2008'!H22:L22)</f>
        <v>37781</v>
      </c>
      <c r="I22" s="43">
        <f>SUM('2009'!H22:L22)</f>
        <v>33236</v>
      </c>
      <c r="J22" s="43">
        <f>SUM('2010'!H22:L22)</f>
        <v>34841</v>
      </c>
      <c r="K22" s="43">
        <f>SUM('2011'!H22:L22)</f>
        <v>40460</v>
      </c>
      <c r="L22" s="43">
        <f>SUM('2012'!H22:L22)</f>
        <v>26900</v>
      </c>
      <c r="M22" s="43">
        <f>SUM('2013'!H22:L22)</f>
        <v>24444</v>
      </c>
      <c r="N22" s="43">
        <f>SUM('2014'!H22:L22)</f>
        <v>26151</v>
      </c>
      <c r="O22" s="43">
        <f>SUM('2015'!H22:L22)</f>
        <v>28373</v>
      </c>
      <c r="P22" s="43"/>
      <c r="Q22" s="44">
        <f t="shared" si="0"/>
        <v>2934</v>
      </c>
      <c r="R22" s="44">
        <f t="shared" si="0"/>
        <v>-2386</v>
      </c>
      <c r="S22" s="44">
        <f t="shared" si="0"/>
        <v>6452</v>
      </c>
      <c r="T22" s="44">
        <f t="shared" si="0"/>
        <v>2640</v>
      </c>
      <c r="U22" s="44">
        <f t="shared" si="0"/>
        <v>-7342</v>
      </c>
      <c r="V22" s="44">
        <f t="shared" si="0"/>
        <v>-4545</v>
      </c>
      <c r="W22" s="44">
        <f t="shared" si="0"/>
        <v>1605</v>
      </c>
      <c r="X22" s="44">
        <f t="shared" si="1"/>
        <v>5619</v>
      </c>
      <c r="Y22" s="44">
        <f t="shared" si="1"/>
        <v>-13560</v>
      </c>
      <c r="Z22" s="44">
        <f t="shared" si="1"/>
        <v>-2456</v>
      </c>
      <c r="AA22" s="44">
        <f t="shared" si="1"/>
        <v>1707</v>
      </c>
      <c r="AB22" s="44">
        <f t="shared" si="1"/>
        <v>2222</v>
      </c>
      <c r="AC22" s="43"/>
      <c r="AD22" s="45">
        <f t="shared" si="2"/>
        <v>8.2687484147338175E-2</v>
      </c>
      <c r="AE22" s="45">
        <f t="shared" si="2"/>
        <v>-6.2107920972486186E-2</v>
      </c>
      <c r="AF22" s="45">
        <f t="shared" si="2"/>
        <v>0.17906802475645978</v>
      </c>
      <c r="AG22" s="45">
        <f t="shared" si="2"/>
        <v>6.2142504060447745E-2</v>
      </c>
      <c r="AH22" s="45">
        <f t="shared" si="2"/>
        <v>-0.16271081266759746</v>
      </c>
      <c r="AI22" s="45">
        <f t="shared" si="2"/>
        <v>-0.12029856276964612</v>
      </c>
      <c r="AJ22" s="45">
        <f t="shared" si="2"/>
        <v>4.8291009748465452E-2</v>
      </c>
      <c r="AK22" s="45">
        <f t="shared" si="2"/>
        <v>0.16127550873970331</v>
      </c>
      <c r="AL22" s="45">
        <f t="shared" si="2"/>
        <v>-0.33514582303509644</v>
      </c>
      <c r="AM22" s="45">
        <f t="shared" si="4"/>
        <v>-9.1301115241635644E-2</v>
      </c>
      <c r="AN22" s="45">
        <f t="shared" si="4"/>
        <v>6.9833087874324962E-2</v>
      </c>
      <c r="AO22" s="45">
        <f t="shared" si="4"/>
        <v>8.4968070054682432E-2</v>
      </c>
    </row>
    <row r="23" spans="2:41" s="21" customFormat="1" x14ac:dyDescent="0.2">
      <c r="B23" s="24" t="s">
        <v>36</v>
      </c>
      <c r="C23" s="23">
        <f>SUM('2003'!H23:L23)</f>
        <v>26038</v>
      </c>
      <c r="D23" s="23">
        <f>SUM('2004'!H23:L23)</f>
        <v>29578</v>
      </c>
      <c r="E23" s="23">
        <f>SUM('2005'!H23:L23)</f>
        <v>34295</v>
      </c>
      <c r="F23" s="23">
        <f>SUM('2006'!H23:L23)</f>
        <v>30895</v>
      </c>
      <c r="G23" s="23">
        <f>SUM('2007'!H23:L23)</f>
        <v>30868</v>
      </c>
      <c r="H23" s="23">
        <f>SUM('2008'!H23:L23)</f>
        <v>32022</v>
      </c>
      <c r="I23" s="23">
        <f>SUM('2009'!H23:L23)</f>
        <v>30977</v>
      </c>
      <c r="J23" s="23">
        <f>SUM('2010'!H23:L23)</f>
        <v>35440</v>
      </c>
      <c r="K23" s="23">
        <f>SUM('2011'!H23:L23)</f>
        <v>33331</v>
      </c>
      <c r="L23" s="23">
        <f>SUM('2012'!H23:L23)</f>
        <v>34473</v>
      </c>
      <c r="M23" s="23">
        <f>SUM('2013'!H23:L23)</f>
        <v>28718</v>
      </c>
      <c r="N23" s="23">
        <f>SUM('2014'!H23:L23)</f>
        <v>27352</v>
      </c>
      <c r="O23" s="23">
        <f>SUM('2015'!H23:L23)</f>
        <v>28018</v>
      </c>
      <c r="P23" s="23"/>
      <c r="Q23" s="20">
        <f t="shared" si="0"/>
        <v>3540</v>
      </c>
      <c r="R23" s="20">
        <f t="shared" si="0"/>
        <v>4717</v>
      </c>
      <c r="S23" s="20">
        <f t="shared" si="0"/>
        <v>-3400</v>
      </c>
      <c r="T23" s="20">
        <f t="shared" si="0"/>
        <v>-27</v>
      </c>
      <c r="U23" s="20">
        <f t="shared" si="0"/>
        <v>1154</v>
      </c>
      <c r="V23" s="20">
        <f t="shared" si="0"/>
        <v>-1045</v>
      </c>
      <c r="W23" s="20">
        <f t="shared" si="0"/>
        <v>4463</v>
      </c>
      <c r="X23" s="20">
        <f t="shared" si="1"/>
        <v>-2109</v>
      </c>
      <c r="Y23" s="20">
        <f t="shared" si="1"/>
        <v>1142</v>
      </c>
      <c r="Z23" s="20">
        <f t="shared" si="1"/>
        <v>-5755</v>
      </c>
      <c r="AA23" s="20">
        <f t="shared" si="1"/>
        <v>-1366</v>
      </c>
      <c r="AB23" s="20">
        <f t="shared" si="1"/>
        <v>666</v>
      </c>
      <c r="AC23" s="23"/>
      <c r="AD23" s="35">
        <f t="shared" si="2"/>
        <v>0.13595514248406171</v>
      </c>
      <c r="AE23" s="35">
        <f t="shared" si="2"/>
        <v>0.1594766380417878</v>
      </c>
      <c r="AF23" s="35">
        <f t="shared" si="2"/>
        <v>-9.9139816299752104E-2</v>
      </c>
      <c r="AG23" s="35">
        <f t="shared" si="2"/>
        <v>-8.7392782003559155E-4</v>
      </c>
      <c r="AH23" s="35">
        <f t="shared" si="2"/>
        <v>3.7384994168718322E-2</v>
      </c>
      <c r="AI23" s="35">
        <f t="shared" si="2"/>
        <v>-3.2633814252701288E-2</v>
      </c>
      <c r="AJ23" s="35">
        <f t="shared" si="2"/>
        <v>0.14407463602027315</v>
      </c>
      <c r="AK23" s="35">
        <f t="shared" si="2"/>
        <v>-5.9509029345372499E-2</v>
      </c>
      <c r="AL23" s="35">
        <f t="shared" si="2"/>
        <v>3.4262398367885805E-2</v>
      </c>
      <c r="AM23" s="35">
        <f t="shared" si="4"/>
        <v>-0.16694224465523744</v>
      </c>
      <c r="AN23" s="35">
        <f t="shared" si="4"/>
        <v>-4.7565986489309875E-2</v>
      </c>
      <c r="AO23" s="35">
        <f t="shared" si="4"/>
        <v>2.4349224919567147E-2</v>
      </c>
    </row>
    <row r="24" spans="2:41" s="46" customFormat="1" x14ac:dyDescent="0.2">
      <c r="B24" s="1" t="s">
        <v>37</v>
      </c>
      <c r="C24" s="43">
        <f>SUM('2003'!H24:L24)</f>
        <v>20209</v>
      </c>
      <c r="D24" s="43">
        <f>SUM('2004'!H24:L24)</f>
        <v>23294</v>
      </c>
      <c r="E24" s="43">
        <f>SUM('2005'!H24:L24)</f>
        <v>21934</v>
      </c>
      <c r="F24" s="43">
        <f>SUM('2006'!H24:L24)</f>
        <v>23527</v>
      </c>
      <c r="G24" s="43">
        <f>SUM('2007'!H24:L24)</f>
        <v>21395</v>
      </c>
      <c r="H24" s="43">
        <f>SUM('2008'!H24:L24)</f>
        <v>22681</v>
      </c>
      <c r="I24" s="43">
        <f>SUM('2009'!H24:L24)</f>
        <v>19882</v>
      </c>
      <c r="J24" s="43">
        <f>SUM('2010'!H24:L24)</f>
        <v>20720</v>
      </c>
      <c r="K24" s="43">
        <f>SUM('2011'!H24:L24)</f>
        <v>22139</v>
      </c>
      <c r="L24" s="43">
        <f>SUM('2012'!H24:L24)</f>
        <v>19581</v>
      </c>
      <c r="M24" s="43">
        <f>SUM('2013'!H24:L24)</f>
        <v>16839</v>
      </c>
      <c r="N24" s="43">
        <f>SUM('2014'!H24:L24)</f>
        <v>18546</v>
      </c>
      <c r="O24" s="43">
        <f>SUM('2015'!H24:L24)</f>
        <v>18856</v>
      </c>
      <c r="P24" s="43"/>
      <c r="Q24" s="44">
        <f t="shared" si="0"/>
        <v>3085</v>
      </c>
      <c r="R24" s="44">
        <f t="shared" si="0"/>
        <v>-1360</v>
      </c>
      <c r="S24" s="44">
        <f t="shared" si="0"/>
        <v>1593</v>
      </c>
      <c r="T24" s="44">
        <f t="shared" si="0"/>
        <v>-2132</v>
      </c>
      <c r="U24" s="44">
        <f t="shared" si="0"/>
        <v>1286</v>
      </c>
      <c r="V24" s="44">
        <f t="shared" si="0"/>
        <v>-2799</v>
      </c>
      <c r="W24" s="44">
        <f t="shared" si="0"/>
        <v>838</v>
      </c>
      <c r="X24" s="44">
        <f t="shared" si="1"/>
        <v>1419</v>
      </c>
      <c r="Y24" s="44">
        <f t="shared" si="1"/>
        <v>-2558</v>
      </c>
      <c r="Z24" s="44">
        <f t="shared" si="1"/>
        <v>-2742</v>
      </c>
      <c r="AA24" s="44">
        <f t="shared" si="1"/>
        <v>1707</v>
      </c>
      <c r="AB24" s="44">
        <f t="shared" si="1"/>
        <v>310</v>
      </c>
      <c r="AC24" s="43"/>
      <c r="AD24" s="45">
        <f t="shared" si="2"/>
        <v>0.15265475778118653</v>
      </c>
      <c r="AE24" s="45">
        <f t="shared" si="2"/>
        <v>-5.8384133253198245E-2</v>
      </c>
      <c r="AF24" s="45">
        <f t="shared" si="2"/>
        <v>7.2626971824564679E-2</v>
      </c>
      <c r="AG24" s="45">
        <f t="shared" si="2"/>
        <v>-9.0619288477068904E-2</v>
      </c>
      <c r="AH24" s="45">
        <f t="shared" si="2"/>
        <v>6.0107501752745929E-2</v>
      </c>
      <c r="AI24" s="45">
        <f t="shared" si="2"/>
        <v>-0.12340725717560952</v>
      </c>
      <c r="AJ24" s="45">
        <f t="shared" si="2"/>
        <v>4.2148677195453121E-2</v>
      </c>
      <c r="AK24" s="45">
        <f t="shared" si="2"/>
        <v>6.8484555984555939E-2</v>
      </c>
      <c r="AL24" s="45">
        <f t="shared" si="2"/>
        <v>-0.11554270743936046</v>
      </c>
      <c r="AM24" s="45">
        <f t="shared" si="4"/>
        <v>-0.14003370614371069</v>
      </c>
      <c r="AN24" s="45">
        <f t="shared" si="4"/>
        <v>0.10137181542846951</v>
      </c>
      <c r="AO24" s="45">
        <f t="shared" si="4"/>
        <v>1.6715194651137688E-2</v>
      </c>
    </row>
    <row r="25" spans="2:41" s="21" customFormat="1" x14ac:dyDescent="0.2">
      <c r="B25" s="24" t="s">
        <v>38</v>
      </c>
      <c r="C25" s="23">
        <f>SUM('2003'!H25:L25)</f>
        <v>25804</v>
      </c>
      <c r="D25" s="23">
        <f>SUM('2004'!H25:L25)</f>
        <v>20006</v>
      </c>
      <c r="E25" s="23">
        <f>SUM('2005'!H25:L25)</f>
        <v>20621</v>
      </c>
      <c r="F25" s="23">
        <f>SUM('2006'!H25:L25)</f>
        <v>22168</v>
      </c>
      <c r="G25" s="23">
        <f>SUM('2007'!H25:L25)</f>
        <v>23666</v>
      </c>
      <c r="H25" s="23">
        <f>SUM('2008'!H25:L25)</f>
        <v>22532</v>
      </c>
      <c r="I25" s="23">
        <f>SUM('2009'!H25:L25)</f>
        <v>24180</v>
      </c>
      <c r="J25" s="23">
        <f>SUM('2010'!H25:L25)</f>
        <v>23156</v>
      </c>
      <c r="K25" s="23">
        <f>SUM('2011'!H25:L25)</f>
        <v>26198</v>
      </c>
      <c r="L25" s="23">
        <f>SUM('2012'!H25:L25)</f>
        <v>32085</v>
      </c>
      <c r="M25" s="23">
        <f>SUM('2013'!H25:L25)</f>
        <v>25043</v>
      </c>
      <c r="N25" s="23">
        <f>SUM('2014'!H25:L25)</f>
        <v>25512</v>
      </c>
      <c r="O25" s="23">
        <f>SUM('2015'!H25:L25)</f>
        <v>39926</v>
      </c>
      <c r="P25" s="23"/>
      <c r="Q25" s="20">
        <f t="shared" si="0"/>
        <v>-5798</v>
      </c>
      <c r="R25" s="20">
        <f t="shared" si="0"/>
        <v>615</v>
      </c>
      <c r="S25" s="20">
        <f t="shared" si="0"/>
        <v>1547</v>
      </c>
      <c r="T25" s="20">
        <f t="shared" si="0"/>
        <v>1498</v>
      </c>
      <c r="U25" s="20">
        <f t="shared" si="0"/>
        <v>-1134</v>
      </c>
      <c r="V25" s="20">
        <f t="shared" si="0"/>
        <v>1648</v>
      </c>
      <c r="W25" s="20">
        <f t="shared" si="0"/>
        <v>-1024</v>
      </c>
      <c r="X25" s="20">
        <f t="shared" si="1"/>
        <v>3042</v>
      </c>
      <c r="Y25" s="20">
        <f t="shared" si="1"/>
        <v>5887</v>
      </c>
      <c r="Z25" s="20">
        <f t="shared" si="1"/>
        <v>-7042</v>
      </c>
      <c r="AA25" s="20">
        <f t="shared" si="1"/>
        <v>469</v>
      </c>
      <c r="AB25" s="20">
        <f t="shared" si="1"/>
        <v>14414</v>
      </c>
      <c r="AC25" s="23"/>
      <c r="AD25" s="35">
        <f t="shared" si="2"/>
        <v>-0.22469384591536201</v>
      </c>
      <c r="AE25" s="35">
        <f t="shared" si="2"/>
        <v>3.0740777766669947E-2</v>
      </c>
      <c r="AF25" s="35">
        <f t="shared" si="2"/>
        <v>7.5020610057708215E-2</v>
      </c>
      <c r="AG25" s="35">
        <f t="shared" si="2"/>
        <v>6.7574882713821616E-2</v>
      </c>
      <c r="AH25" s="35">
        <f t="shared" si="2"/>
        <v>-4.7916842727964148E-2</v>
      </c>
      <c r="AI25" s="35">
        <f t="shared" si="2"/>
        <v>7.3140422510207692E-2</v>
      </c>
      <c r="AJ25" s="35">
        <f t="shared" si="2"/>
        <v>-4.2349048800661704E-2</v>
      </c>
      <c r="AK25" s="35">
        <f t="shared" si="2"/>
        <v>0.13136983935049229</v>
      </c>
      <c r="AL25" s="35">
        <f t="shared" si="2"/>
        <v>0.22471181006183683</v>
      </c>
      <c r="AM25" s="35">
        <f t="shared" si="4"/>
        <v>-0.2194795075580489</v>
      </c>
      <c r="AN25" s="35">
        <f t="shared" si="4"/>
        <v>1.8727788204288665E-2</v>
      </c>
      <c r="AO25" s="35">
        <f t="shared" si="4"/>
        <v>0.56498902477265611</v>
      </c>
    </row>
    <row r="26" spans="2:41" s="46" customFormat="1" x14ac:dyDescent="0.2">
      <c r="B26" s="1" t="s">
        <v>39</v>
      </c>
      <c r="C26" s="43">
        <f>SUM('2003'!H26:L26)</f>
        <v>14876</v>
      </c>
      <c r="D26" s="43">
        <f>SUM('2004'!H26:L26)</f>
        <v>16654</v>
      </c>
      <c r="E26" s="43">
        <f>SUM('2005'!H26:L26)</f>
        <v>21798</v>
      </c>
      <c r="F26" s="43">
        <f>SUM('2006'!H26:L26)</f>
        <v>21262</v>
      </c>
      <c r="G26" s="43">
        <f>SUM('2007'!H26:L26)</f>
        <v>23338</v>
      </c>
      <c r="H26" s="43">
        <f>SUM('2008'!H26:L26)</f>
        <v>21471</v>
      </c>
      <c r="I26" s="43">
        <f>SUM('2009'!H26:L26)</f>
        <v>15060</v>
      </c>
      <c r="J26" s="43">
        <f>SUM('2010'!H26:L26)</f>
        <v>20012</v>
      </c>
      <c r="K26" s="43">
        <f>SUM('2011'!H26:L26)</f>
        <v>20869</v>
      </c>
      <c r="L26" s="43">
        <f>SUM('2012'!H26:L26)</f>
        <v>21319</v>
      </c>
      <c r="M26" s="43">
        <f>SUM('2013'!H26:L26)</f>
        <v>15834</v>
      </c>
      <c r="N26" s="43">
        <f>SUM('2014'!H26:L26)</f>
        <v>14637</v>
      </c>
      <c r="O26" s="43">
        <f>SUM('2015'!H26:L26)</f>
        <v>15593</v>
      </c>
      <c r="P26" s="43"/>
      <c r="Q26" s="44">
        <f t="shared" si="0"/>
        <v>1778</v>
      </c>
      <c r="R26" s="44">
        <f t="shared" si="0"/>
        <v>5144</v>
      </c>
      <c r="S26" s="44">
        <f t="shared" si="0"/>
        <v>-536</v>
      </c>
      <c r="T26" s="44">
        <f t="shared" si="0"/>
        <v>2076</v>
      </c>
      <c r="U26" s="44">
        <f t="shared" si="0"/>
        <v>-1867</v>
      </c>
      <c r="V26" s="44">
        <f t="shared" si="0"/>
        <v>-6411</v>
      </c>
      <c r="W26" s="44">
        <f t="shared" si="0"/>
        <v>4952</v>
      </c>
      <c r="X26" s="44">
        <f t="shared" si="1"/>
        <v>857</v>
      </c>
      <c r="Y26" s="44">
        <f t="shared" si="1"/>
        <v>450</v>
      </c>
      <c r="Z26" s="44">
        <f t="shared" si="1"/>
        <v>-5485</v>
      </c>
      <c r="AA26" s="44">
        <f t="shared" si="1"/>
        <v>-1197</v>
      </c>
      <c r="AB26" s="44">
        <f t="shared" si="1"/>
        <v>956</v>
      </c>
      <c r="AC26" s="43"/>
      <c r="AD26" s="45">
        <f t="shared" ref="AD26:AO26" si="5">D26/C26-1</f>
        <v>0.11952137671417051</v>
      </c>
      <c r="AE26" s="45">
        <f t="shared" si="5"/>
        <v>0.3088747448060527</v>
      </c>
      <c r="AF26" s="45">
        <f t="shared" si="5"/>
        <v>-2.4589411872648848E-2</v>
      </c>
      <c r="AG26" s="45">
        <f t="shared" si="5"/>
        <v>9.7638980340513548E-2</v>
      </c>
      <c r="AH26" s="45">
        <f t="shared" si="5"/>
        <v>-7.9998286057074264E-2</v>
      </c>
      <c r="AI26" s="45">
        <f t="shared" si="5"/>
        <v>-0.29858879418750872</v>
      </c>
      <c r="AJ26" s="45">
        <f t="shared" si="5"/>
        <v>0.32881806108897749</v>
      </c>
      <c r="AK26" s="45">
        <f t="shared" si="5"/>
        <v>4.2824305416749864E-2</v>
      </c>
      <c r="AL26" s="45">
        <f t="shared" si="5"/>
        <v>2.156308400019169E-2</v>
      </c>
      <c r="AM26" s="45">
        <f t="shared" si="5"/>
        <v>-0.25728223650265025</v>
      </c>
      <c r="AN26" s="45">
        <f t="shared" si="5"/>
        <v>-7.5596816976127301E-2</v>
      </c>
      <c r="AO26" s="45">
        <f t="shared" si="5"/>
        <v>6.5313930450228819E-2</v>
      </c>
    </row>
    <row r="27" spans="2:41" s="21" customFormat="1" x14ac:dyDescent="0.2">
      <c r="B27" s="24" t="s">
        <v>40</v>
      </c>
      <c r="C27" s="23">
        <f>SUM('2003'!H27:L27)</f>
        <v>8984</v>
      </c>
      <c r="D27" s="23">
        <f>SUM('2004'!H27:L27)</f>
        <v>9655</v>
      </c>
      <c r="E27" s="23">
        <f>SUM('2005'!H27:L27)</f>
        <v>10255</v>
      </c>
      <c r="F27" s="23">
        <f>SUM('2006'!H27:L27)</f>
        <v>12820</v>
      </c>
      <c r="G27" s="23">
        <f>SUM('2007'!H27:L27)</f>
        <v>11617</v>
      </c>
      <c r="H27" s="23">
        <f>SUM('2008'!H27:L27)</f>
        <v>9675</v>
      </c>
      <c r="I27" s="23">
        <f>SUM('2009'!H27:L27)</f>
        <v>10039</v>
      </c>
      <c r="J27" s="23">
        <f>SUM('2010'!H27:L27)</f>
        <v>11135</v>
      </c>
      <c r="K27" s="23">
        <f>SUM('2011'!H27:L27)</f>
        <v>10852</v>
      </c>
      <c r="L27" s="23">
        <f>SUM('2012'!H27:L27)</f>
        <v>10511</v>
      </c>
      <c r="M27" s="23">
        <f>SUM('2013'!H27:L27)</f>
        <v>9527</v>
      </c>
      <c r="N27" s="23">
        <f>SUM('2014'!H27:L27)</f>
        <v>9649</v>
      </c>
      <c r="O27" s="23">
        <f>SUM('2015'!H27:L27)</f>
        <v>10623</v>
      </c>
      <c r="P27" s="23"/>
      <c r="Q27" s="20">
        <f t="shared" si="0"/>
        <v>671</v>
      </c>
      <c r="R27" s="20">
        <f t="shared" si="0"/>
        <v>600</v>
      </c>
      <c r="S27" s="20">
        <f t="shared" si="0"/>
        <v>2565</v>
      </c>
      <c r="T27" s="20">
        <f t="shared" si="0"/>
        <v>-1203</v>
      </c>
      <c r="U27" s="20">
        <f t="shared" si="0"/>
        <v>-1942</v>
      </c>
      <c r="V27" s="20">
        <f t="shared" si="0"/>
        <v>364</v>
      </c>
      <c r="W27" s="20">
        <f t="shared" si="0"/>
        <v>1096</v>
      </c>
      <c r="X27" s="20">
        <f t="shared" si="1"/>
        <v>-283</v>
      </c>
      <c r="Y27" s="20">
        <f t="shared" si="1"/>
        <v>-341</v>
      </c>
      <c r="Z27" s="20">
        <f t="shared" si="1"/>
        <v>-984</v>
      </c>
      <c r="AA27" s="20">
        <f t="shared" si="1"/>
        <v>122</v>
      </c>
      <c r="AB27" s="20">
        <f t="shared" si="1"/>
        <v>974</v>
      </c>
      <c r="AC27" s="23"/>
      <c r="AD27" s="35">
        <f t="shared" si="2"/>
        <v>7.4688334817453184E-2</v>
      </c>
      <c r="AE27" s="35">
        <f t="shared" si="2"/>
        <v>6.2143966856551103E-2</v>
      </c>
      <c r="AF27" s="35">
        <f t="shared" si="2"/>
        <v>0.25012189176011712</v>
      </c>
      <c r="AG27" s="35">
        <f t="shared" si="2"/>
        <v>-9.3837753510140454E-2</v>
      </c>
      <c r="AH27" s="35">
        <f t="shared" si="2"/>
        <v>-0.16716880433846948</v>
      </c>
      <c r="AI27" s="35">
        <f t="shared" si="2"/>
        <v>3.7622739018087881E-2</v>
      </c>
      <c r="AJ27" s="35">
        <f t="shared" si="2"/>
        <v>0.10917422053989445</v>
      </c>
      <c r="AK27" s="35">
        <f t="shared" si="2"/>
        <v>-2.5415356982487647E-2</v>
      </c>
      <c r="AL27" s="35">
        <f t="shared" si="2"/>
        <v>-3.1422779211205287E-2</v>
      </c>
      <c r="AM27" s="35">
        <f t="shared" si="4"/>
        <v>-9.3616211587860376E-2</v>
      </c>
      <c r="AN27" s="35">
        <f t="shared" si="4"/>
        <v>1.2805710087120836E-2</v>
      </c>
      <c r="AO27" s="35">
        <f t="shared" si="4"/>
        <v>0.10094310291221897</v>
      </c>
    </row>
    <row r="28" spans="2:41" s="46" customFormat="1" x14ac:dyDescent="0.2">
      <c r="B28" s="1" t="s">
        <v>41</v>
      </c>
      <c r="C28" s="43">
        <f>SUM('2003'!H28:L28)</f>
        <v>8622</v>
      </c>
      <c r="D28" s="43">
        <f>SUM('2004'!H28:L28)</f>
        <v>8205</v>
      </c>
      <c r="E28" s="43">
        <f>SUM('2005'!H28:L28)</f>
        <v>9194</v>
      </c>
      <c r="F28" s="43">
        <f>SUM('2006'!H28:L28)</f>
        <v>8896</v>
      </c>
      <c r="G28" s="43">
        <f>SUM('2007'!H28:L28)</f>
        <v>8977</v>
      </c>
      <c r="H28" s="43">
        <f>SUM('2008'!H28:L28)</f>
        <v>10287</v>
      </c>
      <c r="I28" s="43">
        <f>SUM('2009'!H28:L28)</f>
        <v>10334</v>
      </c>
      <c r="J28" s="43">
        <f>SUM('2010'!H28:L28)</f>
        <v>10763</v>
      </c>
      <c r="K28" s="43">
        <f>SUM('2011'!H28:L28)</f>
        <v>10963</v>
      </c>
      <c r="L28" s="43">
        <f>SUM('2012'!H28:L28)</f>
        <v>14059</v>
      </c>
      <c r="M28" s="43">
        <f>SUM('2013'!H28:L28)</f>
        <v>10773</v>
      </c>
      <c r="N28" s="43">
        <f>SUM('2014'!H28:L28)</f>
        <v>12798</v>
      </c>
      <c r="O28" s="43">
        <f>SUM('2015'!H28:L28)</f>
        <v>12437</v>
      </c>
      <c r="P28" s="43"/>
      <c r="Q28" s="44">
        <f t="shared" si="0"/>
        <v>-417</v>
      </c>
      <c r="R28" s="44">
        <f t="shared" si="0"/>
        <v>989</v>
      </c>
      <c r="S28" s="44">
        <f t="shared" si="0"/>
        <v>-298</v>
      </c>
      <c r="T28" s="44">
        <f t="shared" si="0"/>
        <v>81</v>
      </c>
      <c r="U28" s="44">
        <f t="shared" si="0"/>
        <v>1310</v>
      </c>
      <c r="V28" s="44">
        <f t="shared" si="0"/>
        <v>47</v>
      </c>
      <c r="W28" s="44">
        <f t="shared" si="0"/>
        <v>429</v>
      </c>
      <c r="X28" s="44">
        <f t="shared" si="1"/>
        <v>200</v>
      </c>
      <c r="Y28" s="44">
        <f t="shared" si="1"/>
        <v>3096</v>
      </c>
      <c r="Z28" s="44">
        <f t="shared" si="1"/>
        <v>-3286</v>
      </c>
      <c r="AA28" s="44">
        <f t="shared" si="1"/>
        <v>2025</v>
      </c>
      <c r="AB28" s="44">
        <f t="shared" si="1"/>
        <v>-361</v>
      </c>
      <c r="AC28" s="43"/>
      <c r="AD28" s="45">
        <f t="shared" si="2"/>
        <v>-4.8364648573416824E-2</v>
      </c>
      <c r="AE28" s="45">
        <f t="shared" si="2"/>
        <v>0.12053625837903725</v>
      </c>
      <c r="AF28" s="45">
        <f t="shared" si="2"/>
        <v>-3.241244289754186E-2</v>
      </c>
      <c r="AG28" s="45">
        <f t="shared" si="2"/>
        <v>9.1052158273381423E-3</v>
      </c>
      <c r="AH28" s="45">
        <f t="shared" si="2"/>
        <v>0.14592848390330837</v>
      </c>
      <c r="AI28" s="45">
        <f t="shared" si="2"/>
        <v>4.5688733352775568E-3</v>
      </c>
      <c r="AJ28" s="45">
        <f t="shared" si="2"/>
        <v>4.1513450745113145E-2</v>
      </c>
      <c r="AK28" s="45">
        <f t="shared" si="2"/>
        <v>1.858217968967768E-2</v>
      </c>
      <c r="AL28" s="45">
        <f t="shared" si="2"/>
        <v>0.28240445133631309</v>
      </c>
      <c r="AM28" s="45">
        <f t="shared" si="4"/>
        <v>-0.23372928373284019</v>
      </c>
      <c r="AN28" s="45">
        <f t="shared" si="4"/>
        <v>0.18796992481203012</v>
      </c>
      <c r="AO28" s="45">
        <f t="shared" si="4"/>
        <v>-2.8207532426941739E-2</v>
      </c>
    </row>
    <row r="29" spans="2:41" s="21" customFormat="1" x14ac:dyDescent="0.2">
      <c r="B29" s="24" t="s">
        <v>42</v>
      </c>
      <c r="C29" s="23">
        <f>SUM('2003'!H29:L29)</f>
        <v>9337</v>
      </c>
      <c r="D29" s="23">
        <f>SUM('2004'!H29:L29)</f>
        <v>9503</v>
      </c>
      <c r="E29" s="23">
        <f>SUM('2005'!H29:L29)</f>
        <v>10198</v>
      </c>
      <c r="F29" s="23">
        <f>SUM('2006'!H29:L29)</f>
        <v>9727</v>
      </c>
      <c r="G29" s="23">
        <f>SUM('2007'!H29:L29)</f>
        <v>10441</v>
      </c>
      <c r="H29" s="23">
        <f>SUM('2008'!H29:L29)</f>
        <v>11454</v>
      </c>
      <c r="I29" s="23">
        <f>SUM('2009'!H29:L29)</f>
        <v>10948</v>
      </c>
      <c r="J29" s="23">
        <f>SUM('2010'!H29:L29)</f>
        <v>13273</v>
      </c>
      <c r="K29" s="23">
        <f>SUM('2011'!H29:L29)</f>
        <v>13621</v>
      </c>
      <c r="L29" s="23">
        <f>SUM('2012'!H29:L29)</f>
        <v>11687</v>
      </c>
      <c r="M29" s="23">
        <f>SUM('2013'!H29:L29)</f>
        <v>10749</v>
      </c>
      <c r="N29" s="23">
        <f>SUM('2014'!H29:L29)</f>
        <v>11081</v>
      </c>
      <c r="O29" s="23">
        <f>SUM('2015'!H29:L29)</f>
        <v>12348</v>
      </c>
      <c r="P29" s="23"/>
      <c r="Q29" s="20">
        <f t="shared" si="0"/>
        <v>166</v>
      </c>
      <c r="R29" s="20">
        <f t="shared" si="0"/>
        <v>695</v>
      </c>
      <c r="S29" s="20">
        <f t="shared" si="0"/>
        <v>-471</v>
      </c>
      <c r="T29" s="20">
        <f t="shared" si="0"/>
        <v>714</v>
      </c>
      <c r="U29" s="20">
        <f t="shared" si="0"/>
        <v>1013</v>
      </c>
      <c r="V29" s="20">
        <f t="shared" si="0"/>
        <v>-506</v>
      </c>
      <c r="W29" s="20">
        <f t="shared" si="0"/>
        <v>2325</v>
      </c>
      <c r="X29" s="20">
        <f t="shared" si="1"/>
        <v>348</v>
      </c>
      <c r="Y29" s="20">
        <f t="shared" si="1"/>
        <v>-1934</v>
      </c>
      <c r="Z29" s="20">
        <f t="shared" si="1"/>
        <v>-938</v>
      </c>
      <c r="AA29" s="20">
        <f t="shared" si="1"/>
        <v>332</v>
      </c>
      <c r="AB29" s="20">
        <f t="shared" si="1"/>
        <v>1267</v>
      </c>
      <c r="AC29" s="23"/>
      <c r="AD29" s="35">
        <f t="shared" si="2"/>
        <v>1.7778729784727387E-2</v>
      </c>
      <c r="AE29" s="35">
        <f t="shared" si="2"/>
        <v>7.3134799536988426E-2</v>
      </c>
      <c r="AF29" s="35">
        <f t="shared" si="2"/>
        <v>-4.6185526573838009E-2</v>
      </c>
      <c r="AG29" s="35">
        <f t="shared" si="2"/>
        <v>7.3403927212912556E-2</v>
      </c>
      <c r="AH29" s="35">
        <f t="shared" si="2"/>
        <v>9.7021358107461042E-2</v>
      </c>
      <c r="AI29" s="35">
        <f t="shared" si="2"/>
        <v>-4.4176706827309231E-2</v>
      </c>
      <c r="AJ29" s="35">
        <f t="shared" si="2"/>
        <v>0.21236755571793942</v>
      </c>
      <c r="AK29" s="35">
        <f t="shared" si="2"/>
        <v>2.6218639343027261E-2</v>
      </c>
      <c r="AL29" s="35">
        <f t="shared" si="2"/>
        <v>-0.14198663827912783</v>
      </c>
      <c r="AM29" s="35">
        <f t="shared" si="4"/>
        <v>-8.0260118079917842E-2</v>
      </c>
      <c r="AN29" s="35">
        <f t="shared" si="4"/>
        <v>3.0886594101776854E-2</v>
      </c>
      <c r="AO29" s="35">
        <f t="shared" si="4"/>
        <v>0.11433986102337323</v>
      </c>
    </row>
    <row r="30" spans="2:41" s="46" customFormat="1" x14ac:dyDescent="0.2">
      <c r="B30" s="1" t="s">
        <v>43</v>
      </c>
      <c r="C30" s="43">
        <f>SUM('2003'!H30:L30)</f>
        <v>7386</v>
      </c>
      <c r="D30" s="43">
        <f>SUM('2004'!H30:L30)</f>
        <v>7673</v>
      </c>
      <c r="E30" s="43">
        <f>SUM('2005'!H30:L30)</f>
        <v>7496</v>
      </c>
      <c r="F30" s="43">
        <f>SUM('2006'!H30:L30)</f>
        <v>8823</v>
      </c>
      <c r="G30" s="43">
        <f>SUM('2007'!H30:L30)</f>
        <v>10246</v>
      </c>
      <c r="H30" s="43">
        <f>SUM('2008'!H30:L30)</f>
        <v>10333</v>
      </c>
      <c r="I30" s="43">
        <f>SUM('2009'!H30:L30)</f>
        <v>8959</v>
      </c>
      <c r="J30" s="43">
        <f>SUM('2010'!H30:L30)</f>
        <v>10397</v>
      </c>
      <c r="K30" s="43">
        <f>SUM('2011'!H30:L30)</f>
        <v>10256</v>
      </c>
      <c r="L30" s="43">
        <f>SUM('2012'!H30:L30)</f>
        <v>9791</v>
      </c>
      <c r="M30" s="43">
        <f>SUM('2013'!H30:L30)</f>
        <v>8660</v>
      </c>
      <c r="N30" s="43">
        <f>SUM('2014'!H30:L30)</f>
        <v>9561</v>
      </c>
      <c r="O30" s="43">
        <f>SUM('2015'!H30:L30)</f>
        <v>10099</v>
      </c>
      <c r="P30" s="43"/>
      <c r="Q30" s="44">
        <f t="shared" si="0"/>
        <v>287</v>
      </c>
      <c r="R30" s="44">
        <f t="shared" si="0"/>
        <v>-177</v>
      </c>
      <c r="S30" s="44">
        <f t="shared" si="0"/>
        <v>1327</v>
      </c>
      <c r="T30" s="44">
        <f t="shared" si="0"/>
        <v>1423</v>
      </c>
      <c r="U30" s="44">
        <f t="shared" si="0"/>
        <v>87</v>
      </c>
      <c r="V30" s="44">
        <f t="shared" si="0"/>
        <v>-1374</v>
      </c>
      <c r="W30" s="44">
        <f t="shared" si="0"/>
        <v>1438</v>
      </c>
      <c r="X30" s="44">
        <f t="shared" si="1"/>
        <v>-141</v>
      </c>
      <c r="Y30" s="44">
        <f t="shared" si="1"/>
        <v>-465</v>
      </c>
      <c r="Z30" s="44">
        <f t="shared" si="1"/>
        <v>-1131</v>
      </c>
      <c r="AA30" s="44">
        <f t="shared" si="1"/>
        <v>901</v>
      </c>
      <c r="AB30" s="44">
        <f t="shared" si="1"/>
        <v>538</v>
      </c>
      <c r="AC30" s="43"/>
      <c r="AD30" s="45">
        <f t="shared" si="2"/>
        <v>3.88572975900352E-2</v>
      </c>
      <c r="AE30" s="45">
        <f t="shared" si="2"/>
        <v>-2.3067900430079447E-2</v>
      </c>
      <c r="AF30" s="45">
        <f t="shared" si="2"/>
        <v>0.17702774813233724</v>
      </c>
      <c r="AG30" s="45">
        <f t="shared" si="2"/>
        <v>0.1612830103139522</v>
      </c>
      <c r="AH30" s="45">
        <f t="shared" si="2"/>
        <v>8.4911184852625166E-3</v>
      </c>
      <c r="AI30" s="45">
        <f t="shared" si="2"/>
        <v>-0.13297203135585023</v>
      </c>
      <c r="AJ30" s="45">
        <f t="shared" si="2"/>
        <v>0.16050898537783231</v>
      </c>
      <c r="AK30" s="45">
        <f t="shared" si="2"/>
        <v>-1.3561604308935271E-2</v>
      </c>
      <c r="AL30" s="45">
        <f t="shared" si="2"/>
        <v>-4.533931357254295E-2</v>
      </c>
      <c r="AM30" s="45">
        <f t="shared" si="4"/>
        <v>-0.11551424777857211</v>
      </c>
      <c r="AN30" s="45">
        <f t="shared" si="4"/>
        <v>0.10404157043879914</v>
      </c>
      <c r="AO30" s="45">
        <f t="shared" si="4"/>
        <v>5.627026461667195E-2</v>
      </c>
    </row>
    <row r="31" spans="2:41" s="21" customFormat="1" x14ac:dyDescent="0.2">
      <c r="B31" s="24" t="s">
        <v>2</v>
      </c>
      <c r="C31" s="23">
        <f>SUM('2003'!H31:L31)</f>
        <v>8722</v>
      </c>
      <c r="D31" s="23">
        <f>SUM('2004'!H31:L31)</f>
        <v>10345</v>
      </c>
      <c r="E31" s="23">
        <f>SUM('2005'!H31:L31)</f>
        <v>12379</v>
      </c>
      <c r="F31" s="23">
        <f>SUM('2006'!H31:L31)</f>
        <v>14824</v>
      </c>
      <c r="G31" s="23">
        <f>SUM('2007'!H31:L31)</f>
        <v>14816</v>
      </c>
      <c r="H31" s="23">
        <f>SUM('2008'!H31:L31)</f>
        <v>18552</v>
      </c>
      <c r="I31" s="23">
        <f>SUM('2009'!H31:L31)</f>
        <v>13938</v>
      </c>
      <c r="J31" s="23">
        <f>SUM('2010'!H31:L31)</f>
        <v>16859</v>
      </c>
      <c r="K31" s="23">
        <f>SUM('2011'!H31:L31)</f>
        <v>17181</v>
      </c>
      <c r="L31" s="23">
        <f>SUM('2012'!H31:L31)</f>
        <v>18884</v>
      </c>
      <c r="M31" s="23">
        <f>SUM('2013'!H31:L31)</f>
        <v>19937</v>
      </c>
      <c r="N31" s="23">
        <f>SUM('2014'!H31:L31)</f>
        <v>22205</v>
      </c>
      <c r="O31" s="23">
        <f>SUM('2015'!H31:L31)</f>
        <v>20806</v>
      </c>
      <c r="P31" s="23"/>
      <c r="Q31" s="20">
        <f t="shared" si="0"/>
        <v>1623</v>
      </c>
      <c r="R31" s="20">
        <f t="shared" si="0"/>
        <v>2034</v>
      </c>
      <c r="S31" s="20">
        <f t="shared" si="0"/>
        <v>2445</v>
      </c>
      <c r="T31" s="20">
        <f t="shared" si="0"/>
        <v>-8</v>
      </c>
      <c r="U31" s="20">
        <f t="shared" si="0"/>
        <v>3736</v>
      </c>
      <c r="V31" s="20">
        <f t="shared" si="0"/>
        <v>-4614</v>
      </c>
      <c r="W31" s="20">
        <f t="shared" si="0"/>
        <v>2921</v>
      </c>
      <c r="X31" s="20">
        <f t="shared" si="1"/>
        <v>322</v>
      </c>
      <c r="Y31" s="20">
        <f t="shared" si="1"/>
        <v>1703</v>
      </c>
      <c r="Z31" s="20">
        <f t="shared" si="1"/>
        <v>1053</v>
      </c>
      <c r="AA31" s="20">
        <f t="shared" si="1"/>
        <v>2268</v>
      </c>
      <c r="AB31" s="20">
        <f t="shared" si="1"/>
        <v>-1399</v>
      </c>
      <c r="AC31" s="23"/>
      <c r="AD31" s="35">
        <f t="shared" ref="AD31:AO31" si="6">D31/C31-1</f>
        <v>0.18608117404265068</v>
      </c>
      <c r="AE31" s="35">
        <f t="shared" si="6"/>
        <v>0.19661672305461586</v>
      </c>
      <c r="AF31" s="35">
        <f t="shared" si="6"/>
        <v>0.19751191534049606</v>
      </c>
      <c r="AG31" s="35">
        <f t="shared" si="6"/>
        <v>-5.3966540744743163E-4</v>
      </c>
      <c r="AH31" s="35">
        <f t="shared" si="6"/>
        <v>0.2521598272138228</v>
      </c>
      <c r="AI31" s="35">
        <f t="shared" si="6"/>
        <v>-0.24870633893919791</v>
      </c>
      <c r="AJ31" s="35">
        <f t="shared" si="6"/>
        <v>0.20957095709570961</v>
      </c>
      <c r="AK31" s="35">
        <f t="shared" si="6"/>
        <v>1.9099590723056004E-2</v>
      </c>
      <c r="AL31" s="35">
        <f t="shared" si="6"/>
        <v>9.9121122169838705E-2</v>
      </c>
      <c r="AM31" s="35">
        <f t="shared" si="6"/>
        <v>5.5761491209489478E-2</v>
      </c>
      <c r="AN31" s="35">
        <f t="shared" si="6"/>
        <v>0.11375833876711638</v>
      </c>
      <c r="AO31" s="35">
        <f t="shared" si="6"/>
        <v>-6.3003827966674142E-2</v>
      </c>
    </row>
    <row r="32" spans="2:41" s="46" customFormat="1" x14ac:dyDescent="0.2">
      <c r="B32" s="1" t="s">
        <v>44</v>
      </c>
      <c r="C32" s="43">
        <f>SUM('2003'!H32:L32)</f>
        <v>6943</v>
      </c>
      <c r="D32" s="43">
        <f>SUM('2004'!H32:L32)</f>
        <v>8560</v>
      </c>
      <c r="E32" s="43">
        <f>SUM('2005'!H32:L32)</f>
        <v>5790</v>
      </c>
      <c r="F32" s="43">
        <f>SUM('2006'!H32:L32)</f>
        <v>6946</v>
      </c>
      <c r="G32" s="43">
        <f>SUM('2007'!H32:L32)</f>
        <v>7946</v>
      </c>
      <c r="H32" s="43">
        <f>SUM('2008'!H32:L32)</f>
        <v>8199</v>
      </c>
      <c r="I32" s="43">
        <f>SUM('2009'!H32:L32)</f>
        <v>8114</v>
      </c>
      <c r="J32" s="43">
        <f>SUM('2010'!H32:L32)</f>
        <v>9018</v>
      </c>
      <c r="K32" s="43">
        <f>SUM('2011'!H32:L32)</f>
        <v>10971</v>
      </c>
      <c r="L32" s="43">
        <f>SUM('2012'!H32:L32)</f>
        <v>9896</v>
      </c>
      <c r="M32" s="43">
        <f>SUM('2013'!H32:L32)</f>
        <v>12619</v>
      </c>
      <c r="N32" s="43">
        <f>SUM('2014'!H32:L32)</f>
        <v>10209</v>
      </c>
      <c r="O32" s="43">
        <f>SUM('2015'!H32:L32)</f>
        <v>14785</v>
      </c>
      <c r="P32" s="43"/>
      <c r="Q32" s="44">
        <f t="shared" si="0"/>
        <v>1617</v>
      </c>
      <c r="R32" s="44">
        <f t="shared" si="0"/>
        <v>-2770</v>
      </c>
      <c r="S32" s="44">
        <f t="shared" si="0"/>
        <v>1156</v>
      </c>
      <c r="T32" s="44">
        <f t="shared" si="0"/>
        <v>1000</v>
      </c>
      <c r="U32" s="44">
        <f t="shared" si="0"/>
        <v>253</v>
      </c>
      <c r="V32" s="44">
        <f t="shared" si="0"/>
        <v>-85</v>
      </c>
      <c r="W32" s="44">
        <f t="shared" si="0"/>
        <v>904</v>
      </c>
      <c r="X32" s="44">
        <f t="shared" si="1"/>
        <v>1953</v>
      </c>
      <c r="Y32" s="44">
        <f t="shared" si="1"/>
        <v>-1075</v>
      </c>
      <c r="Z32" s="44">
        <f t="shared" si="1"/>
        <v>2723</v>
      </c>
      <c r="AA32" s="44">
        <f t="shared" si="1"/>
        <v>-2410</v>
      </c>
      <c r="AB32" s="44">
        <f t="shared" si="1"/>
        <v>4576</v>
      </c>
      <c r="AC32" s="43"/>
      <c r="AD32" s="45">
        <f t="shared" si="2"/>
        <v>0.23289644246003172</v>
      </c>
      <c r="AE32" s="45">
        <f t="shared" si="2"/>
        <v>-0.32359813084112155</v>
      </c>
      <c r="AF32" s="45">
        <f t="shared" si="2"/>
        <v>0.19965457685664934</v>
      </c>
      <c r="AG32" s="45">
        <f t="shared" si="2"/>
        <v>0.14396775122372585</v>
      </c>
      <c r="AH32" s="45">
        <f t="shared" si="2"/>
        <v>3.1839919456330135E-2</v>
      </c>
      <c r="AI32" s="45">
        <f t="shared" si="2"/>
        <v>-1.0367117941212367E-2</v>
      </c>
      <c r="AJ32" s="45">
        <f t="shared" si="2"/>
        <v>0.11141237367512935</v>
      </c>
      <c r="AK32" s="45">
        <f t="shared" si="2"/>
        <v>0.21656686626746513</v>
      </c>
      <c r="AL32" s="45">
        <f t="shared" si="2"/>
        <v>-9.7985598395770701E-2</v>
      </c>
      <c r="AM32" s="45">
        <f t="shared" si="4"/>
        <v>0.27516168148746978</v>
      </c>
      <c r="AN32" s="45">
        <f t="shared" si="4"/>
        <v>-0.19098185276170854</v>
      </c>
      <c r="AO32" s="45">
        <f t="shared" si="4"/>
        <v>0.44823195219904011</v>
      </c>
    </row>
    <row r="33" spans="2:41" s="21" customFormat="1" x14ac:dyDescent="0.2">
      <c r="B33" s="24" t="s">
        <v>45</v>
      </c>
      <c r="C33" s="23">
        <f>SUM('2003'!H33:L33)</f>
        <v>6045</v>
      </c>
      <c r="D33" s="23">
        <f>SUM('2004'!H33:L33)</f>
        <v>5612</v>
      </c>
      <c r="E33" s="23">
        <f>SUM('2005'!H33:L33)</f>
        <v>6192</v>
      </c>
      <c r="F33" s="23">
        <f>SUM('2006'!H33:L33)</f>
        <v>9180</v>
      </c>
      <c r="G33" s="23">
        <f>SUM('2007'!H33:L33)</f>
        <v>8066</v>
      </c>
      <c r="H33" s="23">
        <f>SUM('2008'!H33:L33)</f>
        <v>7108</v>
      </c>
      <c r="I33" s="23">
        <f>SUM('2009'!H33:L33)</f>
        <v>7688</v>
      </c>
      <c r="J33" s="23">
        <f>SUM('2010'!H33:L33)</f>
        <v>6107</v>
      </c>
      <c r="K33" s="23">
        <f>SUM('2011'!H33:L33)</f>
        <v>6346</v>
      </c>
      <c r="L33" s="23">
        <f>SUM('2012'!H33:L33)</f>
        <v>4074</v>
      </c>
      <c r="M33" s="23">
        <f>SUM('2013'!H33:L33)</f>
        <v>2898</v>
      </c>
      <c r="N33" s="23">
        <f>SUM('2014'!H33:L33)</f>
        <v>3674</v>
      </c>
      <c r="O33" s="23">
        <f>SUM('2015'!H33:L33)</f>
        <v>3797</v>
      </c>
      <c r="P33" s="23"/>
      <c r="Q33" s="20">
        <f t="shared" si="0"/>
        <v>-433</v>
      </c>
      <c r="R33" s="20">
        <f t="shared" si="0"/>
        <v>580</v>
      </c>
      <c r="S33" s="20">
        <f t="shared" si="0"/>
        <v>2988</v>
      </c>
      <c r="T33" s="20">
        <f t="shared" si="0"/>
        <v>-1114</v>
      </c>
      <c r="U33" s="20">
        <f t="shared" si="0"/>
        <v>-958</v>
      </c>
      <c r="V33" s="20">
        <f t="shared" si="0"/>
        <v>580</v>
      </c>
      <c r="W33" s="20">
        <f t="shared" si="0"/>
        <v>-1581</v>
      </c>
      <c r="X33" s="20">
        <f t="shared" si="1"/>
        <v>239</v>
      </c>
      <c r="Y33" s="20">
        <f t="shared" si="1"/>
        <v>-2272</v>
      </c>
      <c r="Z33" s="20">
        <f t="shared" si="1"/>
        <v>-1176</v>
      </c>
      <c r="AA33" s="20">
        <f t="shared" si="1"/>
        <v>776</v>
      </c>
      <c r="AB33" s="20">
        <f t="shared" si="1"/>
        <v>123</v>
      </c>
      <c r="AC33" s="23"/>
      <c r="AD33" s="35">
        <f t="shared" si="2"/>
        <v>-7.1629445822994242E-2</v>
      </c>
      <c r="AE33" s="35">
        <f t="shared" si="2"/>
        <v>0.10334996436208121</v>
      </c>
      <c r="AF33" s="35">
        <f t="shared" si="2"/>
        <v>0.48255813953488369</v>
      </c>
      <c r="AG33" s="35">
        <f t="shared" si="2"/>
        <v>-0.12135076252723309</v>
      </c>
      <c r="AH33" s="35">
        <f t="shared" si="2"/>
        <v>-0.11877014629308202</v>
      </c>
      <c r="AI33" s="35">
        <f t="shared" si="2"/>
        <v>8.1598199212155276E-2</v>
      </c>
      <c r="AJ33" s="35">
        <f t="shared" si="2"/>
        <v>-0.20564516129032262</v>
      </c>
      <c r="AK33" s="35">
        <f t="shared" si="2"/>
        <v>3.9135418372359565E-2</v>
      </c>
      <c r="AL33" s="35">
        <f t="shared" si="2"/>
        <v>-0.35802080050425467</v>
      </c>
      <c r="AM33" s="35">
        <f t="shared" si="4"/>
        <v>-0.28865979381443296</v>
      </c>
      <c r="AN33" s="35">
        <f t="shared" si="4"/>
        <v>0.26777087646652875</v>
      </c>
      <c r="AO33" s="35">
        <f t="shared" si="4"/>
        <v>3.3478497550353925E-2</v>
      </c>
    </row>
    <row r="34" spans="2:41" s="46" customFormat="1" x14ac:dyDescent="0.2">
      <c r="B34" s="1" t="s">
        <v>3</v>
      </c>
      <c r="C34" s="43">
        <f>SUM('2003'!H34:L34)</f>
        <v>5218</v>
      </c>
      <c r="D34" s="43">
        <f>SUM('2004'!H34:L34)</f>
        <v>4493</v>
      </c>
      <c r="E34" s="43">
        <f>SUM('2005'!H34:L34)</f>
        <v>4651</v>
      </c>
      <c r="F34" s="43">
        <f>SUM('2006'!H34:L34)</f>
        <v>7134</v>
      </c>
      <c r="G34" s="43">
        <f>SUM('2007'!H34:L34)</f>
        <v>5467</v>
      </c>
      <c r="H34" s="43">
        <f>SUM('2008'!H34:L34)</f>
        <v>5147</v>
      </c>
      <c r="I34" s="43">
        <f>SUM('2009'!H34:L34)</f>
        <v>4940</v>
      </c>
      <c r="J34" s="43">
        <f>SUM('2010'!H34:L34)</f>
        <v>4902</v>
      </c>
      <c r="K34" s="43">
        <f>SUM('2011'!H34:L34)</f>
        <v>4240</v>
      </c>
      <c r="L34" s="43">
        <f>SUM('2012'!H34:L34)</f>
        <v>5059</v>
      </c>
      <c r="M34" s="43">
        <f>SUM('2013'!H34:L34)</f>
        <v>3908</v>
      </c>
      <c r="N34" s="43">
        <f>SUM('2014'!H34:L34)</f>
        <v>3719</v>
      </c>
      <c r="O34" s="43">
        <f>SUM('2015'!H34:L34)</f>
        <v>4506</v>
      </c>
      <c r="P34" s="43"/>
      <c r="Q34" s="44">
        <f t="shared" si="0"/>
        <v>-725</v>
      </c>
      <c r="R34" s="44">
        <f t="shared" si="0"/>
        <v>158</v>
      </c>
      <c r="S34" s="44">
        <f t="shared" si="0"/>
        <v>2483</v>
      </c>
      <c r="T34" s="44">
        <f t="shared" si="0"/>
        <v>-1667</v>
      </c>
      <c r="U34" s="44">
        <f t="shared" si="0"/>
        <v>-320</v>
      </c>
      <c r="V34" s="44">
        <f t="shared" si="0"/>
        <v>-207</v>
      </c>
      <c r="W34" s="44">
        <f t="shared" si="0"/>
        <v>-38</v>
      </c>
      <c r="X34" s="44">
        <f t="shared" si="1"/>
        <v>-662</v>
      </c>
      <c r="Y34" s="44">
        <f t="shared" si="1"/>
        <v>819</v>
      </c>
      <c r="Z34" s="44">
        <f t="shared" si="1"/>
        <v>-1151</v>
      </c>
      <c r="AA34" s="44">
        <f t="shared" si="1"/>
        <v>-189</v>
      </c>
      <c r="AB34" s="44">
        <f t="shared" si="1"/>
        <v>787</v>
      </c>
      <c r="AC34" s="43"/>
      <c r="AD34" s="45">
        <f t="shared" si="2"/>
        <v>-0.13894212341893442</v>
      </c>
      <c r="AE34" s="45">
        <f t="shared" si="2"/>
        <v>3.5165813487647357E-2</v>
      </c>
      <c r="AF34" s="45">
        <f t="shared" si="2"/>
        <v>0.53386368522898309</v>
      </c>
      <c r="AG34" s="45">
        <f t="shared" si="2"/>
        <v>-0.23366975049060834</v>
      </c>
      <c r="AH34" s="45">
        <f t="shared" si="2"/>
        <v>-5.8533016279495143E-2</v>
      </c>
      <c r="AI34" s="45">
        <f t="shared" si="2"/>
        <v>-4.0217602486885551E-2</v>
      </c>
      <c r="AJ34" s="45">
        <f t="shared" si="2"/>
        <v>-7.692307692307665E-3</v>
      </c>
      <c r="AK34" s="45">
        <f t="shared" si="2"/>
        <v>-0.13504691962464299</v>
      </c>
      <c r="AL34" s="45">
        <f t="shared" si="2"/>
        <v>0.19316037735849068</v>
      </c>
      <c r="AM34" s="45">
        <f t="shared" si="4"/>
        <v>-0.22751531923305002</v>
      </c>
      <c r="AN34" s="45">
        <f t="shared" si="4"/>
        <v>-4.8362333674513813E-2</v>
      </c>
      <c r="AO34" s="45">
        <f t="shared" si="4"/>
        <v>0.21161602581339078</v>
      </c>
    </row>
    <row r="35" spans="2:41" s="21" customFormat="1" x14ac:dyDescent="0.2">
      <c r="B35" s="24" t="s">
        <v>46</v>
      </c>
      <c r="C35" s="23">
        <f>SUM('2003'!H35:L35)</f>
        <v>5625</v>
      </c>
      <c r="D35" s="23">
        <f>SUM('2004'!H35:L35)</f>
        <v>3109</v>
      </c>
      <c r="E35" s="23">
        <f>SUM('2005'!H35:L35)</f>
        <v>3600</v>
      </c>
      <c r="F35" s="23">
        <f>SUM('2006'!H35:L35)</f>
        <v>4868</v>
      </c>
      <c r="G35" s="23">
        <f>SUM('2007'!H35:L35)</f>
        <v>4791</v>
      </c>
      <c r="H35" s="23">
        <f>SUM('2008'!H35:L35)</f>
        <v>5007</v>
      </c>
      <c r="I35" s="23">
        <f>SUM('2009'!H35:L35)</f>
        <v>5515</v>
      </c>
      <c r="J35" s="23">
        <f>SUM('2010'!H35:L35)</f>
        <v>5313</v>
      </c>
      <c r="K35" s="23">
        <f>SUM('2011'!H35:L35)</f>
        <v>6500</v>
      </c>
      <c r="L35" s="23">
        <f>SUM('2012'!H35:L35)</f>
        <v>7045</v>
      </c>
      <c r="M35" s="23">
        <f>SUM('2013'!H35:L35)</f>
        <v>4452</v>
      </c>
      <c r="N35" s="23">
        <f>SUM('2014'!H35:L35)</f>
        <v>5539</v>
      </c>
      <c r="O35" s="23">
        <f>SUM('2015'!H35:L35)</f>
        <v>5291</v>
      </c>
      <c r="P35" s="23"/>
      <c r="Q35" s="20">
        <f t="shared" si="0"/>
        <v>-2516</v>
      </c>
      <c r="R35" s="20">
        <f t="shared" si="0"/>
        <v>491</v>
      </c>
      <c r="S35" s="20">
        <f t="shared" si="0"/>
        <v>1268</v>
      </c>
      <c r="T35" s="20">
        <f t="shared" si="0"/>
        <v>-77</v>
      </c>
      <c r="U35" s="20">
        <f t="shared" si="0"/>
        <v>216</v>
      </c>
      <c r="V35" s="20">
        <f t="shared" si="0"/>
        <v>508</v>
      </c>
      <c r="W35" s="20">
        <f t="shared" si="0"/>
        <v>-202</v>
      </c>
      <c r="X35" s="20">
        <f t="shared" si="1"/>
        <v>1187</v>
      </c>
      <c r="Y35" s="20">
        <f t="shared" si="1"/>
        <v>545</v>
      </c>
      <c r="Z35" s="20">
        <f t="shared" si="1"/>
        <v>-2593</v>
      </c>
      <c r="AA35" s="20">
        <f t="shared" si="1"/>
        <v>1087</v>
      </c>
      <c r="AB35" s="20">
        <f t="shared" si="1"/>
        <v>-248</v>
      </c>
      <c r="AC35" s="23"/>
      <c r="AD35" s="35">
        <f t="shared" si="2"/>
        <v>-0.44728888888888885</v>
      </c>
      <c r="AE35" s="35">
        <f t="shared" si="2"/>
        <v>0.15792859440334506</v>
      </c>
      <c r="AF35" s="35">
        <f t="shared" si="2"/>
        <v>0.35222222222222221</v>
      </c>
      <c r="AG35" s="35">
        <f t="shared" si="2"/>
        <v>-1.5817584223500436E-2</v>
      </c>
      <c r="AH35" s="35">
        <f t="shared" si="2"/>
        <v>4.5084533500313162E-2</v>
      </c>
      <c r="AI35" s="35">
        <f t="shared" si="2"/>
        <v>0.10145795885759945</v>
      </c>
      <c r="AJ35" s="35">
        <f t="shared" si="2"/>
        <v>-3.6627379873073407E-2</v>
      </c>
      <c r="AK35" s="35">
        <f t="shared" si="2"/>
        <v>0.22341426689252786</v>
      </c>
      <c r="AL35" s="35">
        <f t="shared" si="2"/>
        <v>8.3846153846153904E-2</v>
      </c>
      <c r="AM35" s="35">
        <f t="shared" si="4"/>
        <v>-0.36806245564229956</v>
      </c>
      <c r="AN35" s="35">
        <f t="shared" si="4"/>
        <v>0.24415992812219223</v>
      </c>
      <c r="AO35" s="35">
        <f t="shared" si="4"/>
        <v>-4.4773424805921613E-2</v>
      </c>
    </row>
    <row r="36" spans="2:41" s="46" customFormat="1" x14ac:dyDescent="0.2">
      <c r="B36" s="1" t="s">
        <v>47</v>
      </c>
      <c r="C36" s="43">
        <f>SUM('2003'!H36:L36)</f>
        <v>4600</v>
      </c>
      <c r="D36" s="43">
        <f>SUM('2004'!H36:L36)</f>
        <v>5384</v>
      </c>
      <c r="E36" s="43">
        <f>SUM('2005'!H36:L36)</f>
        <v>4292</v>
      </c>
      <c r="F36" s="43">
        <f>SUM('2006'!H36:L36)</f>
        <v>5966</v>
      </c>
      <c r="G36" s="43">
        <f>SUM('2007'!H36:L36)</f>
        <v>4640</v>
      </c>
      <c r="H36" s="43">
        <f>SUM('2008'!H36:L36)</f>
        <v>5152</v>
      </c>
      <c r="I36" s="43">
        <f>SUM('2009'!H36:L36)</f>
        <v>4179</v>
      </c>
      <c r="J36" s="43">
        <f>SUM('2010'!H36:L36)</f>
        <v>4536</v>
      </c>
      <c r="K36" s="43">
        <f>SUM('2011'!H36:L36)</f>
        <v>4154</v>
      </c>
      <c r="L36" s="43">
        <f>SUM('2012'!H36:L36)</f>
        <v>3389</v>
      </c>
      <c r="M36" s="43">
        <f>SUM('2013'!H36:L36)</f>
        <v>3167</v>
      </c>
      <c r="N36" s="43">
        <f>SUM('2014'!H36:L36)</f>
        <v>3336</v>
      </c>
      <c r="O36" s="43">
        <f>SUM('2015'!H36:L36)</f>
        <v>3754</v>
      </c>
      <c r="P36" s="43"/>
      <c r="Q36" s="44">
        <f t="shared" si="0"/>
        <v>784</v>
      </c>
      <c r="R36" s="44">
        <f t="shared" si="0"/>
        <v>-1092</v>
      </c>
      <c r="S36" s="44">
        <f t="shared" si="0"/>
        <v>1674</v>
      </c>
      <c r="T36" s="44">
        <f t="shared" si="0"/>
        <v>-1326</v>
      </c>
      <c r="U36" s="44">
        <f t="shared" si="0"/>
        <v>512</v>
      </c>
      <c r="V36" s="44">
        <f t="shared" si="0"/>
        <v>-973</v>
      </c>
      <c r="W36" s="44">
        <f t="shared" ref="W36:AB46" si="7">J36-I36</f>
        <v>357</v>
      </c>
      <c r="X36" s="44">
        <f t="shared" si="7"/>
        <v>-382</v>
      </c>
      <c r="Y36" s="44">
        <f t="shared" si="7"/>
        <v>-765</v>
      </c>
      <c r="Z36" s="44">
        <f t="shared" si="7"/>
        <v>-222</v>
      </c>
      <c r="AA36" s="44">
        <f t="shared" si="7"/>
        <v>169</v>
      </c>
      <c r="AB36" s="44">
        <f t="shared" si="7"/>
        <v>418</v>
      </c>
      <c r="AC36" s="43"/>
      <c r="AD36" s="45">
        <f t="shared" si="2"/>
        <v>0.1704347826086956</v>
      </c>
      <c r="AE36" s="45">
        <f t="shared" si="2"/>
        <v>-0.20282317979197617</v>
      </c>
      <c r="AF36" s="45">
        <f t="shared" si="2"/>
        <v>0.39002795899347631</v>
      </c>
      <c r="AG36" s="45">
        <f t="shared" si="2"/>
        <v>-0.22225947033188065</v>
      </c>
      <c r="AH36" s="45">
        <f t="shared" si="2"/>
        <v>0.1103448275862069</v>
      </c>
      <c r="AI36" s="45">
        <f t="shared" si="2"/>
        <v>-0.18885869565217395</v>
      </c>
      <c r="AJ36" s="45">
        <f t="shared" si="2"/>
        <v>8.5427135678391997E-2</v>
      </c>
      <c r="AK36" s="45">
        <f t="shared" si="2"/>
        <v>-8.4215167548500891E-2</v>
      </c>
      <c r="AL36" s="45">
        <f t="shared" si="2"/>
        <v>-0.18415984593163215</v>
      </c>
      <c r="AM36" s="45">
        <f t="shared" si="4"/>
        <v>-6.5506048982000631E-2</v>
      </c>
      <c r="AN36" s="45">
        <f t="shared" si="4"/>
        <v>5.3362803915377288E-2</v>
      </c>
      <c r="AO36" s="45">
        <f t="shared" si="4"/>
        <v>0.12529976019184663</v>
      </c>
    </row>
    <row r="37" spans="2:41" s="21" customFormat="1" x14ac:dyDescent="0.2">
      <c r="B37" s="24" t="s">
        <v>4</v>
      </c>
      <c r="C37" s="23">
        <f>SUM('2003'!H37:L37)</f>
        <v>4349</v>
      </c>
      <c r="D37" s="23">
        <f>SUM('2004'!H37:L37)</f>
        <v>4768</v>
      </c>
      <c r="E37" s="23">
        <f>SUM('2005'!H37:L37)</f>
        <v>6040</v>
      </c>
      <c r="F37" s="23">
        <f>SUM('2006'!H37:L37)</f>
        <v>9543</v>
      </c>
      <c r="G37" s="23">
        <f>SUM('2007'!H37:L37)</f>
        <v>11236</v>
      </c>
      <c r="H37" s="23">
        <f>SUM('2008'!H37:L37)</f>
        <v>15065</v>
      </c>
      <c r="I37" s="23">
        <f>SUM('2009'!H37:L37)</f>
        <v>13242</v>
      </c>
      <c r="J37" s="23">
        <f>SUM('2010'!H37:L37)</f>
        <v>13244</v>
      </c>
      <c r="K37" s="23">
        <f>SUM('2011'!H37:L37)</f>
        <v>13920</v>
      </c>
      <c r="L37" s="23">
        <f>SUM('2012'!H37:L37)</f>
        <v>10706</v>
      </c>
      <c r="M37" s="23">
        <f>SUM('2013'!H37:L37)</f>
        <v>11830</v>
      </c>
      <c r="N37" s="23">
        <f>SUM('2014'!H37:L37)</f>
        <v>11134</v>
      </c>
      <c r="O37" s="23">
        <f>SUM('2015'!H37:L37)</f>
        <v>12775</v>
      </c>
      <c r="P37" s="23"/>
      <c r="Q37" s="20">
        <f t="shared" si="0"/>
        <v>419</v>
      </c>
      <c r="R37" s="20">
        <f t="shared" si="0"/>
        <v>1272</v>
      </c>
      <c r="S37" s="20">
        <f t="shared" si="0"/>
        <v>3503</v>
      </c>
      <c r="T37" s="20">
        <f t="shared" si="0"/>
        <v>1693</v>
      </c>
      <c r="U37" s="20">
        <f t="shared" si="0"/>
        <v>3829</v>
      </c>
      <c r="V37" s="20">
        <f t="shared" si="0"/>
        <v>-1823</v>
      </c>
      <c r="W37" s="20">
        <f t="shared" si="7"/>
        <v>2</v>
      </c>
      <c r="X37" s="20">
        <f t="shared" si="7"/>
        <v>676</v>
      </c>
      <c r="Y37" s="20">
        <f t="shared" si="7"/>
        <v>-3214</v>
      </c>
      <c r="Z37" s="20">
        <f t="shared" si="7"/>
        <v>1124</v>
      </c>
      <c r="AA37" s="20">
        <f t="shared" si="7"/>
        <v>-696</v>
      </c>
      <c r="AB37" s="20">
        <f t="shared" si="7"/>
        <v>1641</v>
      </c>
      <c r="AC37" s="23"/>
      <c r="AD37" s="35">
        <f t="shared" si="2"/>
        <v>9.6343987123476582E-2</v>
      </c>
      <c r="AE37" s="35">
        <f t="shared" si="2"/>
        <v>0.26677852348993292</v>
      </c>
      <c r="AF37" s="35">
        <f t="shared" si="2"/>
        <v>0.57996688741721858</v>
      </c>
      <c r="AG37" s="35">
        <f t="shared" si="2"/>
        <v>0.17740752383946345</v>
      </c>
      <c r="AH37" s="35">
        <f t="shared" si="2"/>
        <v>0.34077963688145241</v>
      </c>
      <c r="AI37" s="35">
        <f t="shared" si="2"/>
        <v>-0.12100896116827087</v>
      </c>
      <c r="AJ37" s="35">
        <f t="shared" si="2"/>
        <v>1.5103458692045102E-4</v>
      </c>
      <c r="AK37" s="35">
        <f t="shared" si="2"/>
        <v>5.1041981274539516E-2</v>
      </c>
      <c r="AL37" s="35">
        <f t="shared" si="2"/>
        <v>-0.23089080459770117</v>
      </c>
      <c r="AM37" s="35">
        <f t="shared" si="4"/>
        <v>0.10498785727629367</v>
      </c>
      <c r="AN37" s="35">
        <f t="shared" si="4"/>
        <v>-5.8833474218089599E-2</v>
      </c>
      <c r="AO37" s="35">
        <f t="shared" si="4"/>
        <v>0.1473863840488594</v>
      </c>
    </row>
    <row r="38" spans="2:41" s="46" customFormat="1" x14ac:dyDescent="0.2">
      <c r="B38" s="1" t="s">
        <v>48</v>
      </c>
      <c r="C38" s="43">
        <f>SUM('2003'!H38:L38)</f>
        <v>3307</v>
      </c>
      <c r="D38" s="43">
        <f>SUM('2004'!H38:L38)</f>
        <v>3031</v>
      </c>
      <c r="E38" s="43">
        <f>SUM('2005'!H38:L38)</f>
        <v>2915</v>
      </c>
      <c r="F38" s="43">
        <f>SUM('2006'!H38:L38)</f>
        <v>3924</v>
      </c>
      <c r="G38" s="43">
        <f>SUM('2007'!H38:L38)</f>
        <v>4349</v>
      </c>
      <c r="H38" s="43">
        <f>SUM('2008'!H38:L38)</f>
        <v>4391</v>
      </c>
      <c r="I38" s="43">
        <f>SUM('2009'!H38:L38)</f>
        <v>3640</v>
      </c>
      <c r="J38" s="43">
        <f>SUM('2010'!H38:L38)</f>
        <v>4409</v>
      </c>
      <c r="K38" s="43">
        <f>SUM('2011'!H38:L38)</f>
        <v>4316</v>
      </c>
      <c r="L38" s="43">
        <f>SUM('2012'!H38:L38)</f>
        <v>5230</v>
      </c>
      <c r="M38" s="43">
        <f>SUM('2013'!H38:L38)</f>
        <v>5581</v>
      </c>
      <c r="N38" s="43">
        <f>SUM('2014'!H38:L38)</f>
        <v>4581</v>
      </c>
      <c r="O38" s="43">
        <f>SUM('2015'!H38:L38)</f>
        <v>3445</v>
      </c>
      <c r="P38" s="43"/>
      <c r="Q38" s="44">
        <f t="shared" si="0"/>
        <v>-276</v>
      </c>
      <c r="R38" s="44">
        <f t="shared" si="0"/>
        <v>-116</v>
      </c>
      <c r="S38" s="44">
        <f t="shared" si="0"/>
        <v>1009</v>
      </c>
      <c r="T38" s="44">
        <f t="shared" si="0"/>
        <v>425</v>
      </c>
      <c r="U38" s="44">
        <f t="shared" si="0"/>
        <v>42</v>
      </c>
      <c r="V38" s="44">
        <f t="shared" si="0"/>
        <v>-751</v>
      </c>
      <c r="W38" s="44">
        <f t="shared" si="7"/>
        <v>769</v>
      </c>
      <c r="X38" s="44">
        <f t="shared" si="7"/>
        <v>-93</v>
      </c>
      <c r="Y38" s="44">
        <f t="shared" si="7"/>
        <v>914</v>
      </c>
      <c r="Z38" s="44">
        <f t="shared" si="7"/>
        <v>351</v>
      </c>
      <c r="AA38" s="44">
        <f t="shared" si="7"/>
        <v>-1000</v>
      </c>
      <c r="AB38" s="44">
        <f t="shared" si="7"/>
        <v>-1136</v>
      </c>
      <c r="AC38" s="43"/>
      <c r="AD38" s="45">
        <f t="shared" ref="AD38:AO41" si="8">D38/C38-1</f>
        <v>-8.3459328696703916E-2</v>
      </c>
      <c r="AE38" s="45">
        <f t="shared" si="8"/>
        <v>-3.8271197624546338E-2</v>
      </c>
      <c r="AF38" s="45">
        <f t="shared" si="8"/>
        <v>0.34614065180102926</v>
      </c>
      <c r="AG38" s="45">
        <f t="shared" si="8"/>
        <v>0.10830784913353719</v>
      </c>
      <c r="AH38" s="45">
        <f t="shared" si="8"/>
        <v>9.6573925040239761E-3</v>
      </c>
      <c r="AI38" s="45">
        <f t="shared" si="8"/>
        <v>-0.17103165565930312</v>
      </c>
      <c r="AJ38" s="45">
        <f t="shared" si="8"/>
        <v>0.21126373626373618</v>
      </c>
      <c r="AK38" s="45">
        <f t="shared" si="8"/>
        <v>-2.1093218416874615E-2</v>
      </c>
      <c r="AL38" s="45">
        <f t="shared" si="8"/>
        <v>0.21177015755328998</v>
      </c>
      <c r="AM38" s="45">
        <f t="shared" si="8"/>
        <v>6.7112810707457005E-2</v>
      </c>
      <c r="AN38" s="45">
        <f t="shared" si="8"/>
        <v>-0.17917935853789646</v>
      </c>
      <c r="AO38" s="45">
        <f t="shared" si="8"/>
        <v>-0.24798079022047592</v>
      </c>
    </row>
    <row r="39" spans="2:41" s="21" customFormat="1" x14ac:dyDescent="0.2">
      <c r="B39" s="24" t="s">
        <v>49</v>
      </c>
      <c r="C39" s="23">
        <f>SUM('2003'!H39:L39)</f>
        <v>4679</v>
      </c>
      <c r="D39" s="23">
        <f>SUM('2004'!H39:L39)</f>
        <v>4554</v>
      </c>
      <c r="E39" s="23">
        <f>SUM('2005'!H39:L39)</f>
        <v>4221</v>
      </c>
      <c r="F39" s="23">
        <f>SUM('2006'!H39:L39)</f>
        <v>5386</v>
      </c>
      <c r="G39" s="23">
        <f>SUM('2007'!H39:L39)</f>
        <v>5296</v>
      </c>
      <c r="H39" s="23">
        <f>SUM('2008'!H39:L39)</f>
        <v>5444</v>
      </c>
      <c r="I39" s="23">
        <f>SUM('2009'!H39:L39)</f>
        <v>6886</v>
      </c>
      <c r="J39" s="23">
        <f>SUM('2010'!H39:L39)</f>
        <v>7149</v>
      </c>
      <c r="K39" s="23">
        <f>SUM('2011'!H39:L39)</f>
        <v>5791</v>
      </c>
      <c r="L39" s="23">
        <f>SUM('2012'!H39:L39)</f>
        <v>6360</v>
      </c>
      <c r="M39" s="23">
        <f>SUM('2013'!H39:L39)</f>
        <v>4399</v>
      </c>
      <c r="N39" s="23">
        <f>SUM('2014'!H39:L39)</f>
        <v>4368</v>
      </c>
      <c r="O39" s="23">
        <f>SUM('2015'!H39:L39)</f>
        <v>5210</v>
      </c>
      <c r="P39" s="23"/>
      <c r="Q39" s="20">
        <f t="shared" si="0"/>
        <v>-125</v>
      </c>
      <c r="R39" s="20">
        <f t="shared" si="0"/>
        <v>-333</v>
      </c>
      <c r="S39" s="20">
        <f t="shared" si="0"/>
        <v>1165</v>
      </c>
      <c r="T39" s="20">
        <f t="shared" si="0"/>
        <v>-90</v>
      </c>
      <c r="U39" s="20">
        <f t="shared" si="0"/>
        <v>148</v>
      </c>
      <c r="V39" s="20">
        <f t="shared" si="0"/>
        <v>1442</v>
      </c>
      <c r="W39" s="20">
        <f t="shared" si="7"/>
        <v>263</v>
      </c>
      <c r="X39" s="20">
        <f t="shared" si="7"/>
        <v>-1358</v>
      </c>
      <c r="Y39" s="20">
        <f t="shared" si="7"/>
        <v>569</v>
      </c>
      <c r="Z39" s="20">
        <f t="shared" si="7"/>
        <v>-1961</v>
      </c>
      <c r="AA39" s="20">
        <f t="shared" si="7"/>
        <v>-31</v>
      </c>
      <c r="AB39" s="20">
        <f t="shared" si="7"/>
        <v>842</v>
      </c>
      <c r="AC39" s="23"/>
      <c r="AD39" s="35">
        <f t="shared" si="8"/>
        <v>-2.6715110066253489E-2</v>
      </c>
      <c r="AE39" s="35">
        <f t="shared" si="8"/>
        <v>-7.3122529644268797E-2</v>
      </c>
      <c r="AF39" s="35">
        <f t="shared" si="8"/>
        <v>0.27600094764273875</v>
      </c>
      <c r="AG39" s="35">
        <f t="shared" si="8"/>
        <v>-1.6709988860007408E-2</v>
      </c>
      <c r="AH39" s="35">
        <f t="shared" si="8"/>
        <v>2.7945619335347338E-2</v>
      </c>
      <c r="AI39" s="35">
        <f t="shared" si="8"/>
        <v>0.26487876561351942</v>
      </c>
      <c r="AJ39" s="35">
        <f t="shared" si="8"/>
        <v>3.8193435957014188E-2</v>
      </c>
      <c r="AK39" s="35">
        <f t="shared" si="8"/>
        <v>-0.18995663729192891</v>
      </c>
      <c r="AL39" s="35">
        <f t="shared" si="8"/>
        <v>9.8255914349853146E-2</v>
      </c>
      <c r="AM39" s="35">
        <f t="shared" si="8"/>
        <v>-0.30833333333333335</v>
      </c>
      <c r="AN39" s="35">
        <f t="shared" si="8"/>
        <v>-7.0470561491248196E-3</v>
      </c>
      <c r="AO39" s="35">
        <f t="shared" si="8"/>
        <v>0.19276556776556775</v>
      </c>
    </row>
    <row r="40" spans="2:41" s="46" customFormat="1" x14ac:dyDescent="0.2">
      <c r="B40" s="1" t="s">
        <v>50</v>
      </c>
      <c r="C40" s="43">
        <f>SUM('2003'!H40:L40)</f>
        <v>2230</v>
      </c>
      <c r="D40" s="43">
        <f>SUM('2004'!H40:L40)</f>
        <v>2680</v>
      </c>
      <c r="E40" s="43">
        <f>SUM('2005'!H40:L40)</f>
        <v>2188</v>
      </c>
      <c r="F40" s="43">
        <f>SUM('2006'!H40:L40)</f>
        <v>3305</v>
      </c>
      <c r="G40" s="43">
        <f>SUM('2007'!H40:L40)</f>
        <v>4000</v>
      </c>
      <c r="H40" s="43">
        <f>SUM('2008'!H40:L40)</f>
        <v>3532</v>
      </c>
      <c r="I40" s="43">
        <f>SUM('2009'!H40:L40)</f>
        <v>2874</v>
      </c>
      <c r="J40" s="43">
        <f>SUM('2010'!H40:L40)</f>
        <v>3301</v>
      </c>
      <c r="K40" s="43">
        <f>SUM('2011'!H40:L40)</f>
        <v>3264</v>
      </c>
      <c r="L40" s="43">
        <f>SUM('2012'!H40:L40)</f>
        <v>6240</v>
      </c>
      <c r="M40" s="43">
        <f>SUM('2013'!H40:L40)</f>
        <v>2852</v>
      </c>
      <c r="N40" s="43">
        <f>SUM('2014'!H40:L40)</f>
        <v>3262</v>
      </c>
      <c r="O40" s="43">
        <f>SUM('2015'!H40:L40)</f>
        <v>3228</v>
      </c>
      <c r="P40" s="43"/>
      <c r="Q40" s="44">
        <f t="shared" si="0"/>
        <v>450</v>
      </c>
      <c r="R40" s="44">
        <f t="shared" si="0"/>
        <v>-492</v>
      </c>
      <c r="S40" s="44">
        <f t="shared" si="0"/>
        <v>1117</v>
      </c>
      <c r="T40" s="44">
        <f t="shared" si="0"/>
        <v>695</v>
      </c>
      <c r="U40" s="44">
        <f t="shared" si="0"/>
        <v>-468</v>
      </c>
      <c r="V40" s="44">
        <f t="shared" si="0"/>
        <v>-658</v>
      </c>
      <c r="W40" s="44">
        <f t="shared" si="7"/>
        <v>427</v>
      </c>
      <c r="X40" s="44">
        <f t="shared" si="7"/>
        <v>-37</v>
      </c>
      <c r="Y40" s="44">
        <f t="shared" si="7"/>
        <v>2976</v>
      </c>
      <c r="Z40" s="44">
        <f t="shared" si="7"/>
        <v>-3388</v>
      </c>
      <c r="AA40" s="44">
        <f t="shared" si="7"/>
        <v>410</v>
      </c>
      <c r="AB40" s="44">
        <f t="shared" si="7"/>
        <v>-34</v>
      </c>
      <c r="AC40" s="43"/>
      <c r="AD40" s="45">
        <f t="shared" si="8"/>
        <v>0.20179372197309409</v>
      </c>
      <c r="AE40" s="45">
        <f t="shared" si="8"/>
        <v>-0.18358208955223876</v>
      </c>
      <c r="AF40" s="45">
        <f t="shared" si="8"/>
        <v>0.51051188299817185</v>
      </c>
      <c r="AG40" s="45">
        <f t="shared" si="8"/>
        <v>0.21028744326777615</v>
      </c>
      <c r="AH40" s="45">
        <f t="shared" si="8"/>
        <v>-0.11699999999999999</v>
      </c>
      <c r="AI40" s="45">
        <f t="shared" si="8"/>
        <v>-0.18629671574178941</v>
      </c>
      <c r="AJ40" s="45">
        <f t="shared" si="8"/>
        <v>0.14857341684064029</v>
      </c>
      <c r="AK40" s="45">
        <f t="shared" si="8"/>
        <v>-1.1208724628900324E-2</v>
      </c>
      <c r="AL40" s="45">
        <f t="shared" si="8"/>
        <v>0.91176470588235303</v>
      </c>
      <c r="AM40" s="45">
        <f t="shared" si="8"/>
        <v>-0.54294871794871802</v>
      </c>
      <c r="AN40" s="45">
        <f t="shared" si="8"/>
        <v>0.14375876577840119</v>
      </c>
      <c r="AO40" s="45">
        <f t="shared" si="8"/>
        <v>-1.0423053341508282E-2</v>
      </c>
    </row>
    <row r="41" spans="2:41" s="21" customFormat="1" x14ac:dyDescent="0.2">
      <c r="B41" s="24" t="s">
        <v>71</v>
      </c>
      <c r="C41" s="23">
        <f>SUM('2003'!H41:L41)</f>
        <v>2357</v>
      </c>
      <c r="D41" s="23">
        <f>SUM('2004'!H41:L41)</f>
        <v>2529</v>
      </c>
      <c r="E41" s="23">
        <f>SUM('2005'!H41:L41)</f>
        <v>3639</v>
      </c>
      <c r="F41" s="23">
        <f>SUM('2006'!H41:L41)</f>
        <v>2833</v>
      </c>
      <c r="G41" s="23">
        <f>SUM('2007'!H41:L41)</f>
        <v>3346</v>
      </c>
      <c r="H41" s="23">
        <f>SUM('2008'!H41:L41)</f>
        <v>3655</v>
      </c>
      <c r="I41" s="23">
        <f>SUM('2009'!H41:L41)</f>
        <v>2500</v>
      </c>
      <c r="J41" s="23">
        <f>SUM('2010'!H41:L41)</f>
        <v>2523</v>
      </c>
      <c r="K41" s="23">
        <f>SUM('2011'!H41:L41)</f>
        <v>3863</v>
      </c>
      <c r="L41" s="23">
        <f>SUM('2012'!H41:L41)</f>
        <v>2927</v>
      </c>
      <c r="M41" s="23">
        <f>SUM('2013'!H41:L41)</f>
        <v>2789</v>
      </c>
      <c r="N41" s="23">
        <f>SUM('2014'!H41:L41)</f>
        <v>2376</v>
      </c>
      <c r="O41" s="23">
        <f>SUM('2015'!H41:L41)</f>
        <v>4194</v>
      </c>
      <c r="P41" s="23"/>
      <c r="Q41" s="20">
        <f t="shared" si="0"/>
        <v>172</v>
      </c>
      <c r="R41" s="20">
        <f t="shared" si="0"/>
        <v>1110</v>
      </c>
      <c r="S41" s="20">
        <f t="shared" si="0"/>
        <v>-806</v>
      </c>
      <c r="T41" s="20">
        <f t="shared" si="0"/>
        <v>513</v>
      </c>
      <c r="U41" s="20">
        <f t="shared" si="0"/>
        <v>309</v>
      </c>
      <c r="V41" s="20">
        <f t="shared" si="0"/>
        <v>-1155</v>
      </c>
      <c r="W41" s="20">
        <f t="shared" si="7"/>
        <v>23</v>
      </c>
      <c r="X41" s="20">
        <f t="shared" si="7"/>
        <v>1340</v>
      </c>
      <c r="Y41" s="20">
        <f t="shared" si="7"/>
        <v>-936</v>
      </c>
      <c r="Z41" s="20">
        <f t="shared" si="7"/>
        <v>-138</v>
      </c>
      <c r="AA41" s="20">
        <f t="shared" si="7"/>
        <v>-413</v>
      </c>
      <c r="AB41" s="20">
        <f t="shared" si="7"/>
        <v>1818</v>
      </c>
      <c r="AC41" s="23"/>
      <c r="AD41" s="35">
        <f t="shared" si="8"/>
        <v>7.2974119643614666E-2</v>
      </c>
      <c r="AE41" s="35">
        <f t="shared" si="8"/>
        <v>0.43890865954922886</v>
      </c>
      <c r="AF41" s="35">
        <f t="shared" si="8"/>
        <v>-0.22148942017037643</v>
      </c>
      <c r="AG41" s="35">
        <f t="shared" si="8"/>
        <v>0.18108012707377341</v>
      </c>
      <c r="AH41" s="35">
        <f t="shared" si="8"/>
        <v>9.2349073520621605E-2</v>
      </c>
      <c r="AI41" s="35">
        <f t="shared" si="8"/>
        <v>-0.3160054719562243</v>
      </c>
      <c r="AJ41" s="35">
        <f t="shared" si="8"/>
        <v>9.200000000000097E-3</v>
      </c>
      <c r="AK41" s="35">
        <f t="shared" si="8"/>
        <v>0.53111375346809364</v>
      </c>
      <c r="AL41" s="35">
        <f t="shared" si="8"/>
        <v>-0.24229873155578563</v>
      </c>
      <c r="AM41" s="35">
        <f t="shared" si="8"/>
        <v>-4.7147249743764941E-2</v>
      </c>
      <c r="AN41" s="35">
        <f t="shared" si="8"/>
        <v>-0.14808174973108645</v>
      </c>
      <c r="AO41" s="35">
        <f t="shared" si="8"/>
        <v>0.76515151515151514</v>
      </c>
    </row>
    <row r="42" spans="2:41" s="46" customFormat="1" x14ac:dyDescent="0.2">
      <c r="B42" s="1" t="s">
        <v>51</v>
      </c>
      <c r="C42" s="43">
        <f>SUM('2003'!H42:L42)</f>
        <v>2467</v>
      </c>
      <c r="D42" s="43">
        <f>SUM('2004'!H42:L42)</f>
        <v>2697</v>
      </c>
      <c r="E42" s="43">
        <f>SUM('2005'!H42:L42)</f>
        <v>2245</v>
      </c>
      <c r="F42" s="43">
        <f>SUM('2006'!H42:L42)</f>
        <v>3089</v>
      </c>
      <c r="G42" s="43">
        <f>SUM('2007'!H42:L42)</f>
        <v>3150</v>
      </c>
      <c r="H42" s="43">
        <f>SUM('2008'!H42:L42)</f>
        <v>4298</v>
      </c>
      <c r="I42" s="43">
        <f>SUM('2009'!H42:L42)</f>
        <v>5371</v>
      </c>
      <c r="J42" s="43">
        <f>SUM('2010'!H42:L42)</f>
        <v>6182</v>
      </c>
      <c r="K42" s="43">
        <f>SUM('2011'!H42:L42)</f>
        <v>5679</v>
      </c>
      <c r="L42" s="43">
        <f>SUM('2012'!H42:L42)</f>
        <v>5804</v>
      </c>
      <c r="M42" s="43">
        <f>SUM('2013'!H42:L42)</f>
        <v>5848</v>
      </c>
      <c r="N42" s="43">
        <f>SUM('2014'!H42:L42)</f>
        <v>6527</v>
      </c>
      <c r="O42" s="43">
        <f>SUM('2015'!H42:L42)</f>
        <v>6501</v>
      </c>
      <c r="P42" s="43"/>
      <c r="Q42" s="44">
        <f t="shared" si="0"/>
        <v>230</v>
      </c>
      <c r="R42" s="44">
        <f t="shared" si="0"/>
        <v>-452</v>
      </c>
      <c r="S42" s="44">
        <f t="shared" si="0"/>
        <v>844</v>
      </c>
      <c r="T42" s="44">
        <f t="shared" si="0"/>
        <v>61</v>
      </c>
      <c r="U42" s="44">
        <f t="shared" si="0"/>
        <v>1148</v>
      </c>
      <c r="V42" s="44">
        <f t="shared" si="0"/>
        <v>1073</v>
      </c>
      <c r="W42" s="44">
        <f t="shared" si="7"/>
        <v>811</v>
      </c>
      <c r="X42" s="44">
        <f t="shared" si="7"/>
        <v>-503</v>
      </c>
      <c r="Y42" s="44">
        <f t="shared" si="7"/>
        <v>125</v>
      </c>
      <c r="Z42" s="44">
        <f t="shared" si="7"/>
        <v>44</v>
      </c>
      <c r="AA42" s="44">
        <f t="shared" si="7"/>
        <v>679</v>
      </c>
      <c r="AB42" s="44">
        <f t="shared" si="7"/>
        <v>-26</v>
      </c>
      <c r="AC42" s="43"/>
      <c r="AD42" s="45">
        <f t="shared" si="2"/>
        <v>9.3230644507499072E-2</v>
      </c>
      <c r="AE42" s="45">
        <f t="shared" si="2"/>
        <v>-0.16759362254356691</v>
      </c>
      <c r="AF42" s="45">
        <f t="shared" si="2"/>
        <v>0.37594654788418702</v>
      </c>
      <c r="AG42" s="45">
        <f t="shared" si="2"/>
        <v>1.9747491097442449E-2</v>
      </c>
      <c r="AH42" s="45">
        <f t="shared" si="2"/>
        <v>0.36444444444444435</v>
      </c>
      <c r="AI42" s="45">
        <f t="shared" si="2"/>
        <v>0.24965100046533273</v>
      </c>
      <c r="AJ42" s="45">
        <f t="shared" si="2"/>
        <v>0.15099609011357296</v>
      </c>
      <c r="AK42" s="45">
        <f t="shared" si="2"/>
        <v>-8.1365253963118778E-2</v>
      </c>
      <c r="AL42" s="45">
        <f t="shared" si="2"/>
        <v>2.2010917415037801E-2</v>
      </c>
      <c r="AM42" s="45">
        <f t="shared" si="4"/>
        <v>7.5809786354239517E-3</v>
      </c>
      <c r="AN42" s="45">
        <f t="shared" si="4"/>
        <v>0.11610807113543098</v>
      </c>
      <c r="AO42" s="45">
        <f t="shared" si="4"/>
        <v>-3.9834533476329481E-3</v>
      </c>
    </row>
    <row r="43" spans="2:41" s="21" customFormat="1" x14ac:dyDescent="0.2">
      <c r="B43" s="24" t="s">
        <v>5</v>
      </c>
      <c r="C43" s="23">
        <f>SUM('2003'!H43:L43)</f>
        <v>2309</v>
      </c>
      <c r="D43" s="23">
        <f>SUM('2004'!H43:L43)</f>
        <v>2681</v>
      </c>
      <c r="E43" s="23">
        <f>SUM('2005'!H43:L43)</f>
        <v>2998</v>
      </c>
      <c r="F43" s="23">
        <f>SUM('2006'!H43:L43)</f>
        <v>3964</v>
      </c>
      <c r="G43" s="23">
        <f>SUM('2007'!H43:L43)</f>
        <v>3669</v>
      </c>
      <c r="H43" s="23">
        <f>SUM('2008'!H43:L43)</f>
        <v>3002</v>
      </c>
      <c r="I43" s="23">
        <f>SUM('2009'!H43:L43)</f>
        <v>3556</v>
      </c>
      <c r="J43" s="23">
        <f>SUM('2010'!H43:L43)</f>
        <v>3676</v>
      </c>
      <c r="K43" s="23">
        <f>SUM('2011'!H43:L43)</f>
        <v>3232</v>
      </c>
      <c r="L43" s="23">
        <f>SUM('2012'!H43:L43)</f>
        <v>3083</v>
      </c>
      <c r="M43" s="23">
        <f>SUM('2013'!H43:L43)</f>
        <v>4521</v>
      </c>
      <c r="N43" s="23">
        <f>SUM('2014'!H43:L43)</f>
        <v>4917</v>
      </c>
      <c r="O43" s="23">
        <f>SUM('2015'!H43:L43)</f>
        <v>8082</v>
      </c>
      <c r="P43" s="23"/>
      <c r="Q43" s="20">
        <f t="shared" si="0"/>
        <v>372</v>
      </c>
      <c r="R43" s="20">
        <f t="shared" si="0"/>
        <v>317</v>
      </c>
      <c r="S43" s="20">
        <f t="shared" si="0"/>
        <v>966</v>
      </c>
      <c r="T43" s="20">
        <f t="shared" si="0"/>
        <v>-295</v>
      </c>
      <c r="U43" s="20">
        <f t="shared" si="0"/>
        <v>-667</v>
      </c>
      <c r="V43" s="20">
        <f t="shared" si="0"/>
        <v>554</v>
      </c>
      <c r="W43" s="20">
        <f t="shared" si="7"/>
        <v>120</v>
      </c>
      <c r="X43" s="20">
        <f t="shared" si="7"/>
        <v>-444</v>
      </c>
      <c r="Y43" s="20">
        <f t="shared" si="7"/>
        <v>-149</v>
      </c>
      <c r="Z43" s="20">
        <f t="shared" si="7"/>
        <v>1438</v>
      </c>
      <c r="AA43" s="20">
        <f t="shared" si="7"/>
        <v>396</v>
      </c>
      <c r="AB43" s="20">
        <f t="shared" si="7"/>
        <v>3165</v>
      </c>
      <c r="AC43" s="23"/>
      <c r="AD43" s="35">
        <f t="shared" ref="AD43:AO46" si="9">D43/C43-1</f>
        <v>0.16110870506712871</v>
      </c>
      <c r="AE43" s="35">
        <f t="shared" si="9"/>
        <v>0.1182394628869825</v>
      </c>
      <c r="AF43" s="35">
        <f t="shared" si="9"/>
        <v>0.32221480987324891</v>
      </c>
      <c r="AG43" s="35">
        <f t="shared" si="9"/>
        <v>-7.4419778002018155E-2</v>
      </c>
      <c r="AH43" s="35">
        <f t="shared" si="9"/>
        <v>-0.18179340419732892</v>
      </c>
      <c r="AI43" s="35">
        <f t="shared" si="9"/>
        <v>0.18454363757495007</v>
      </c>
      <c r="AJ43" s="35">
        <f t="shared" si="9"/>
        <v>3.3745781777277939E-2</v>
      </c>
      <c r="AK43" s="35">
        <f t="shared" si="9"/>
        <v>-0.1207834602829162</v>
      </c>
      <c r="AL43" s="35">
        <f t="shared" si="9"/>
        <v>-4.6101485148514865E-2</v>
      </c>
      <c r="AM43" s="35">
        <f t="shared" si="9"/>
        <v>0.46642880311385015</v>
      </c>
      <c r="AN43" s="35">
        <f t="shared" si="9"/>
        <v>8.7591240875912302E-2</v>
      </c>
      <c r="AO43" s="35">
        <f t="shared" si="9"/>
        <v>0.64368517388651614</v>
      </c>
    </row>
    <row r="44" spans="2:41" s="46" customFormat="1" x14ac:dyDescent="0.2">
      <c r="B44" s="1" t="s">
        <v>103</v>
      </c>
      <c r="C44" s="43">
        <f>SUM('2003'!H44:L44)</f>
        <v>921</v>
      </c>
      <c r="D44" s="43">
        <f>SUM('2004'!H44:L44)</f>
        <v>670</v>
      </c>
      <c r="E44" s="43">
        <f>SUM('2005'!H44:L44)</f>
        <v>832</v>
      </c>
      <c r="F44" s="43">
        <f>SUM('2006'!H44:L44)</f>
        <v>1221</v>
      </c>
      <c r="G44" s="43">
        <f>SUM('2007'!H44:L44)</f>
        <v>1817</v>
      </c>
      <c r="H44" s="43">
        <f>SUM('2008'!H44:L44)</f>
        <v>1339</v>
      </c>
      <c r="I44" s="43">
        <f>SUM('2009'!H44:L44)</f>
        <v>1498</v>
      </c>
      <c r="J44" s="43">
        <f>SUM('2010'!H44:L44)</f>
        <v>2198</v>
      </c>
      <c r="K44" s="43">
        <f>SUM('2011'!H44:L44)</f>
        <v>2118</v>
      </c>
      <c r="L44" s="43">
        <f>SUM('2012'!H44:L44)</f>
        <v>2955</v>
      </c>
      <c r="M44" s="43">
        <f>SUM('2013'!H44:L44)</f>
        <v>2354</v>
      </c>
      <c r="N44" s="43">
        <f>SUM('2014'!H44:L44)</f>
        <v>1919</v>
      </c>
      <c r="O44" s="43">
        <f>SUM('2015'!H44:L44)</f>
        <v>2022</v>
      </c>
      <c r="P44" s="43"/>
      <c r="Q44" s="44">
        <f t="shared" si="0"/>
        <v>-251</v>
      </c>
      <c r="R44" s="44">
        <f t="shared" si="0"/>
        <v>162</v>
      </c>
      <c r="S44" s="44">
        <f t="shared" si="0"/>
        <v>389</v>
      </c>
      <c r="T44" s="44">
        <f t="shared" si="0"/>
        <v>596</v>
      </c>
      <c r="U44" s="44">
        <f t="shared" si="0"/>
        <v>-478</v>
      </c>
      <c r="V44" s="44">
        <f t="shared" si="0"/>
        <v>159</v>
      </c>
      <c r="W44" s="44">
        <f t="shared" si="7"/>
        <v>700</v>
      </c>
      <c r="X44" s="44">
        <f t="shared" si="7"/>
        <v>-80</v>
      </c>
      <c r="Y44" s="44">
        <f t="shared" si="7"/>
        <v>837</v>
      </c>
      <c r="Z44" s="44">
        <f t="shared" si="7"/>
        <v>-601</v>
      </c>
      <c r="AA44" s="44">
        <f t="shared" si="7"/>
        <v>-435</v>
      </c>
      <c r="AB44" s="44">
        <f t="shared" si="7"/>
        <v>103</v>
      </c>
      <c r="AC44" s="43"/>
      <c r="AD44" s="45">
        <f t="shared" si="9"/>
        <v>-0.2725298588490771</v>
      </c>
      <c r="AE44" s="45">
        <f t="shared" si="9"/>
        <v>0.24179104477611935</v>
      </c>
      <c r="AF44" s="45">
        <f t="shared" si="9"/>
        <v>0.46754807692307687</v>
      </c>
      <c r="AG44" s="45">
        <f t="shared" si="9"/>
        <v>0.48812448812448817</v>
      </c>
      <c r="AH44" s="45">
        <f t="shared" si="9"/>
        <v>-0.26307099614749585</v>
      </c>
      <c r="AI44" s="45">
        <f t="shared" si="9"/>
        <v>0.11874533233756535</v>
      </c>
      <c r="AJ44" s="45">
        <f t="shared" si="9"/>
        <v>0.46728971962616828</v>
      </c>
      <c r="AK44" s="45">
        <f t="shared" si="9"/>
        <v>-3.6396724294813443E-2</v>
      </c>
      <c r="AL44" s="45">
        <f t="shared" si="9"/>
        <v>0.39518413597733715</v>
      </c>
      <c r="AM44" s="45">
        <f t="shared" si="9"/>
        <v>-0.20338409475465313</v>
      </c>
      <c r="AN44" s="45">
        <f t="shared" si="9"/>
        <v>-0.18479184367034829</v>
      </c>
      <c r="AO44" s="45">
        <f t="shared" si="9"/>
        <v>5.3673788431474634E-2</v>
      </c>
    </row>
    <row r="45" spans="2:41" s="21" customFormat="1" x14ac:dyDescent="0.2">
      <c r="B45" s="24" t="s">
        <v>52</v>
      </c>
      <c r="C45" s="23">
        <f>SUM('2003'!H45:L45)</f>
        <v>1387</v>
      </c>
      <c r="D45" s="23">
        <f>SUM('2004'!H45:L45)</f>
        <v>1274</v>
      </c>
      <c r="E45" s="23">
        <f>SUM('2005'!H45:L45)</f>
        <v>1870</v>
      </c>
      <c r="F45" s="23">
        <f>SUM('2006'!H45:L45)</f>
        <v>1590</v>
      </c>
      <c r="G45" s="23">
        <f>SUM('2007'!H45:L45)</f>
        <v>1368</v>
      </c>
      <c r="H45" s="23">
        <f>SUM('2008'!H45:L45)</f>
        <v>1603</v>
      </c>
      <c r="I45" s="23">
        <f>SUM('2009'!H45:L45)</f>
        <v>1010</v>
      </c>
      <c r="J45" s="23">
        <f>SUM('2010'!H45:L45)</f>
        <v>1364</v>
      </c>
      <c r="K45" s="23">
        <f>SUM('2011'!H45:L45)</f>
        <v>1516</v>
      </c>
      <c r="L45" s="23">
        <f>SUM('2012'!H45:L45)</f>
        <v>1745</v>
      </c>
      <c r="M45" s="23">
        <f>SUM('2013'!H45:L45)</f>
        <v>1653</v>
      </c>
      <c r="N45" s="23">
        <f>SUM('2014'!H45:L45)</f>
        <v>1880</v>
      </c>
      <c r="O45" s="23">
        <f>SUM('2015'!H45:L45)</f>
        <v>1874</v>
      </c>
      <c r="P45" s="23"/>
      <c r="Q45" s="20">
        <f t="shared" si="0"/>
        <v>-113</v>
      </c>
      <c r="R45" s="20">
        <f t="shared" si="0"/>
        <v>596</v>
      </c>
      <c r="S45" s="20">
        <f t="shared" si="0"/>
        <v>-280</v>
      </c>
      <c r="T45" s="20">
        <f t="shared" si="0"/>
        <v>-222</v>
      </c>
      <c r="U45" s="20">
        <f t="shared" si="0"/>
        <v>235</v>
      </c>
      <c r="V45" s="20">
        <f t="shared" si="0"/>
        <v>-593</v>
      </c>
      <c r="W45" s="20">
        <f t="shared" si="7"/>
        <v>354</v>
      </c>
      <c r="X45" s="20">
        <f t="shared" si="7"/>
        <v>152</v>
      </c>
      <c r="Y45" s="20">
        <f t="shared" si="7"/>
        <v>229</v>
      </c>
      <c r="Z45" s="20">
        <f t="shared" si="7"/>
        <v>-92</v>
      </c>
      <c r="AA45" s="20">
        <f t="shared" si="7"/>
        <v>227</v>
      </c>
      <c r="AB45" s="20">
        <f t="shared" si="7"/>
        <v>-6</v>
      </c>
      <c r="AC45" s="23"/>
      <c r="AD45" s="35">
        <f t="shared" si="9"/>
        <v>-8.1470800288392264E-2</v>
      </c>
      <c r="AE45" s="35">
        <f t="shared" si="9"/>
        <v>0.46781789638932492</v>
      </c>
      <c r="AF45" s="35">
        <f t="shared" si="9"/>
        <v>-0.14973262032085566</v>
      </c>
      <c r="AG45" s="35">
        <f t="shared" si="9"/>
        <v>-0.13962264150943393</v>
      </c>
      <c r="AH45" s="35">
        <f t="shared" si="9"/>
        <v>0.17178362573099415</v>
      </c>
      <c r="AI45" s="35">
        <f t="shared" si="9"/>
        <v>-0.36993137866500314</v>
      </c>
      <c r="AJ45" s="35">
        <f t="shared" si="9"/>
        <v>0.35049504950495058</v>
      </c>
      <c r="AK45" s="35">
        <f t="shared" si="9"/>
        <v>0.11143695014662747</v>
      </c>
      <c r="AL45" s="35">
        <f t="shared" si="9"/>
        <v>0.15105540897097636</v>
      </c>
      <c r="AM45" s="35">
        <f t="shared" si="9"/>
        <v>-5.2722063037249245E-2</v>
      </c>
      <c r="AN45" s="35">
        <f t="shared" si="9"/>
        <v>0.13732607380520268</v>
      </c>
      <c r="AO45" s="35">
        <f t="shared" si="9"/>
        <v>-3.1914893617021045E-3</v>
      </c>
    </row>
    <row r="46" spans="2:41" s="46" customFormat="1" x14ac:dyDescent="0.2">
      <c r="B46" s="1" t="s">
        <v>53</v>
      </c>
      <c r="C46" s="43">
        <f>SUM('2003'!H46:L46)</f>
        <v>1236</v>
      </c>
      <c r="D46" s="43">
        <f>SUM('2004'!H46:L46)</f>
        <v>1766</v>
      </c>
      <c r="E46" s="43">
        <f>SUM('2005'!H46:L46)</f>
        <v>3113</v>
      </c>
      <c r="F46" s="43">
        <f>SUM('2006'!H46:L46)</f>
        <v>2457</v>
      </c>
      <c r="G46" s="43">
        <f>SUM('2007'!H46:L46)</f>
        <v>2264</v>
      </c>
      <c r="H46" s="43">
        <f>SUM('2008'!H46:L46)</f>
        <v>2090</v>
      </c>
      <c r="I46" s="43">
        <f>SUM('2009'!H46:L46)</f>
        <v>2220</v>
      </c>
      <c r="J46" s="43">
        <f>SUM('2010'!H46:L46)</f>
        <v>2528</v>
      </c>
      <c r="K46" s="43">
        <f>SUM('2011'!H46:L46)</f>
        <v>3193</v>
      </c>
      <c r="L46" s="43">
        <f>SUM('2012'!H46:L46)</f>
        <v>3581</v>
      </c>
      <c r="M46" s="43">
        <f>SUM('2013'!H46:L46)</f>
        <v>4183</v>
      </c>
      <c r="N46" s="43">
        <f>SUM('2014'!H46:L46)</f>
        <v>4865</v>
      </c>
      <c r="O46" s="43">
        <f>SUM('2015'!H46:L46)</f>
        <v>5749</v>
      </c>
      <c r="P46" s="43"/>
      <c r="Q46" s="44">
        <f t="shared" si="0"/>
        <v>530</v>
      </c>
      <c r="R46" s="44">
        <f t="shared" si="0"/>
        <v>1347</v>
      </c>
      <c r="S46" s="44">
        <f t="shared" si="0"/>
        <v>-656</v>
      </c>
      <c r="T46" s="44">
        <f t="shared" si="0"/>
        <v>-193</v>
      </c>
      <c r="U46" s="44">
        <f t="shared" si="0"/>
        <v>-174</v>
      </c>
      <c r="V46" s="44">
        <f t="shared" si="0"/>
        <v>130</v>
      </c>
      <c r="W46" s="44">
        <f t="shared" si="7"/>
        <v>308</v>
      </c>
      <c r="X46" s="44">
        <f t="shared" si="7"/>
        <v>665</v>
      </c>
      <c r="Y46" s="44">
        <f t="shared" si="7"/>
        <v>388</v>
      </c>
      <c r="Z46" s="44">
        <f t="shared" si="7"/>
        <v>602</v>
      </c>
      <c r="AA46" s="44">
        <f t="shared" si="7"/>
        <v>682</v>
      </c>
      <c r="AB46" s="44">
        <f t="shared" si="7"/>
        <v>884</v>
      </c>
      <c r="AC46" s="43"/>
      <c r="AD46" s="45">
        <f t="shared" si="9"/>
        <v>0.42880258899676371</v>
      </c>
      <c r="AE46" s="45">
        <f t="shared" si="9"/>
        <v>0.76274065685164216</v>
      </c>
      <c r="AF46" s="45">
        <f t="shared" si="9"/>
        <v>-0.21072920012849339</v>
      </c>
      <c r="AG46" s="45">
        <f t="shared" si="9"/>
        <v>-7.8551078551078568E-2</v>
      </c>
      <c r="AH46" s="45">
        <f t="shared" si="9"/>
        <v>-7.6855123674911652E-2</v>
      </c>
      <c r="AI46" s="45">
        <f t="shared" si="9"/>
        <v>6.2200956937799035E-2</v>
      </c>
      <c r="AJ46" s="45">
        <f t="shared" si="9"/>
        <v>0.13873873873873865</v>
      </c>
      <c r="AK46" s="45">
        <f t="shared" si="9"/>
        <v>0.26305379746835444</v>
      </c>
      <c r="AL46" s="45">
        <f t="shared" si="9"/>
        <v>0.12151581584716564</v>
      </c>
      <c r="AM46" s="45">
        <f t="shared" si="9"/>
        <v>0.16810946662943316</v>
      </c>
      <c r="AN46" s="45">
        <f t="shared" si="9"/>
        <v>0.16304087975137471</v>
      </c>
      <c r="AO46" s="45">
        <f t="shared" si="9"/>
        <v>0.18170606372045217</v>
      </c>
    </row>
    <row r="47" spans="2:41" s="21" customFormat="1" x14ac:dyDescent="0.2">
      <c r="B47" s="25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3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</row>
    <row r="48" spans="2:41" s="46" customFormat="1" x14ac:dyDescent="0.2">
      <c r="B48" s="1" t="s">
        <v>54</v>
      </c>
      <c r="C48" s="43">
        <f>SUM('2003'!H48:L48)</f>
        <v>87926</v>
      </c>
      <c r="D48" s="43">
        <f>SUM('2004'!H48:L48)</f>
        <v>73234</v>
      </c>
      <c r="E48" s="43">
        <f>SUM('2005'!H48:L48)</f>
        <v>79704</v>
      </c>
      <c r="F48" s="43">
        <f>SUM('2006'!H48:L48)</f>
        <v>97604</v>
      </c>
      <c r="G48" s="43">
        <f>SUM('2007'!H48:L48)</f>
        <v>119293</v>
      </c>
      <c r="H48" s="43">
        <f>SUM('2008'!H48:L48)</f>
        <v>96717</v>
      </c>
      <c r="I48" s="43">
        <f>SUM('2009'!H48:L48)</f>
        <v>92853</v>
      </c>
      <c r="J48" s="43">
        <f>SUM('2010'!H48:L48)</f>
        <v>78980</v>
      </c>
      <c r="K48" s="43">
        <f>SUM('2011'!H48:L48)</f>
        <v>85328</v>
      </c>
      <c r="L48" s="43">
        <f>SUM('2012'!H48:L48)</f>
        <v>112542</v>
      </c>
      <c r="M48" s="43">
        <f>SUM('2013'!H48:L48)</f>
        <v>115936</v>
      </c>
      <c r="N48" s="43">
        <f>SUM('2014'!H48:L48)</f>
        <v>110151</v>
      </c>
      <c r="O48" s="43">
        <f>SUM('2015'!H48:L48)</f>
        <v>144463</v>
      </c>
      <c r="P48" s="43"/>
      <c r="Q48" s="44">
        <f t="shared" ref="Q48:AB48" si="10">D48-C48</f>
        <v>-14692</v>
      </c>
      <c r="R48" s="44">
        <f t="shared" si="10"/>
        <v>6470</v>
      </c>
      <c r="S48" s="44">
        <f t="shared" si="10"/>
        <v>17900</v>
      </c>
      <c r="T48" s="44">
        <f t="shared" si="10"/>
        <v>21689</v>
      </c>
      <c r="U48" s="44">
        <f t="shared" si="10"/>
        <v>-22576</v>
      </c>
      <c r="V48" s="44">
        <f t="shared" si="10"/>
        <v>-3864</v>
      </c>
      <c r="W48" s="44">
        <f t="shared" si="10"/>
        <v>-13873</v>
      </c>
      <c r="X48" s="44">
        <f t="shared" si="10"/>
        <v>6348</v>
      </c>
      <c r="Y48" s="44">
        <f t="shared" si="10"/>
        <v>27214</v>
      </c>
      <c r="Z48" s="44">
        <f t="shared" si="10"/>
        <v>3394</v>
      </c>
      <c r="AA48" s="44">
        <f t="shared" si="10"/>
        <v>-5785</v>
      </c>
      <c r="AB48" s="44">
        <f t="shared" si="10"/>
        <v>34312</v>
      </c>
      <c r="AC48" s="44"/>
      <c r="AD48" s="45">
        <f t="shared" ref="AD48:AO48" si="11">D48/C48-1</f>
        <v>-0.16709505720719697</v>
      </c>
      <c r="AE48" s="45">
        <f t="shared" si="11"/>
        <v>8.8346942676898799E-2</v>
      </c>
      <c r="AF48" s="45">
        <f t="shared" si="11"/>
        <v>0.22458094951319874</v>
      </c>
      <c r="AG48" s="45">
        <f t="shared" si="11"/>
        <v>0.22221425351420021</v>
      </c>
      <c r="AH48" s="45">
        <f t="shared" si="11"/>
        <v>-0.18924832136001279</v>
      </c>
      <c r="AI48" s="45">
        <f t="shared" si="11"/>
        <v>-3.9951611402338827E-2</v>
      </c>
      <c r="AJ48" s="45">
        <f t="shared" si="11"/>
        <v>-0.14940820436604096</v>
      </c>
      <c r="AK48" s="45">
        <f t="shared" si="11"/>
        <v>8.0374778424917803E-2</v>
      </c>
      <c r="AL48" s="45">
        <f t="shared" si="11"/>
        <v>0.31893399587474214</v>
      </c>
      <c r="AM48" s="45">
        <f t="shared" si="11"/>
        <v>3.0157630040340555E-2</v>
      </c>
      <c r="AN48" s="45">
        <f t="shared" si="11"/>
        <v>-4.9898219707424807E-2</v>
      </c>
      <c r="AO48" s="45">
        <f t="shared" si="11"/>
        <v>0.31149966863668954</v>
      </c>
    </row>
    <row r="49" spans="2:41" s="46" customFormat="1" x14ac:dyDescent="0.2">
      <c r="B49" s="42"/>
      <c r="E49"/>
      <c r="F49"/>
      <c r="G49"/>
      <c r="H49"/>
      <c r="I49"/>
      <c r="J49"/>
      <c r="K49"/>
      <c r="L49"/>
      <c r="M49"/>
      <c r="N49"/>
      <c r="O49"/>
      <c r="P49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</row>
    <row r="50" spans="2:41" s="46" customFormat="1" x14ac:dyDescent="0.2">
      <c r="B50" s="42"/>
      <c r="E50"/>
      <c r="F50"/>
      <c r="G50"/>
      <c r="H50"/>
      <c r="I50"/>
      <c r="J50"/>
      <c r="K50"/>
      <c r="L50"/>
      <c r="M50"/>
      <c r="N50"/>
      <c r="O50"/>
      <c r="P50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</row>
    <row r="51" spans="2:41" x14ac:dyDescent="0.2"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</row>
    <row r="52" spans="2:41" x14ac:dyDescent="0.2"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</row>
    <row r="53" spans="2:41" x14ac:dyDescent="0.2"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</row>
    <row r="54" spans="2:41" x14ac:dyDescent="0.2"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</row>
    <row r="55" spans="2:41" x14ac:dyDescent="0.2"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</row>
    <row r="56" spans="2:41" x14ac:dyDescent="0.2"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</row>
    <row r="57" spans="2:41" x14ac:dyDescent="0.2">
      <c r="B57" s="13"/>
    </row>
  </sheetData>
  <phoneticPr fontId="0" type="noConversion"/>
  <conditionalFormatting sqref="A1:B1048576 C1:C5 C7:C65536 D1:JK1048576">
    <cfRule type="cellIs" dxfId="3" priority="1" stopIfTrue="1" operator="lessThan">
      <formula>0</formula>
    </cfRule>
  </conditionalFormatting>
  <pageMargins left="0.28000000000000003" right="0.34" top="0.27" bottom="0.28999999999999998" header="0.18" footer="0.2"/>
  <pageSetup paperSize="9" scale="85" orientation="landscape" r:id="rId1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T57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/>
    </sheetView>
  </sheetViews>
  <sheetFormatPr defaultRowHeight="12.75" x14ac:dyDescent="0.2"/>
  <cols>
    <col min="1" max="1" width="4.140625" customWidth="1"/>
    <col min="2" max="2" width="28.7109375" style="1" customWidth="1"/>
    <col min="3" max="3" width="4.5703125" customWidth="1"/>
    <col min="4" max="4" width="0" hidden="1" customWidth="1"/>
    <col min="5" max="5" width="18.5703125" bestFit="1" customWidth="1"/>
    <col min="6" max="6" width="18.5703125" customWidth="1"/>
    <col min="7" max="7" width="19.7109375" customWidth="1"/>
    <col min="8" max="8" width="18.5703125" customWidth="1"/>
    <col min="9" max="9" width="18.5703125" bestFit="1" customWidth="1"/>
    <col min="10" max="17" width="18.5703125" customWidth="1"/>
    <col min="18" max="20" width="17.42578125" customWidth="1"/>
    <col min="21" max="30" width="19.28515625" customWidth="1"/>
    <col min="31" max="31" width="17.140625" customWidth="1"/>
    <col min="32" max="32" width="17.140625" bestFit="1" customWidth="1"/>
    <col min="33" max="34" width="19.42578125" customWidth="1"/>
    <col min="35" max="35" width="19" customWidth="1"/>
    <col min="36" max="43" width="19.42578125" customWidth="1"/>
  </cols>
  <sheetData>
    <row r="2" spans="2:72" x14ac:dyDescent="0.2">
      <c r="B2" s="51" t="s">
        <v>72</v>
      </c>
    </row>
    <row r="4" spans="2:72" ht="16.5" thickBot="1" x14ac:dyDescent="0.3">
      <c r="B4" s="3" t="s">
        <v>55</v>
      </c>
    </row>
    <row r="5" spans="2:72" ht="15.75" thickBot="1" x14ac:dyDescent="0.3">
      <c r="B5" s="5" t="s">
        <v>0</v>
      </c>
      <c r="E5" s="6" t="s">
        <v>20</v>
      </c>
    </row>
    <row r="6" spans="2:72" ht="13.5" thickBot="1" x14ac:dyDescent="0.25">
      <c r="E6" s="40" t="s">
        <v>70</v>
      </c>
      <c r="R6" s="10" t="s">
        <v>84</v>
      </c>
      <c r="S6" s="10" t="s">
        <v>92</v>
      </c>
      <c r="T6" s="10" t="s">
        <v>99</v>
      </c>
      <c r="U6" s="10" t="s">
        <v>113</v>
      </c>
      <c r="V6" s="10" t="s">
        <v>125</v>
      </c>
      <c r="W6" s="10" t="s">
        <v>139</v>
      </c>
      <c r="X6" s="10" t="s">
        <v>155</v>
      </c>
      <c r="Y6" s="10" t="s">
        <v>171</v>
      </c>
      <c r="Z6" s="10" t="s">
        <v>178</v>
      </c>
      <c r="AA6" s="10" t="s">
        <v>193</v>
      </c>
      <c r="AB6" s="10" t="s">
        <v>208</v>
      </c>
      <c r="AC6" s="10" t="s">
        <v>235</v>
      </c>
      <c r="AD6" s="10" t="s">
        <v>242</v>
      </c>
      <c r="AE6" s="10" t="s">
        <v>92</v>
      </c>
      <c r="AF6" s="10" t="s">
        <v>99</v>
      </c>
      <c r="AG6" s="10" t="s">
        <v>113</v>
      </c>
      <c r="AH6" s="10" t="s">
        <v>125</v>
      </c>
      <c r="AI6" s="10" t="s">
        <v>125</v>
      </c>
      <c r="AJ6" s="10" t="s">
        <v>139</v>
      </c>
      <c r="AK6" s="10" t="s">
        <v>155</v>
      </c>
      <c r="AL6" s="10" t="s">
        <v>171</v>
      </c>
      <c r="AM6" s="10" t="s">
        <v>178</v>
      </c>
      <c r="AN6" s="10" t="s">
        <v>193</v>
      </c>
      <c r="AO6" s="10" t="s">
        <v>208</v>
      </c>
      <c r="AP6" s="10" t="s">
        <v>235</v>
      </c>
      <c r="AQ6" s="10" t="s">
        <v>242</v>
      </c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</row>
    <row r="7" spans="2:72" s="16" customFormat="1" x14ac:dyDescent="0.2">
      <c r="B7" s="15"/>
      <c r="E7" s="10" t="s">
        <v>83</v>
      </c>
      <c r="F7" s="10" t="s">
        <v>91</v>
      </c>
      <c r="G7" s="10" t="s">
        <v>101</v>
      </c>
      <c r="H7" s="10" t="s">
        <v>112</v>
      </c>
      <c r="I7" s="10" t="s">
        <v>124</v>
      </c>
      <c r="J7" s="10" t="s">
        <v>138</v>
      </c>
      <c r="K7" s="10" t="s">
        <v>154</v>
      </c>
      <c r="L7" s="10" t="s">
        <v>170</v>
      </c>
      <c r="M7" s="10" t="s">
        <v>188</v>
      </c>
      <c r="N7" s="10" t="s">
        <v>204</v>
      </c>
      <c r="O7" s="10" t="s">
        <v>222</v>
      </c>
      <c r="P7" s="10" t="s">
        <v>234</v>
      </c>
      <c r="Q7" s="10" t="s">
        <v>254</v>
      </c>
      <c r="R7" s="10" t="s">
        <v>85</v>
      </c>
      <c r="S7" s="10" t="s">
        <v>93</v>
      </c>
      <c r="T7" s="10" t="s">
        <v>100</v>
      </c>
      <c r="U7" s="10" t="s">
        <v>114</v>
      </c>
      <c r="V7" s="10" t="s">
        <v>126</v>
      </c>
      <c r="W7" s="10" t="s">
        <v>140</v>
      </c>
      <c r="X7" s="10" t="s">
        <v>156</v>
      </c>
      <c r="Y7" s="10" t="s">
        <v>172</v>
      </c>
      <c r="Z7" s="10" t="s">
        <v>179</v>
      </c>
      <c r="AA7" s="10" t="s">
        <v>194</v>
      </c>
      <c r="AB7" s="10" t="s">
        <v>209</v>
      </c>
      <c r="AC7" s="10" t="s">
        <v>236</v>
      </c>
      <c r="AD7" s="10" t="s">
        <v>243</v>
      </c>
      <c r="AE7" s="10" t="s">
        <v>93</v>
      </c>
      <c r="AF7" s="10" t="s">
        <v>100</v>
      </c>
      <c r="AG7" s="10" t="s">
        <v>114</v>
      </c>
      <c r="AH7" s="10" t="s">
        <v>126</v>
      </c>
      <c r="AI7" s="10" t="s">
        <v>126</v>
      </c>
      <c r="AJ7" s="10" t="s">
        <v>140</v>
      </c>
      <c r="AK7" s="10" t="s">
        <v>156</v>
      </c>
      <c r="AL7" s="10" t="s">
        <v>172</v>
      </c>
      <c r="AM7" s="10" t="s">
        <v>179</v>
      </c>
      <c r="AN7" s="10" t="s">
        <v>194</v>
      </c>
      <c r="AO7" s="10" t="s">
        <v>209</v>
      </c>
      <c r="AP7" s="10" t="s">
        <v>236</v>
      </c>
      <c r="AQ7" s="10" t="s">
        <v>243</v>
      </c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</row>
    <row r="8" spans="2:72" x14ac:dyDescent="0.2">
      <c r="B8" s="9"/>
      <c r="R8" s="10" t="s">
        <v>21</v>
      </c>
      <c r="S8" s="10" t="s">
        <v>21</v>
      </c>
      <c r="T8" s="10" t="s">
        <v>21</v>
      </c>
      <c r="U8" s="10" t="s">
        <v>21</v>
      </c>
      <c r="V8" s="10" t="s">
        <v>21</v>
      </c>
      <c r="W8" s="10" t="s">
        <v>21</v>
      </c>
      <c r="X8" s="10" t="s">
        <v>21</v>
      </c>
      <c r="Y8" s="10" t="s">
        <v>21</v>
      </c>
      <c r="Z8" s="10" t="s">
        <v>21</v>
      </c>
      <c r="AA8" s="10" t="s">
        <v>21</v>
      </c>
      <c r="AB8" s="10" t="s">
        <v>21</v>
      </c>
      <c r="AC8" s="10" t="s">
        <v>21</v>
      </c>
      <c r="AD8" s="10" t="s">
        <v>21</v>
      </c>
      <c r="AE8" s="10" t="s">
        <v>22</v>
      </c>
      <c r="AF8" s="10" t="s">
        <v>22</v>
      </c>
      <c r="AG8" s="10" t="s">
        <v>22</v>
      </c>
      <c r="AH8" s="10" t="s">
        <v>22</v>
      </c>
      <c r="AI8" s="10" t="s">
        <v>22</v>
      </c>
      <c r="AJ8" s="10" t="s">
        <v>22</v>
      </c>
      <c r="AK8" s="10" t="s">
        <v>22</v>
      </c>
      <c r="AL8" s="10" t="s">
        <v>22</v>
      </c>
      <c r="AM8" s="10" t="s">
        <v>22</v>
      </c>
      <c r="AN8" s="10" t="s">
        <v>22</v>
      </c>
      <c r="AO8" s="10" t="s">
        <v>22</v>
      </c>
      <c r="AP8" s="10" t="s">
        <v>22</v>
      </c>
      <c r="AQ8" s="10" t="s">
        <v>22</v>
      </c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</row>
    <row r="9" spans="2:72" s="21" customFormat="1" x14ac:dyDescent="0.2">
      <c r="B9" s="18" t="s">
        <v>23</v>
      </c>
      <c r="E9" s="19">
        <f>SUM([24]Loka:Joulu!C13)+SUM([21]Tammi:Huhti!C13)</f>
        <v>1174522</v>
      </c>
      <c r="F9" s="19">
        <f>SUM([21]Loka:Joulu!C13)+SUM([20]Tammi:Huhti!C13)</f>
        <v>1203186</v>
      </c>
      <c r="G9" s="19">
        <f>SUM([20]Loka:Joulu!C13)+SUM([19]Tammi:Huhti!C13)</f>
        <v>1198888</v>
      </c>
      <c r="H9" s="19">
        <f>SUM([19]Loka:Joulu!C13)+SUM([18]Tammi:Huhti!C13)</f>
        <v>1297595</v>
      </c>
      <c r="I9" s="19">
        <f>SUM([18]Loka:Joulu!C13)+SUM([25]Tammi:Huhti!C13)</f>
        <v>1420826</v>
      </c>
      <c r="J9" s="19">
        <f>SUM('2007'!M9:O9)+SUM('2008'!D9:G9)</f>
        <v>1565791</v>
      </c>
      <c r="K9" s="19">
        <f>SUM('2008'!M9:O9)+SUM('2010'!D9:G9)</f>
        <v>1518884</v>
      </c>
      <c r="L9" s="19">
        <f>SUM('2010'!M9:O9)+SUM('2010'!D9:G9)</f>
        <v>1583262</v>
      </c>
      <c r="M9" s="19">
        <f>SUM('2010'!M9:O9)+SUM('2011'!D9:G9)</f>
        <v>1651089</v>
      </c>
      <c r="N9" s="19">
        <f>SUM('2011'!M9:O9)+SUM('2012'!D9:G9)</f>
        <v>1697953</v>
      </c>
      <c r="O9" s="19">
        <f>SUM('2012'!M9:O9)+SUM('2013'!D9:G9)</f>
        <v>1623100</v>
      </c>
      <c r="P9" s="19">
        <f>SUM('2013'!M9:O9)+SUM('2014'!D9:G9)</f>
        <v>1622629</v>
      </c>
      <c r="Q9" s="19">
        <f>SUM('2014'!M9:P9)+SUM('2015'!D9:G9)</f>
        <v>1645205</v>
      </c>
      <c r="R9" s="36">
        <f t="shared" ref="R9:R46" si="0">E9-I9</f>
        <v>-246304</v>
      </c>
      <c r="S9" s="36">
        <f t="shared" ref="S9:U46" si="1">F9-E9</f>
        <v>28664</v>
      </c>
      <c r="T9" s="36">
        <f t="shared" si="1"/>
        <v>-4298</v>
      </c>
      <c r="U9" s="36">
        <f t="shared" si="1"/>
        <v>98707</v>
      </c>
      <c r="V9" s="36">
        <f t="shared" ref="V9:V46" si="2">I9-H9</f>
        <v>123231</v>
      </c>
      <c r="W9" s="36">
        <f t="shared" ref="W9:AC46" si="3">J9-I9</f>
        <v>144965</v>
      </c>
      <c r="X9" s="36">
        <f t="shared" si="3"/>
        <v>-46907</v>
      </c>
      <c r="Y9" s="36">
        <f t="shared" si="3"/>
        <v>64378</v>
      </c>
      <c r="Z9" s="36">
        <f t="shared" si="3"/>
        <v>67827</v>
      </c>
      <c r="AA9" s="36">
        <f t="shared" si="3"/>
        <v>46864</v>
      </c>
      <c r="AB9" s="36">
        <f t="shared" si="3"/>
        <v>-74853</v>
      </c>
      <c r="AC9" s="36">
        <f t="shared" si="3"/>
        <v>-471</v>
      </c>
      <c r="AD9" s="36">
        <f t="shared" ref="AD9:AD35" si="4">Q9-P9</f>
        <v>22576</v>
      </c>
      <c r="AE9" s="35">
        <f t="shared" ref="AE9:AH46" si="5">F9/E9-1</f>
        <v>2.440482170619207E-2</v>
      </c>
      <c r="AF9" s="35">
        <f t="shared" si="5"/>
        <v>-3.5721825220705883E-3</v>
      </c>
      <c r="AG9" s="35">
        <f t="shared" si="5"/>
        <v>8.2332127771735042E-2</v>
      </c>
      <c r="AH9" s="35">
        <f t="shared" si="5"/>
        <v>9.4968769145997056E-2</v>
      </c>
      <c r="AI9" s="35">
        <f t="shared" ref="AI9:AQ24" si="6">I9/H9-1</f>
        <v>9.4968769145997056E-2</v>
      </c>
      <c r="AJ9" s="35">
        <f t="shared" si="6"/>
        <v>0.10202867909230262</v>
      </c>
      <c r="AK9" s="35">
        <f t="shared" si="6"/>
        <v>-2.9957382562551427E-2</v>
      </c>
      <c r="AL9" s="35">
        <f t="shared" si="6"/>
        <v>4.2385066930720194E-2</v>
      </c>
      <c r="AM9" s="35">
        <f t="shared" si="6"/>
        <v>4.2840035319485992E-2</v>
      </c>
      <c r="AN9" s="35">
        <f t="shared" si="6"/>
        <v>2.8383691006359957E-2</v>
      </c>
      <c r="AO9" s="35">
        <f t="shared" si="6"/>
        <v>-4.4084259104933965E-2</v>
      </c>
      <c r="AP9" s="35">
        <f t="shared" si="6"/>
        <v>-2.9018544760028853E-4</v>
      </c>
      <c r="AQ9" s="35">
        <f t="shared" si="6"/>
        <v>1.3913223540316322E-2</v>
      </c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</row>
    <row r="10" spans="2:72" x14ac:dyDescent="0.2">
      <c r="B10" s="11" t="s">
        <v>24</v>
      </c>
      <c r="E10" s="12">
        <f>SUM([24]Loka:Joulu!E13)+SUM([21]Tammi:Huhti!E13)</f>
        <v>632958</v>
      </c>
      <c r="F10" s="12">
        <f>SUM([21]Loka:Joulu!E13)+SUM([20]Tammi:Huhti!E13)</f>
        <v>653817</v>
      </c>
      <c r="G10" s="12">
        <f>SUM([20]Loka:Joulu!E13)+SUM([19]Tammi:Huhti!E13)</f>
        <v>643070</v>
      </c>
      <c r="H10" s="12">
        <f>SUM([19]Loka:Joulu!E13)+SUM([18]Tammi:Huhti!E13)</f>
        <v>716246</v>
      </c>
      <c r="I10" s="12">
        <f>SUM([18]Loka:Joulu!E13)+SUM([25]Tammi:Huhti!E13)</f>
        <v>815047</v>
      </c>
      <c r="J10" s="43">
        <f>SUM('2007'!M10:O10)+SUM('2008'!D10:G10)</f>
        <v>873552</v>
      </c>
      <c r="K10" s="43">
        <f>SUM('2008'!M10:O10)+SUM('2010'!D10:G10)</f>
        <v>803373</v>
      </c>
      <c r="L10" s="43">
        <f>SUM('2010'!M10:O10)+SUM('2010'!D10:G10)</f>
        <v>796515</v>
      </c>
      <c r="M10" s="43">
        <f>SUM('2010'!M10:O10)+SUM('2011'!D10:G10)</f>
        <v>836619</v>
      </c>
      <c r="N10" s="43">
        <f>SUM('2011'!M10:O10)+SUM('2012'!D10:G10)</f>
        <v>859162</v>
      </c>
      <c r="O10" s="43">
        <f>SUM('2012'!M10:O10)+SUM('2013'!D10:G10)</f>
        <v>819827</v>
      </c>
      <c r="P10" s="43">
        <f>SUM('2013'!M10:O10)+SUM('2014'!D10:G10)</f>
        <v>799348</v>
      </c>
      <c r="Q10" s="43">
        <f>SUM('2014'!M10:P10)+SUM('2015'!D10:G10)</f>
        <v>787990</v>
      </c>
      <c r="R10" s="10">
        <f t="shared" si="0"/>
        <v>-182089</v>
      </c>
      <c r="S10" s="10">
        <f t="shared" si="1"/>
        <v>20859</v>
      </c>
      <c r="T10" s="10">
        <f t="shared" si="1"/>
        <v>-10747</v>
      </c>
      <c r="U10" s="10">
        <f t="shared" si="1"/>
        <v>73176</v>
      </c>
      <c r="V10" s="10">
        <f t="shared" si="2"/>
        <v>98801</v>
      </c>
      <c r="W10" s="10">
        <f t="shared" si="3"/>
        <v>58505</v>
      </c>
      <c r="X10" s="10">
        <f t="shared" si="3"/>
        <v>-70179</v>
      </c>
      <c r="Y10" s="10">
        <f t="shared" si="3"/>
        <v>-6858</v>
      </c>
      <c r="Z10" s="10">
        <f t="shared" si="3"/>
        <v>40104</v>
      </c>
      <c r="AA10" s="10">
        <f t="shared" si="3"/>
        <v>22543</v>
      </c>
      <c r="AB10" s="10">
        <f t="shared" si="3"/>
        <v>-39335</v>
      </c>
      <c r="AC10" s="10">
        <f t="shared" si="3"/>
        <v>-20479</v>
      </c>
      <c r="AD10" s="10">
        <f t="shared" si="4"/>
        <v>-11358</v>
      </c>
      <c r="AE10" s="17">
        <f t="shared" si="5"/>
        <v>3.2954793209028166E-2</v>
      </c>
      <c r="AF10" s="17">
        <f t="shared" si="5"/>
        <v>-1.6437321146437034E-2</v>
      </c>
      <c r="AG10" s="17">
        <f t="shared" si="5"/>
        <v>0.11379165565179528</v>
      </c>
      <c r="AH10" s="17">
        <f t="shared" si="5"/>
        <v>0.13794282969817639</v>
      </c>
      <c r="AI10" s="45">
        <f t="shared" si="6"/>
        <v>0.13794282969817639</v>
      </c>
      <c r="AJ10" s="45">
        <f t="shared" si="6"/>
        <v>7.1781136547953706E-2</v>
      </c>
      <c r="AK10" s="45">
        <f t="shared" si="6"/>
        <v>-8.0337518544974951E-2</v>
      </c>
      <c r="AL10" s="45">
        <f t="shared" si="6"/>
        <v>-8.5365079483626927E-3</v>
      </c>
      <c r="AM10" s="45">
        <f t="shared" si="6"/>
        <v>5.0349334287489889E-2</v>
      </c>
      <c r="AN10" s="45">
        <f t="shared" si="6"/>
        <v>2.69453598352416E-2</v>
      </c>
      <c r="AO10" s="45">
        <f t="shared" si="6"/>
        <v>-4.578298388429658E-2</v>
      </c>
      <c r="AP10" s="45">
        <f t="shared" si="6"/>
        <v>-2.497966034297483E-2</v>
      </c>
      <c r="AQ10" s="45">
        <f t="shared" si="6"/>
        <v>-1.4209080400526375E-2</v>
      </c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</row>
    <row r="11" spans="2:72" s="21" customFormat="1" x14ac:dyDescent="0.2">
      <c r="B11" s="22" t="s">
        <v>25</v>
      </c>
      <c r="E11" s="23">
        <f>SUM([24]Loka:Joulu!D13)+SUM([21]Tammi:Huhti!D13)</f>
        <v>541564</v>
      </c>
      <c r="F11" s="23">
        <f>SUM([21]Loka:Joulu!D13)+SUM([20]Tammi:Huhti!D13)</f>
        <v>549369</v>
      </c>
      <c r="G11" s="23">
        <f>SUM([20]Loka:Joulu!D13)+SUM([19]Tammi:Huhti!D13)</f>
        <v>555818</v>
      </c>
      <c r="H11" s="23">
        <f>SUM([19]Loka:Joulu!D13)+SUM([18]Tammi:Huhti!D13)</f>
        <v>581349</v>
      </c>
      <c r="I11" s="23">
        <f>SUM([18]Loka:Joulu!D13)+SUM([25]Tammi:Huhti!D13)</f>
        <v>605779</v>
      </c>
      <c r="J11" s="23">
        <f>SUM('2007'!M11:O11)+SUM('2008'!D11:G11)</f>
        <v>692239</v>
      </c>
      <c r="K11" s="23">
        <f>SUM('2008'!M11:O11)+SUM('2010'!D11:G11)</f>
        <v>715511</v>
      </c>
      <c r="L11" s="23">
        <f>SUM('2010'!M11:O11)+SUM('2010'!D11:G11)</f>
        <v>786747</v>
      </c>
      <c r="M11" s="23">
        <f>SUM('2010'!M11:O11)+SUM('2011'!D11:G11)</f>
        <v>814470</v>
      </c>
      <c r="N11" s="23">
        <f>SUM('2011'!M11:O11)+SUM('2012'!D11:G11)</f>
        <v>838791</v>
      </c>
      <c r="O11" s="23">
        <f>SUM('2012'!M11:O11)+SUM('2013'!D11:G11)</f>
        <v>803273</v>
      </c>
      <c r="P11" s="23">
        <f>SUM('2013'!M11:O11)+SUM('2014'!D11:G11)</f>
        <v>823281</v>
      </c>
      <c r="Q11" s="23">
        <f>SUM('2014'!M11:P11)+SUM('2015'!D11:G11)</f>
        <v>857215</v>
      </c>
      <c r="R11" s="36">
        <f t="shared" si="0"/>
        <v>-64215</v>
      </c>
      <c r="S11" s="36">
        <f t="shared" si="1"/>
        <v>7805</v>
      </c>
      <c r="T11" s="36">
        <f t="shared" si="1"/>
        <v>6449</v>
      </c>
      <c r="U11" s="36">
        <f t="shared" si="1"/>
        <v>25531</v>
      </c>
      <c r="V11" s="36">
        <f t="shared" si="2"/>
        <v>24430</v>
      </c>
      <c r="W11" s="36">
        <f t="shared" si="3"/>
        <v>86460</v>
      </c>
      <c r="X11" s="36">
        <f t="shared" si="3"/>
        <v>23272</v>
      </c>
      <c r="Y11" s="36">
        <f t="shared" si="3"/>
        <v>71236</v>
      </c>
      <c r="Z11" s="36">
        <f t="shared" si="3"/>
        <v>27723</v>
      </c>
      <c r="AA11" s="36">
        <f t="shared" si="3"/>
        <v>24321</v>
      </c>
      <c r="AB11" s="36">
        <f t="shared" si="3"/>
        <v>-35518</v>
      </c>
      <c r="AC11" s="36">
        <f t="shared" si="3"/>
        <v>20008</v>
      </c>
      <c r="AD11" s="36">
        <f t="shared" si="4"/>
        <v>33934</v>
      </c>
      <c r="AE11" s="35">
        <f t="shared" si="5"/>
        <v>1.4411962390409983E-2</v>
      </c>
      <c r="AF11" s="35">
        <f t="shared" si="5"/>
        <v>1.1738922290846387E-2</v>
      </c>
      <c r="AG11" s="35">
        <f t="shared" si="5"/>
        <v>4.593410073081472E-2</v>
      </c>
      <c r="AH11" s="35">
        <f t="shared" si="5"/>
        <v>4.2022950069579457E-2</v>
      </c>
      <c r="AI11" s="35">
        <f t="shared" ref="AI11:AI48" si="7">I11/H11-1</f>
        <v>4.2022950069579457E-2</v>
      </c>
      <c r="AJ11" s="35">
        <f t="shared" ref="AJ11:AP48" si="8">J11/I11-1</f>
        <v>0.1427253173186922</v>
      </c>
      <c r="AK11" s="35">
        <f t="shared" si="8"/>
        <v>3.3618446808111102E-2</v>
      </c>
      <c r="AL11" s="35">
        <f t="shared" si="8"/>
        <v>9.9559615435681703E-2</v>
      </c>
      <c r="AM11" s="35">
        <f t="shared" si="8"/>
        <v>3.5237503288858996E-2</v>
      </c>
      <c r="AN11" s="35">
        <f t="shared" si="8"/>
        <v>2.9861136690117585E-2</v>
      </c>
      <c r="AO11" s="35">
        <f t="shared" si="8"/>
        <v>-4.2344278848962413E-2</v>
      </c>
      <c r="AP11" s="35">
        <f t="shared" si="8"/>
        <v>2.490809475732414E-2</v>
      </c>
      <c r="AQ11" s="35">
        <f t="shared" si="6"/>
        <v>4.1218004545228171E-2</v>
      </c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</row>
    <row r="12" spans="2:72" x14ac:dyDescent="0.2">
      <c r="B12" s="1" t="s">
        <v>26</v>
      </c>
      <c r="E12" s="12">
        <f>SUM([24]Loka:Joulu!P13)+SUM([21]Tammi:Huhti!P13)</f>
        <v>74317</v>
      </c>
      <c r="F12" s="12">
        <f>SUM([21]Loka:Joulu!P13)+SUM([20]Tammi:Huhti!P13)</f>
        <v>72843</v>
      </c>
      <c r="G12" s="12">
        <f>SUM([20]Loka:Joulu!P13)+SUM([19]Tammi:Huhti!P13)</f>
        <v>74863</v>
      </c>
      <c r="H12" s="12">
        <f>SUM([19]Loka:Joulu!P13)+SUM([18]Tammi:Huhti!P13)</f>
        <v>70292</v>
      </c>
      <c r="I12" s="12">
        <f>SUM([18]Loka:Joulu!P13)+SUM([25]Tammi:Huhti!P13)</f>
        <v>76775</v>
      </c>
      <c r="J12" s="43">
        <f>SUM('2007'!M12:O12)+SUM('2008'!D12:G12)</f>
        <v>78907</v>
      </c>
      <c r="K12" s="43">
        <f>SUM('2008'!M12:O12)+SUM('2010'!D12:G12)</f>
        <v>68996</v>
      </c>
      <c r="L12" s="43">
        <f>SUM('2010'!M12:O12)+SUM('2010'!D12:G12)</f>
        <v>69268</v>
      </c>
      <c r="M12" s="43">
        <f>SUM('2010'!M12:O12)+SUM('2011'!D12:G12)</f>
        <v>72891</v>
      </c>
      <c r="N12" s="43">
        <f>SUM('2011'!M12:O12)+SUM('2012'!D12:G12)</f>
        <v>60052</v>
      </c>
      <c r="O12" s="43">
        <f>SUM('2012'!M12:O12)+SUM('2013'!D12:G12)</f>
        <v>60191</v>
      </c>
      <c r="P12" s="43">
        <f>SUM('2013'!M12:O12)+SUM('2014'!D12:G12)</f>
        <v>61225</v>
      </c>
      <c r="Q12" s="43">
        <f>SUM('2014'!M12:P12)+SUM('2015'!D12:G12)</f>
        <v>66585</v>
      </c>
      <c r="R12" s="8">
        <f t="shared" si="0"/>
        <v>-2458</v>
      </c>
      <c r="S12" s="8">
        <f t="shared" si="1"/>
        <v>-1474</v>
      </c>
      <c r="T12" s="8">
        <f t="shared" si="1"/>
        <v>2020</v>
      </c>
      <c r="U12" s="8">
        <f t="shared" si="1"/>
        <v>-4571</v>
      </c>
      <c r="V12" s="8">
        <f t="shared" si="2"/>
        <v>6483</v>
      </c>
      <c r="W12" s="8">
        <f t="shared" si="3"/>
        <v>2132</v>
      </c>
      <c r="X12" s="8">
        <f t="shared" si="3"/>
        <v>-9911</v>
      </c>
      <c r="Y12" s="8">
        <f t="shared" si="3"/>
        <v>272</v>
      </c>
      <c r="Z12" s="8">
        <f t="shared" si="3"/>
        <v>3623</v>
      </c>
      <c r="AA12" s="8">
        <f t="shared" si="3"/>
        <v>-12839</v>
      </c>
      <c r="AB12" s="8">
        <f t="shared" si="3"/>
        <v>139</v>
      </c>
      <c r="AC12" s="8">
        <f t="shared" si="3"/>
        <v>1034</v>
      </c>
      <c r="AD12" s="8">
        <f t="shared" si="4"/>
        <v>5360</v>
      </c>
      <c r="AE12" s="17">
        <f t="shared" si="5"/>
        <v>-1.9833954546066179E-2</v>
      </c>
      <c r="AF12" s="17">
        <f t="shared" si="5"/>
        <v>2.773087324794421E-2</v>
      </c>
      <c r="AG12" s="17">
        <f t="shared" si="5"/>
        <v>-6.1058199644684286E-2</v>
      </c>
      <c r="AH12" s="17">
        <f t="shared" si="5"/>
        <v>9.2229556706310722E-2</v>
      </c>
      <c r="AI12" s="45">
        <f t="shared" si="7"/>
        <v>9.2229556706310722E-2</v>
      </c>
      <c r="AJ12" s="45">
        <f t="shared" si="8"/>
        <v>2.7769456203191156E-2</v>
      </c>
      <c r="AK12" s="45">
        <f t="shared" si="8"/>
        <v>-0.1256035586196409</v>
      </c>
      <c r="AL12" s="45">
        <f t="shared" si="8"/>
        <v>3.942257522175252E-3</v>
      </c>
      <c r="AM12" s="45">
        <f t="shared" si="8"/>
        <v>5.2304094242651811E-2</v>
      </c>
      <c r="AN12" s="45">
        <f t="shared" si="8"/>
        <v>-0.17613971546555818</v>
      </c>
      <c r="AO12" s="45">
        <f t="shared" si="8"/>
        <v>2.314660627456222E-3</v>
      </c>
      <c r="AP12" s="45">
        <f t="shared" si="8"/>
        <v>1.7178647970626848E-2</v>
      </c>
      <c r="AQ12" s="45">
        <f t="shared" si="6"/>
        <v>8.754593711719072E-2</v>
      </c>
    </row>
    <row r="13" spans="2:72" s="21" customFormat="1" x14ac:dyDescent="0.2">
      <c r="B13" s="24" t="s">
        <v>27</v>
      </c>
      <c r="E13" s="23">
        <f>SUM([24]Loka:Joulu!AK13)+SUM([21]Tammi:Huhti!AK13)</f>
        <v>81117</v>
      </c>
      <c r="F13" s="23">
        <f>SUM([21]Loka:Joulu!AK13)+SUM([20]Tammi:Huhti!AK13)</f>
        <v>72791</v>
      </c>
      <c r="G13" s="23">
        <f>SUM([20]Loka:Joulu!AK13)+SUM([19]Tammi:Huhti!AK13)</f>
        <v>73363</v>
      </c>
      <c r="H13" s="23">
        <f>SUM([19]Loka:Joulu!AK13)+SUM([18]Tammi:Huhti!AK13)</f>
        <v>89822</v>
      </c>
      <c r="I13" s="23">
        <f>SUM([18]Loka:Joulu!AK13)+SUM([25]Tammi:Huhti!AK13)</f>
        <v>119011</v>
      </c>
      <c r="J13" s="23">
        <f>SUM('2007'!M13:O13)+SUM('2008'!D13:G13)</f>
        <v>80097</v>
      </c>
      <c r="K13" s="23">
        <f>SUM('2008'!M13:O13)+SUM('2010'!D13:G13)</f>
        <v>70876</v>
      </c>
      <c r="L13" s="23">
        <f>SUM('2010'!M13:O13)+SUM('2010'!D13:G13)</f>
        <v>67700</v>
      </c>
      <c r="M13" s="23">
        <f>SUM('2010'!M13:O13)+SUM('2011'!D13:G13)</f>
        <v>70506</v>
      </c>
      <c r="N13" s="23">
        <f>SUM('2011'!M13:O13)+SUM('2012'!D13:G13)</f>
        <v>69744</v>
      </c>
      <c r="O13" s="23">
        <f>SUM('2012'!M13:O13)+SUM('2013'!D13:G13)</f>
        <v>66422</v>
      </c>
      <c r="P13" s="23">
        <f>SUM('2013'!M13:O13)+SUM('2014'!D13:G13)</f>
        <v>63018</v>
      </c>
      <c r="Q13" s="23">
        <f>SUM('2014'!M13:P13)+SUM('2015'!D13:G13)</f>
        <v>62772</v>
      </c>
      <c r="R13" s="20">
        <f t="shared" si="0"/>
        <v>-37894</v>
      </c>
      <c r="S13" s="20">
        <f t="shared" si="1"/>
        <v>-8326</v>
      </c>
      <c r="T13" s="20">
        <f t="shared" si="1"/>
        <v>572</v>
      </c>
      <c r="U13" s="20">
        <f t="shared" si="1"/>
        <v>16459</v>
      </c>
      <c r="V13" s="20">
        <f t="shared" si="2"/>
        <v>29189</v>
      </c>
      <c r="W13" s="20">
        <f t="shared" si="3"/>
        <v>-38914</v>
      </c>
      <c r="X13" s="20">
        <f t="shared" si="3"/>
        <v>-9221</v>
      </c>
      <c r="Y13" s="20">
        <f t="shared" si="3"/>
        <v>-3176</v>
      </c>
      <c r="Z13" s="20">
        <f t="shared" si="3"/>
        <v>2806</v>
      </c>
      <c r="AA13" s="20">
        <f t="shared" si="3"/>
        <v>-762</v>
      </c>
      <c r="AB13" s="20">
        <f t="shared" si="3"/>
        <v>-3322</v>
      </c>
      <c r="AC13" s="20">
        <f t="shared" si="3"/>
        <v>-3404</v>
      </c>
      <c r="AD13" s="20">
        <f t="shared" si="4"/>
        <v>-246</v>
      </c>
      <c r="AE13" s="35">
        <f t="shared" si="5"/>
        <v>-0.10264186298802969</v>
      </c>
      <c r="AF13" s="35">
        <f t="shared" si="5"/>
        <v>7.8581143273206422E-3</v>
      </c>
      <c r="AG13" s="35">
        <f t="shared" si="5"/>
        <v>0.22435014925780017</v>
      </c>
      <c r="AH13" s="35">
        <f t="shared" si="5"/>
        <v>0.32496493064060039</v>
      </c>
      <c r="AI13" s="35">
        <f t="shared" si="7"/>
        <v>0.32496493064060039</v>
      </c>
      <c r="AJ13" s="35">
        <f t="shared" si="8"/>
        <v>-0.32697817848770283</v>
      </c>
      <c r="AK13" s="35">
        <f t="shared" si="8"/>
        <v>-0.11512291346742076</v>
      </c>
      <c r="AL13" s="35">
        <f t="shared" si="8"/>
        <v>-4.4810655228850416E-2</v>
      </c>
      <c r="AM13" s="35">
        <f t="shared" si="8"/>
        <v>4.144756277695727E-2</v>
      </c>
      <c r="AN13" s="35">
        <f t="shared" si="8"/>
        <v>-1.0807590843332493E-2</v>
      </c>
      <c r="AO13" s="35">
        <f t="shared" si="8"/>
        <v>-4.7631337462720857E-2</v>
      </c>
      <c r="AP13" s="35">
        <f t="shared" si="8"/>
        <v>-5.124808045527085E-2</v>
      </c>
      <c r="AQ13" s="35">
        <f t="shared" si="6"/>
        <v>-3.9036465771684625E-3</v>
      </c>
    </row>
    <row r="14" spans="2:72" x14ac:dyDescent="0.2">
      <c r="B14" s="1" t="s">
        <v>28</v>
      </c>
      <c r="E14" s="12">
        <f>SUM([24]Loka:Joulu!F13)+SUM([21]Tammi:Huhti!F13)</f>
        <v>65820</v>
      </c>
      <c r="F14" s="12">
        <f>SUM([21]Loka:Joulu!F13)+SUM([20]Tammi:Huhti!F13)</f>
        <v>68358</v>
      </c>
      <c r="G14" s="12">
        <f>SUM([20]Loka:Joulu!F13)+SUM([19]Tammi:Huhti!F13)</f>
        <v>64753</v>
      </c>
      <c r="H14" s="12">
        <f>SUM([19]Loka:Joulu!F13)+SUM([18]Tammi:Huhti!F13)</f>
        <v>67216</v>
      </c>
      <c r="I14" s="12">
        <f>SUM([18]Loka:Joulu!F13)+SUM([25]Tammi:Huhti!F13)</f>
        <v>67776</v>
      </c>
      <c r="J14" s="43">
        <f>SUM('2007'!M14:O14)+SUM('2008'!D14:G14)</f>
        <v>72499</v>
      </c>
      <c r="K14" s="43">
        <f>SUM('2008'!M14:O14)+SUM('2010'!D14:G14)</f>
        <v>61052</v>
      </c>
      <c r="L14" s="43">
        <f>SUM('2010'!M14:O14)+SUM('2010'!D14:G14)</f>
        <v>63480</v>
      </c>
      <c r="M14" s="43">
        <f>SUM('2010'!M14:O14)+SUM('2011'!D14:G14)</f>
        <v>68885</v>
      </c>
      <c r="N14" s="43">
        <f>SUM('2011'!M14:O14)+SUM('2012'!D14:G14)</f>
        <v>68845</v>
      </c>
      <c r="O14" s="43">
        <f>SUM('2012'!M14:O14)+SUM('2013'!D14:G14)</f>
        <v>64071</v>
      </c>
      <c r="P14" s="43">
        <f>SUM('2013'!M14:O14)+SUM('2014'!D14:G14)</f>
        <v>61641</v>
      </c>
      <c r="Q14" s="43">
        <f>SUM('2014'!M14:P14)+SUM('2015'!D14:G14)</f>
        <v>65818</v>
      </c>
      <c r="R14" s="8">
        <f t="shared" si="0"/>
        <v>-1956</v>
      </c>
      <c r="S14" s="8">
        <f t="shared" si="1"/>
        <v>2538</v>
      </c>
      <c r="T14" s="8">
        <f t="shared" si="1"/>
        <v>-3605</v>
      </c>
      <c r="U14" s="8">
        <f t="shared" si="1"/>
        <v>2463</v>
      </c>
      <c r="V14" s="8">
        <f t="shared" si="2"/>
        <v>560</v>
      </c>
      <c r="W14" s="8">
        <f t="shared" si="3"/>
        <v>4723</v>
      </c>
      <c r="X14" s="8">
        <f t="shared" si="3"/>
        <v>-11447</v>
      </c>
      <c r="Y14" s="8">
        <f t="shared" si="3"/>
        <v>2428</v>
      </c>
      <c r="Z14" s="8">
        <f t="shared" si="3"/>
        <v>5405</v>
      </c>
      <c r="AA14" s="8">
        <f t="shared" si="3"/>
        <v>-40</v>
      </c>
      <c r="AB14" s="8">
        <f t="shared" si="3"/>
        <v>-4774</v>
      </c>
      <c r="AC14" s="8">
        <f t="shared" si="3"/>
        <v>-2430</v>
      </c>
      <c r="AD14" s="8">
        <f t="shared" si="4"/>
        <v>4177</v>
      </c>
      <c r="AE14" s="17">
        <f t="shared" si="5"/>
        <v>3.8559708295351047E-2</v>
      </c>
      <c r="AF14" s="17">
        <f t="shared" si="5"/>
        <v>-5.2737060768307975E-2</v>
      </c>
      <c r="AG14" s="17">
        <f t="shared" si="5"/>
        <v>3.8036847713619482E-2</v>
      </c>
      <c r="AH14" s="17">
        <f t="shared" si="5"/>
        <v>8.3313496786479035E-3</v>
      </c>
      <c r="AI14" s="45">
        <f t="shared" si="7"/>
        <v>8.3313496786479035E-3</v>
      </c>
      <c r="AJ14" s="45">
        <f t="shared" si="8"/>
        <v>6.9685434372048993E-2</v>
      </c>
      <c r="AK14" s="45">
        <f t="shared" si="8"/>
        <v>-0.1578918329907999</v>
      </c>
      <c r="AL14" s="45">
        <f t="shared" si="8"/>
        <v>3.9769376924588817E-2</v>
      </c>
      <c r="AM14" s="45">
        <f t="shared" si="8"/>
        <v>8.5144927536231929E-2</v>
      </c>
      <c r="AN14" s="45">
        <f t="shared" si="8"/>
        <v>-5.8067794149674334E-4</v>
      </c>
      <c r="AO14" s="45">
        <f t="shared" si="8"/>
        <v>-6.9344178952719826E-2</v>
      </c>
      <c r="AP14" s="45">
        <f t="shared" si="8"/>
        <v>-3.7926675094816731E-2</v>
      </c>
      <c r="AQ14" s="45">
        <f t="shared" si="6"/>
        <v>6.7763339335831674E-2</v>
      </c>
    </row>
    <row r="15" spans="2:72" s="21" customFormat="1" x14ac:dyDescent="0.2">
      <c r="B15" s="24" t="s">
        <v>1</v>
      </c>
      <c r="E15" s="23">
        <f>SUM([24]Loka:Joulu!AP13)+SUM([21]Tammi:Huhti!AP13)</f>
        <v>40308</v>
      </c>
      <c r="F15" s="23">
        <f>SUM([21]Loka:Joulu!AP13)+SUM([20]Tammi:Huhti!AP13)</f>
        <v>44507</v>
      </c>
      <c r="G15" s="23">
        <f>SUM([20]Loka:Joulu!AP13)+SUM([19]Tammi:Huhti!AP13)</f>
        <v>43418</v>
      </c>
      <c r="H15" s="23">
        <f>SUM([19]Loka:Joulu!AP13)+SUM([18]Tammi:Huhti!AP13)</f>
        <v>47117</v>
      </c>
      <c r="I15" s="23">
        <f>SUM([18]Loka:Joulu!AP13)+SUM([25]Tammi:Huhti!AP13)</f>
        <v>44286</v>
      </c>
      <c r="J15" s="23">
        <f>SUM('2007'!M15:O15)+SUM('2008'!D15:G15)</f>
        <v>145726</v>
      </c>
      <c r="K15" s="23">
        <f>SUM('2008'!M15:O15)+SUM('2010'!D15:G15)</f>
        <v>162931</v>
      </c>
      <c r="L15" s="23">
        <f>SUM('2010'!M15:O15)+SUM('2010'!D15:G15)</f>
        <v>167523</v>
      </c>
      <c r="M15" s="23">
        <f>SUM('2010'!M15:O15)+SUM('2011'!D15:G15)</f>
        <v>185348</v>
      </c>
      <c r="N15" s="23">
        <f>SUM('2011'!M15:O15)+SUM('2012'!D15:G15)</f>
        <v>201725</v>
      </c>
      <c r="O15" s="23">
        <f>SUM('2012'!M15:O15)+SUM('2013'!D15:G15)</f>
        <v>186013</v>
      </c>
      <c r="P15" s="23">
        <f>SUM('2013'!M15:O15)+SUM('2014'!D15:G15)</f>
        <v>176863</v>
      </c>
      <c r="Q15" s="23">
        <f>SUM('2014'!M15:P15)+SUM('2015'!D15:G15)</f>
        <v>102424</v>
      </c>
      <c r="R15" s="20">
        <f t="shared" si="0"/>
        <v>-3978</v>
      </c>
      <c r="S15" s="20">
        <f t="shared" si="1"/>
        <v>4199</v>
      </c>
      <c r="T15" s="20">
        <f t="shared" si="1"/>
        <v>-1089</v>
      </c>
      <c r="U15" s="20">
        <f t="shared" si="1"/>
        <v>3699</v>
      </c>
      <c r="V15" s="20">
        <f t="shared" si="2"/>
        <v>-2831</v>
      </c>
      <c r="W15" s="20">
        <f t="shared" si="3"/>
        <v>101440</v>
      </c>
      <c r="X15" s="20">
        <f t="shared" si="3"/>
        <v>17205</v>
      </c>
      <c r="Y15" s="20">
        <f t="shared" si="3"/>
        <v>4592</v>
      </c>
      <c r="Z15" s="20">
        <f t="shared" si="3"/>
        <v>17825</v>
      </c>
      <c r="AA15" s="20">
        <f t="shared" si="3"/>
        <v>16377</v>
      </c>
      <c r="AB15" s="20">
        <f t="shared" si="3"/>
        <v>-15712</v>
      </c>
      <c r="AC15" s="20">
        <f t="shared" si="3"/>
        <v>-9150</v>
      </c>
      <c r="AD15" s="20">
        <f t="shared" si="4"/>
        <v>-74439</v>
      </c>
      <c r="AE15" s="35">
        <f t="shared" si="5"/>
        <v>0.1041728689093977</v>
      </c>
      <c r="AF15" s="35">
        <f t="shared" si="5"/>
        <v>-2.4468061203855584E-2</v>
      </c>
      <c r="AG15" s="35">
        <f t="shared" si="5"/>
        <v>8.519508038140855E-2</v>
      </c>
      <c r="AH15" s="35">
        <f t="shared" si="5"/>
        <v>-6.0084470573253834E-2</v>
      </c>
      <c r="AI15" s="35">
        <f t="shared" si="7"/>
        <v>-6.0084470573253834E-2</v>
      </c>
      <c r="AJ15" s="35">
        <f t="shared" si="8"/>
        <v>2.2905658673169849</v>
      </c>
      <c r="AK15" s="35">
        <f t="shared" si="8"/>
        <v>0.11806403798910292</v>
      </c>
      <c r="AL15" s="35">
        <f t="shared" si="8"/>
        <v>2.8183709668510026E-2</v>
      </c>
      <c r="AM15" s="35">
        <f t="shared" si="8"/>
        <v>0.10640329984539432</v>
      </c>
      <c r="AN15" s="35">
        <f t="shared" si="8"/>
        <v>8.8358115544812987E-2</v>
      </c>
      <c r="AO15" s="35">
        <f t="shared" si="8"/>
        <v>-7.7888214152931012E-2</v>
      </c>
      <c r="AP15" s="35">
        <f t="shared" si="8"/>
        <v>-4.9190110368630191E-2</v>
      </c>
      <c r="AQ15" s="35">
        <f t="shared" si="6"/>
        <v>-0.42088509185075451</v>
      </c>
    </row>
    <row r="16" spans="2:72" x14ac:dyDescent="0.2">
      <c r="B16" s="1" t="s">
        <v>29</v>
      </c>
      <c r="E16" s="12">
        <f>SUM([24]Loka:Joulu!J13)+SUM([21]Tammi:Huhti!J13)</f>
        <v>50526</v>
      </c>
      <c r="F16" s="12">
        <f>SUM([21]Loka:Joulu!J13)+SUM([20]Tammi:Huhti!J13)</f>
        <v>56548</v>
      </c>
      <c r="G16" s="12">
        <f>SUM([20]Loka:Joulu!J13)+SUM([19]Tammi:Huhti!J13)</f>
        <v>58981</v>
      </c>
      <c r="H16" s="12">
        <f>SUM([19]Loka:Joulu!J13)+SUM([18]Tammi:Huhti!J13)</f>
        <v>64432</v>
      </c>
      <c r="I16" s="12">
        <f>SUM([18]Loka:Joulu!J13)+SUM([25]Tammi:Huhti!J13)</f>
        <v>81073</v>
      </c>
      <c r="J16" s="43">
        <f>SUM('2007'!M16:O16)+SUM('2008'!D16:G16)</f>
        <v>47519</v>
      </c>
      <c r="K16" s="43">
        <f>SUM('2008'!M16:O16)+SUM('2010'!D16:G16)</f>
        <v>39350</v>
      </c>
      <c r="L16" s="43">
        <f>SUM('2010'!M16:O16)+SUM('2010'!D16:G16)</f>
        <v>39892</v>
      </c>
      <c r="M16" s="43">
        <f>SUM('2010'!M16:O16)+SUM('2011'!D16:G16)</f>
        <v>43918</v>
      </c>
      <c r="N16" s="43">
        <f>SUM('2011'!M16:O16)+SUM('2012'!D16:G16)</f>
        <v>43118</v>
      </c>
      <c r="O16" s="43">
        <f>SUM('2012'!M16:O16)+SUM('2013'!D16:G16)</f>
        <v>38701</v>
      </c>
      <c r="P16" s="43">
        <f>SUM('2013'!M16:O16)+SUM('2014'!D16:G16)</f>
        <v>39379</v>
      </c>
      <c r="Q16" s="43">
        <f>SUM('2014'!M16:P16)+SUM('2015'!D16:G16)</f>
        <v>44039</v>
      </c>
      <c r="R16" s="8">
        <f t="shared" si="0"/>
        <v>-30547</v>
      </c>
      <c r="S16" s="8">
        <f t="shared" si="1"/>
        <v>6022</v>
      </c>
      <c r="T16" s="8">
        <f t="shared" si="1"/>
        <v>2433</v>
      </c>
      <c r="U16" s="8">
        <f t="shared" si="1"/>
        <v>5451</v>
      </c>
      <c r="V16" s="8">
        <f t="shared" si="2"/>
        <v>16641</v>
      </c>
      <c r="W16" s="8">
        <f t="shared" si="3"/>
        <v>-33554</v>
      </c>
      <c r="X16" s="8">
        <f t="shared" si="3"/>
        <v>-8169</v>
      </c>
      <c r="Y16" s="8">
        <f t="shared" si="3"/>
        <v>542</v>
      </c>
      <c r="Z16" s="8">
        <f t="shared" si="3"/>
        <v>4026</v>
      </c>
      <c r="AA16" s="8">
        <f t="shared" si="3"/>
        <v>-800</v>
      </c>
      <c r="AB16" s="8">
        <f t="shared" si="3"/>
        <v>-4417</v>
      </c>
      <c r="AC16" s="8">
        <f t="shared" si="3"/>
        <v>678</v>
      </c>
      <c r="AD16" s="8">
        <f t="shared" si="4"/>
        <v>4660</v>
      </c>
      <c r="AE16" s="17">
        <f t="shared" si="5"/>
        <v>0.11918616158017659</v>
      </c>
      <c r="AF16" s="17">
        <f t="shared" si="5"/>
        <v>4.3025394355238111E-2</v>
      </c>
      <c r="AG16" s="17">
        <f t="shared" si="5"/>
        <v>9.2419592750207613E-2</v>
      </c>
      <c r="AH16" s="17">
        <f t="shared" si="5"/>
        <v>0.2582722870623293</v>
      </c>
      <c r="AI16" s="45">
        <f t="shared" si="7"/>
        <v>0.2582722870623293</v>
      </c>
      <c r="AJ16" s="45">
        <f t="shared" si="8"/>
        <v>-0.41387391610030466</v>
      </c>
      <c r="AK16" s="45">
        <f t="shared" si="8"/>
        <v>-0.17191018329510299</v>
      </c>
      <c r="AL16" s="45">
        <f t="shared" si="8"/>
        <v>1.3773824650571864E-2</v>
      </c>
      <c r="AM16" s="45">
        <f t="shared" si="8"/>
        <v>0.10092249072495729</v>
      </c>
      <c r="AN16" s="45">
        <f t="shared" si="8"/>
        <v>-1.8215765745252521E-2</v>
      </c>
      <c r="AO16" s="45">
        <f t="shared" si="8"/>
        <v>-0.10243981631801102</v>
      </c>
      <c r="AP16" s="45">
        <f t="shared" si="8"/>
        <v>1.7518927159504871E-2</v>
      </c>
      <c r="AQ16" s="45">
        <f t="shared" si="6"/>
        <v>0.11833718479392563</v>
      </c>
    </row>
    <row r="17" spans="2:43" s="21" customFormat="1" x14ac:dyDescent="0.2">
      <c r="B17" s="24" t="s">
        <v>30</v>
      </c>
      <c r="E17" s="23">
        <f>SUM([24]Loka:Joulu!AV13)+SUM([21]Tammi:Huhti!AV13)</f>
        <v>23710</v>
      </c>
      <c r="F17" s="23">
        <f>SUM([21]Loka:Joulu!AV13)+SUM([20]Tammi:Huhti!AV13)</f>
        <v>25014</v>
      </c>
      <c r="G17" s="23">
        <f>SUM([20]Loka:Joulu!AV13)+SUM([19]Tammi:Huhti!AV13)</f>
        <v>24065</v>
      </c>
      <c r="H17" s="23">
        <f>SUM([19]Loka:Joulu!AV13)+SUM([18]Tammi:Huhti!AV13)</f>
        <v>25553</v>
      </c>
      <c r="I17" s="23">
        <f>SUM([18]Loka:Joulu!AV13)+SUM([25]Tammi:Huhti!AV13)</f>
        <v>31162</v>
      </c>
      <c r="J17" s="23">
        <f>SUM('2007'!M17:O17)+SUM('2008'!D17:G17)</f>
        <v>36107</v>
      </c>
      <c r="K17" s="23">
        <f>SUM('2008'!M17:O17)+SUM('2010'!D17:G17)</f>
        <v>30327</v>
      </c>
      <c r="L17" s="23">
        <f>SUM('2010'!M17:O17)+SUM('2010'!D17:G17)</f>
        <v>29039</v>
      </c>
      <c r="M17" s="23">
        <f>SUM('2010'!M17:O17)+SUM('2011'!D17:G17)</f>
        <v>29609</v>
      </c>
      <c r="N17" s="23">
        <f>SUM('2011'!M17:O17)+SUM('2012'!D17:G17)</f>
        <v>33070</v>
      </c>
      <c r="O17" s="23">
        <f>SUM('2012'!M17:O17)+SUM('2013'!D17:G17)</f>
        <v>37827</v>
      </c>
      <c r="P17" s="23">
        <f>SUM('2013'!M17:O17)+SUM('2014'!D17:G17)</f>
        <v>39939</v>
      </c>
      <c r="Q17" s="23">
        <f>SUM('2014'!M17:P17)+SUM('2015'!D17:G17)</f>
        <v>39643</v>
      </c>
      <c r="R17" s="20">
        <f t="shared" si="0"/>
        <v>-7452</v>
      </c>
      <c r="S17" s="20">
        <f t="shared" si="1"/>
        <v>1304</v>
      </c>
      <c r="T17" s="20">
        <f t="shared" si="1"/>
        <v>-949</v>
      </c>
      <c r="U17" s="20">
        <f t="shared" si="1"/>
        <v>1488</v>
      </c>
      <c r="V17" s="20">
        <f t="shared" si="2"/>
        <v>5609</v>
      </c>
      <c r="W17" s="20">
        <f t="shared" si="3"/>
        <v>4945</v>
      </c>
      <c r="X17" s="20">
        <f t="shared" si="3"/>
        <v>-5780</v>
      </c>
      <c r="Y17" s="20">
        <f t="shared" si="3"/>
        <v>-1288</v>
      </c>
      <c r="Z17" s="20">
        <f t="shared" si="3"/>
        <v>570</v>
      </c>
      <c r="AA17" s="20">
        <f t="shared" si="3"/>
        <v>3461</v>
      </c>
      <c r="AB17" s="20">
        <f t="shared" si="3"/>
        <v>4757</v>
      </c>
      <c r="AC17" s="20">
        <f t="shared" si="3"/>
        <v>2112</v>
      </c>
      <c r="AD17" s="20">
        <f t="shared" si="4"/>
        <v>-296</v>
      </c>
      <c r="AE17" s="35">
        <f t="shared" si="5"/>
        <v>5.4997891185153858E-2</v>
      </c>
      <c r="AF17" s="35">
        <f t="shared" si="5"/>
        <v>-3.7938754297593302E-2</v>
      </c>
      <c r="AG17" s="35">
        <f t="shared" si="5"/>
        <v>6.183253687928536E-2</v>
      </c>
      <c r="AH17" s="35">
        <f t="shared" si="5"/>
        <v>0.21950455915156741</v>
      </c>
      <c r="AI17" s="35">
        <f t="shared" si="7"/>
        <v>0.21950455915156741</v>
      </c>
      <c r="AJ17" s="35">
        <f t="shared" si="8"/>
        <v>0.15868686220396633</v>
      </c>
      <c r="AK17" s="35">
        <f t="shared" si="8"/>
        <v>-0.16007976292685633</v>
      </c>
      <c r="AL17" s="35">
        <f t="shared" si="8"/>
        <v>-4.2470405908926034E-2</v>
      </c>
      <c r="AM17" s="35">
        <f t="shared" si="8"/>
        <v>1.9628775095561046E-2</v>
      </c>
      <c r="AN17" s="35">
        <f t="shared" si="8"/>
        <v>0.11689013475632404</v>
      </c>
      <c r="AO17" s="35">
        <f t="shared" si="8"/>
        <v>0.14384638645297843</v>
      </c>
      <c r="AP17" s="35">
        <f t="shared" si="8"/>
        <v>5.5833135062257178E-2</v>
      </c>
      <c r="AQ17" s="35">
        <f t="shared" si="6"/>
        <v>-7.4113022359098002E-3</v>
      </c>
    </row>
    <row r="18" spans="2:43" x14ac:dyDescent="0.2">
      <c r="B18" s="1" t="s">
        <v>31</v>
      </c>
      <c r="E18" s="12">
        <f>SUM([24]Loka:Joulu!S13)+SUM([21]Tammi:Huhti!S13)</f>
        <v>21588</v>
      </c>
      <c r="F18" s="12">
        <f>SUM([21]Loka:Joulu!S13)+SUM([20]Tammi:Huhti!S13)</f>
        <v>21120</v>
      </c>
      <c r="G18" s="12">
        <f>SUM([20]Loka:Joulu!S13)+SUM([19]Tammi:Huhti!S13)</f>
        <v>19546</v>
      </c>
      <c r="H18" s="12">
        <f>SUM([19]Loka:Joulu!S13)+SUM([18]Tammi:Huhti!S13)</f>
        <v>20363</v>
      </c>
      <c r="I18" s="12">
        <f>SUM([18]Loka:Joulu!S13)+SUM([25]Tammi:Huhti!S13)</f>
        <v>25763</v>
      </c>
      <c r="J18" s="43">
        <f>SUM('2007'!M18:O18)+SUM('2008'!D18:G18)</f>
        <v>26288</v>
      </c>
      <c r="K18" s="43">
        <f>SUM('2008'!M18:O18)+SUM('2010'!D18:G18)</f>
        <v>22549</v>
      </c>
      <c r="L18" s="43">
        <f>SUM('2010'!M18:O18)+SUM('2010'!D18:G18)</f>
        <v>23018</v>
      </c>
      <c r="M18" s="43">
        <f>SUM('2010'!M18:O18)+SUM('2011'!D18:G18)</f>
        <v>23023</v>
      </c>
      <c r="N18" s="43">
        <f>SUM('2011'!M18:O18)+SUM('2012'!D18:G18)</f>
        <v>20888</v>
      </c>
      <c r="O18" s="43">
        <f>SUM('2012'!M18:O18)+SUM('2013'!D18:G18)</f>
        <v>17176</v>
      </c>
      <c r="P18" s="43">
        <f>SUM('2013'!M18:O18)+SUM('2014'!D18:G18)</f>
        <v>17850</v>
      </c>
      <c r="Q18" s="43">
        <f>SUM('2014'!M18:P18)+SUM('2015'!D18:G18)</f>
        <v>19389</v>
      </c>
      <c r="R18" s="8">
        <f t="shared" si="0"/>
        <v>-4175</v>
      </c>
      <c r="S18" s="8">
        <f t="shared" si="1"/>
        <v>-468</v>
      </c>
      <c r="T18" s="8">
        <f t="shared" si="1"/>
        <v>-1574</v>
      </c>
      <c r="U18" s="8">
        <f t="shared" si="1"/>
        <v>817</v>
      </c>
      <c r="V18" s="8">
        <f t="shared" si="2"/>
        <v>5400</v>
      </c>
      <c r="W18" s="8">
        <f t="shared" si="3"/>
        <v>525</v>
      </c>
      <c r="X18" s="8">
        <f t="shared" si="3"/>
        <v>-3739</v>
      </c>
      <c r="Y18" s="8">
        <f t="shared" si="3"/>
        <v>469</v>
      </c>
      <c r="Z18" s="8">
        <f t="shared" si="3"/>
        <v>5</v>
      </c>
      <c r="AA18" s="8">
        <f t="shared" si="3"/>
        <v>-2135</v>
      </c>
      <c r="AB18" s="8">
        <f t="shared" si="3"/>
        <v>-3712</v>
      </c>
      <c r="AC18" s="8">
        <f t="shared" si="3"/>
        <v>674</v>
      </c>
      <c r="AD18" s="8">
        <f t="shared" si="4"/>
        <v>1539</v>
      </c>
      <c r="AE18" s="17">
        <f t="shared" si="5"/>
        <v>-2.1678710394663736E-2</v>
      </c>
      <c r="AF18" s="17">
        <f t="shared" si="5"/>
        <v>-7.4526515151515205E-2</v>
      </c>
      <c r="AG18" s="17">
        <f t="shared" si="5"/>
        <v>4.179883352092495E-2</v>
      </c>
      <c r="AH18" s="17">
        <f t="shared" si="5"/>
        <v>0.26518685851790003</v>
      </c>
      <c r="AI18" s="45">
        <f t="shared" si="7"/>
        <v>0.26518685851790003</v>
      </c>
      <c r="AJ18" s="45">
        <f t="shared" si="8"/>
        <v>2.0378061561153515E-2</v>
      </c>
      <c r="AK18" s="45">
        <f t="shared" si="8"/>
        <v>-0.14223219720024349</v>
      </c>
      <c r="AL18" s="45">
        <f t="shared" si="8"/>
        <v>2.0799148520998623E-2</v>
      </c>
      <c r="AM18" s="45">
        <f t="shared" si="8"/>
        <v>2.1722130506551807E-4</v>
      </c>
      <c r="AN18" s="45">
        <f t="shared" si="8"/>
        <v>-9.2733353602918789E-2</v>
      </c>
      <c r="AO18" s="45">
        <f t="shared" si="8"/>
        <v>-0.1777096897740329</v>
      </c>
      <c r="AP18" s="45">
        <f t="shared" si="8"/>
        <v>3.9240801117838897E-2</v>
      </c>
      <c r="AQ18" s="45">
        <f t="shared" si="6"/>
        <v>8.6218487394958077E-2</v>
      </c>
    </row>
    <row r="19" spans="2:43" s="21" customFormat="1" x14ac:dyDescent="0.2">
      <c r="B19" s="24" t="s">
        <v>32</v>
      </c>
      <c r="E19" s="23">
        <f>SUM([24]Loka:Joulu!R13)+SUM([21]Tammi:Huhti!R13)</f>
        <v>19468</v>
      </c>
      <c r="F19" s="23">
        <f>SUM([21]Loka:Joulu!R13)+SUM([20]Tammi:Huhti!R13)</f>
        <v>22092</v>
      </c>
      <c r="G19" s="23">
        <f>SUM([20]Loka:Joulu!R13)+SUM([19]Tammi:Huhti!R13)</f>
        <v>21554</v>
      </c>
      <c r="H19" s="23">
        <f>SUM([19]Loka:Joulu!R13)+SUM([18]Tammi:Huhti!R13)</f>
        <v>25320</v>
      </c>
      <c r="I19" s="23">
        <f>SUM([18]Loka:Joulu!R13)+SUM([25]Tammi:Huhti!R13)</f>
        <v>27604</v>
      </c>
      <c r="J19" s="23">
        <f>SUM('2007'!M19:O19)+SUM('2008'!D19:G19)</f>
        <v>22923</v>
      </c>
      <c r="K19" s="23">
        <f>SUM('2008'!M19:O19)+SUM('2010'!D19:G19)</f>
        <v>18203</v>
      </c>
      <c r="L19" s="23">
        <f>SUM('2010'!M19:O19)+SUM('2010'!D19:G19)</f>
        <v>18093</v>
      </c>
      <c r="M19" s="23">
        <f>SUM('2010'!M19:O19)+SUM('2011'!D19:G19)</f>
        <v>21023</v>
      </c>
      <c r="N19" s="23">
        <f>SUM('2011'!M19:O19)+SUM('2012'!D19:G19)</f>
        <v>23563</v>
      </c>
      <c r="O19" s="23">
        <f>SUM('2012'!M19:O19)+SUM('2013'!D19:G19)</f>
        <v>22736</v>
      </c>
      <c r="P19" s="23">
        <f>SUM('2013'!M19:O19)+SUM('2014'!D19:G19)</f>
        <v>23337</v>
      </c>
      <c r="Q19" s="23">
        <f>SUM('2014'!M19:P19)+SUM('2015'!D19:G19)</f>
        <v>24059</v>
      </c>
      <c r="R19" s="20">
        <f t="shared" si="0"/>
        <v>-8136</v>
      </c>
      <c r="S19" s="20">
        <f t="shared" si="1"/>
        <v>2624</v>
      </c>
      <c r="T19" s="20">
        <f t="shared" si="1"/>
        <v>-538</v>
      </c>
      <c r="U19" s="20">
        <f t="shared" si="1"/>
        <v>3766</v>
      </c>
      <c r="V19" s="20">
        <f t="shared" si="2"/>
        <v>2284</v>
      </c>
      <c r="W19" s="20">
        <f t="shared" si="3"/>
        <v>-4681</v>
      </c>
      <c r="X19" s="20">
        <f t="shared" si="3"/>
        <v>-4720</v>
      </c>
      <c r="Y19" s="20">
        <f t="shared" si="3"/>
        <v>-110</v>
      </c>
      <c r="Z19" s="20">
        <f t="shared" si="3"/>
        <v>2930</v>
      </c>
      <c r="AA19" s="20">
        <f t="shared" si="3"/>
        <v>2540</v>
      </c>
      <c r="AB19" s="20">
        <f t="shared" si="3"/>
        <v>-827</v>
      </c>
      <c r="AC19" s="20">
        <f t="shared" si="3"/>
        <v>601</v>
      </c>
      <c r="AD19" s="20">
        <f t="shared" si="4"/>
        <v>722</v>
      </c>
      <c r="AE19" s="35">
        <f t="shared" si="5"/>
        <v>0.13478528867885764</v>
      </c>
      <c r="AF19" s="35">
        <f t="shared" si="5"/>
        <v>-2.4352706862212581E-2</v>
      </c>
      <c r="AG19" s="35">
        <f t="shared" si="5"/>
        <v>0.17472394915096956</v>
      </c>
      <c r="AH19" s="35">
        <f t="shared" si="5"/>
        <v>9.0205371248025301E-2</v>
      </c>
      <c r="AI19" s="35">
        <f t="shared" si="7"/>
        <v>9.0205371248025301E-2</v>
      </c>
      <c r="AJ19" s="35">
        <f t="shared" si="8"/>
        <v>-0.16957687291696855</v>
      </c>
      <c r="AK19" s="35">
        <f t="shared" si="8"/>
        <v>-0.20590673123064174</v>
      </c>
      <c r="AL19" s="35">
        <f t="shared" si="8"/>
        <v>-6.0429599516562682E-3</v>
      </c>
      <c r="AM19" s="35">
        <f t="shared" si="8"/>
        <v>0.16194108218648107</v>
      </c>
      <c r="AN19" s="35">
        <f t="shared" si="8"/>
        <v>0.12082005422632358</v>
      </c>
      <c r="AO19" s="35">
        <f t="shared" si="8"/>
        <v>-3.5097398463693086E-2</v>
      </c>
      <c r="AP19" s="35">
        <f t="shared" si="8"/>
        <v>2.643384940182969E-2</v>
      </c>
      <c r="AQ19" s="35">
        <f t="shared" si="6"/>
        <v>3.0937995457856582E-2</v>
      </c>
    </row>
    <row r="20" spans="2:43" x14ac:dyDescent="0.2">
      <c r="B20" s="1" t="s">
        <v>33</v>
      </c>
      <c r="E20" s="12">
        <f>SUM([24]Loka:Joulu!M13)+SUM([21]Tammi:Huhti!M13)</f>
        <v>19776</v>
      </c>
      <c r="F20" s="12">
        <f>SUM([21]Loka:Joulu!M13)+SUM([20]Tammi:Huhti!M13)</f>
        <v>21840</v>
      </c>
      <c r="G20" s="12">
        <f>SUM([20]Loka:Joulu!M13)+SUM([19]Tammi:Huhti!M13)</f>
        <v>21355</v>
      </c>
      <c r="H20" s="12">
        <f>SUM([19]Loka:Joulu!M13)+SUM([18]Tammi:Huhti!M13)</f>
        <v>22858</v>
      </c>
      <c r="I20" s="12">
        <f>SUM([18]Loka:Joulu!M13)+SUM([25]Tammi:Huhti!M13)</f>
        <v>26657</v>
      </c>
      <c r="J20" s="43">
        <f>SUM('2007'!M20:O20)+SUM('2008'!D20:G20)</f>
        <v>24431</v>
      </c>
      <c r="K20" s="43">
        <f>SUM('2008'!M20:O20)+SUM('2010'!D20:G20)</f>
        <v>20710</v>
      </c>
      <c r="L20" s="43">
        <f>SUM('2010'!M20:O20)+SUM('2010'!D20:G20)</f>
        <v>19796</v>
      </c>
      <c r="M20" s="43">
        <f>SUM('2010'!M20:O20)+SUM('2011'!D20:G20)</f>
        <v>20035</v>
      </c>
      <c r="N20" s="43">
        <f>SUM('2011'!M20:O20)+SUM('2012'!D20:G20)</f>
        <v>20905</v>
      </c>
      <c r="O20" s="43">
        <f>SUM('2012'!M20:O20)+SUM('2013'!D20:G20)</f>
        <v>21777</v>
      </c>
      <c r="P20" s="43">
        <f>SUM('2013'!M20:O20)+SUM('2014'!D20:G20)</f>
        <v>21109</v>
      </c>
      <c r="Q20" s="43">
        <f>SUM('2014'!M20:P20)+SUM('2015'!D20:G20)</f>
        <v>21635</v>
      </c>
      <c r="R20" s="8">
        <f t="shared" si="0"/>
        <v>-6881</v>
      </c>
      <c r="S20" s="8">
        <f t="shared" si="1"/>
        <v>2064</v>
      </c>
      <c r="T20" s="8">
        <f t="shared" si="1"/>
        <v>-485</v>
      </c>
      <c r="U20" s="8">
        <f t="shared" si="1"/>
        <v>1503</v>
      </c>
      <c r="V20" s="8">
        <f t="shared" si="2"/>
        <v>3799</v>
      </c>
      <c r="W20" s="8">
        <f t="shared" si="3"/>
        <v>-2226</v>
      </c>
      <c r="X20" s="8">
        <f t="shared" si="3"/>
        <v>-3721</v>
      </c>
      <c r="Y20" s="8">
        <f t="shared" si="3"/>
        <v>-914</v>
      </c>
      <c r="Z20" s="8">
        <f t="shared" si="3"/>
        <v>239</v>
      </c>
      <c r="AA20" s="8">
        <f t="shared" si="3"/>
        <v>870</v>
      </c>
      <c r="AB20" s="8">
        <f t="shared" si="3"/>
        <v>872</v>
      </c>
      <c r="AC20" s="8">
        <f t="shared" si="3"/>
        <v>-668</v>
      </c>
      <c r="AD20" s="8">
        <f t="shared" si="4"/>
        <v>526</v>
      </c>
      <c r="AE20" s="17">
        <f t="shared" si="5"/>
        <v>0.10436893203883502</v>
      </c>
      <c r="AF20" s="17">
        <f t="shared" si="5"/>
        <v>-2.2206959706959739E-2</v>
      </c>
      <c r="AG20" s="17">
        <f t="shared" si="5"/>
        <v>7.0381643643175007E-2</v>
      </c>
      <c r="AH20" s="17">
        <f t="shared" si="5"/>
        <v>0.16620001749934388</v>
      </c>
      <c r="AI20" s="45">
        <f t="shared" si="7"/>
        <v>0.16620001749934388</v>
      </c>
      <c r="AJ20" s="45">
        <f t="shared" si="8"/>
        <v>-8.3505270660614528E-2</v>
      </c>
      <c r="AK20" s="45">
        <f t="shared" si="8"/>
        <v>-0.15230649584544231</v>
      </c>
      <c r="AL20" s="45">
        <f t="shared" si="8"/>
        <v>-4.4133268952197047E-2</v>
      </c>
      <c r="AM20" s="45">
        <f t="shared" si="8"/>
        <v>1.2073146090119113E-2</v>
      </c>
      <c r="AN20" s="45">
        <f t="shared" si="8"/>
        <v>4.3424007986024415E-2</v>
      </c>
      <c r="AO20" s="45">
        <f t="shared" si="8"/>
        <v>4.1712508969146134E-2</v>
      </c>
      <c r="AP20" s="45">
        <f t="shared" si="8"/>
        <v>-3.0674564907930413E-2</v>
      </c>
      <c r="AQ20" s="45">
        <f t="shared" si="6"/>
        <v>2.4918281301814282E-2</v>
      </c>
    </row>
    <row r="21" spans="2:43" s="21" customFormat="1" x14ac:dyDescent="0.2">
      <c r="B21" s="24" t="s">
        <v>34</v>
      </c>
      <c r="E21" s="23">
        <f>SUM([24]Loka:Joulu!G13)+SUM([21]Tammi:Huhti!G13)</f>
        <v>23670</v>
      </c>
      <c r="F21" s="23">
        <f>SUM([21]Loka:Joulu!G13)+SUM([20]Tammi:Huhti!G13)</f>
        <v>22707</v>
      </c>
      <c r="G21" s="23">
        <f>SUM([20]Loka:Joulu!G13)+SUM([19]Tammi:Huhti!G13)</f>
        <v>24694</v>
      </c>
      <c r="H21" s="23">
        <f>SUM([19]Loka:Joulu!G13)+SUM([18]Tammi:Huhti!G13)</f>
        <v>24042</v>
      </c>
      <c r="I21" s="23">
        <f>SUM([18]Loka:Joulu!G13)+SUM([25]Tammi:Huhti!G13)</f>
        <v>22472</v>
      </c>
      <c r="J21" s="23">
        <f>SUM('2007'!M21:O21)+SUM('2008'!D21:G21)</f>
        <v>22615</v>
      </c>
      <c r="K21" s="23">
        <f>SUM('2008'!M21:O21)+SUM('2010'!D21:G21)</f>
        <v>16886</v>
      </c>
      <c r="L21" s="23">
        <f>SUM('2010'!M21:O21)+SUM('2010'!D21:G21)</f>
        <v>16179</v>
      </c>
      <c r="M21" s="23">
        <f>SUM('2010'!M21:O21)+SUM('2011'!D21:G21)</f>
        <v>15616</v>
      </c>
      <c r="N21" s="23">
        <f>SUM('2011'!M21:O21)+SUM('2012'!D21:G21)</f>
        <v>18765</v>
      </c>
      <c r="O21" s="23">
        <f>SUM('2012'!M21:O21)+SUM('2013'!D21:G21)</f>
        <v>19934</v>
      </c>
      <c r="P21" s="23">
        <f>SUM('2013'!M21:O21)+SUM('2014'!D21:G21)</f>
        <v>21323</v>
      </c>
      <c r="Q21" s="23">
        <f>SUM('2014'!M21:P21)+SUM('2015'!D21:G21)</f>
        <v>27691</v>
      </c>
      <c r="R21" s="20">
        <f t="shared" si="0"/>
        <v>1198</v>
      </c>
      <c r="S21" s="20">
        <f t="shared" si="1"/>
        <v>-963</v>
      </c>
      <c r="T21" s="20">
        <f t="shared" si="1"/>
        <v>1987</v>
      </c>
      <c r="U21" s="20">
        <f t="shared" si="1"/>
        <v>-652</v>
      </c>
      <c r="V21" s="20">
        <f t="shared" si="2"/>
        <v>-1570</v>
      </c>
      <c r="W21" s="20">
        <f t="shared" si="3"/>
        <v>143</v>
      </c>
      <c r="X21" s="20">
        <f t="shared" si="3"/>
        <v>-5729</v>
      </c>
      <c r="Y21" s="20">
        <f t="shared" si="3"/>
        <v>-707</v>
      </c>
      <c r="Z21" s="20">
        <f t="shared" si="3"/>
        <v>-563</v>
      </c>
      <c r="AA21" s="20">
        <f t="shared" si="3"/>
        <v>3149</v>
      </c>
      <c r="AB21" s="20">
        <f t="shared" si="3"/>
        <v>1169</v>
      </c>
      <c r="AC21" s="20">
        <f t="shared" si="3"/>
        <v>1389</v>
      </c>
      <c r="AD21" s="20">
        <f t="shared" si="4"/>
        <v>6368</v>
      </c>
      <c r="AE21" s="35">
        <f t="shared" si="5"/>
        <v>-4.0684410646387836E-2</v>
      </c>
      <c r="AF21" s="35">
        <f t="shared" si="5"/>
        <v>8.7506055401417981E-2</v>
      </c>
      <c r="AG21" s="35">
        <f t="shared" si="5"/>
        <v>-2.640317486028998E-2</v>
      </c>
      <c r="AH21" s="35">
        <f t="shared" si="5"/>
        <v>-6.5302387488561653E-2</v>
      </c>
      <c r="AI21" s="35">
        <f t="shared" si="7"/>
        <v>-6.5302387488561653E-2</v>
      </c>
      <c r="AJ21" s="35">
        <f t="shared" si="8"/>
        <v>6.363474546101866E-3</v>
      </c>
      <c r="AK21" s="35">
        <f t="shared" si="8"/>
        <v>-0.25332743754145481</v>
      </c>
      <c r="AL21" s="35">
        <f t="shared" si="8"/>
        <v>-4.1869003908563296E-2</v>
      </c>
      <c r="AM21" s="35">
        <f t="shared" si="8"/>
        <v>-3.4798195191297343E-2</v>
      </c>
      <c r="AN21" s="35">
        <f t="shared" si="8"/>
        <v>0.20165215163934436</v>
      </c>
      <c r="AO21" s="35">
        <f t="shared" si="8"/>
        <v>6.2296829203303927E-2</v>
      </c>
      <c r="AP21" s="35">
        <f t="shared" si="8"/>
        <v>6.9679943814588086E-2</v>
      </c>
      <c r="AQ21" s="35">
        <f t="shared" si="6"/>
        <v>0.29864465600525247</v>
      </c>
    </row>
    <row r="22" spans="2:43" x14ac:dyDescent="0.2">
      <c r="B22" s="1" t="s">
        <v>35</v>
      </c>
      <c r="E22" s="12">
        <f>SUM([24]Loka:Joulu!H13)+SUM([21]Tammi:Huhti!H13)</f>
        <v>19343</v>
      </c>
      <c r="F22" s="12">
        <f>SUM([21]Loka:Joulu!H13)+SUM([20]Tammi:Huhti!H13)</f>
        <v>19226</v>
      </c>
      <c r="G22" s="12">
        <f>SUM([20]Loka:Joulu!H13)+SUM([19]Tammi:Huhti!H13)</f>
        <v>20666</v>
      </c>
      <c r="H22" s="12">
        <f>SUM([19]Loka:Joulu!H13)+SUM([18]Tammi:Huhti!H13)</f>
        <v>21964</v>
      </c>
      <c r="I22" s="12">
        <f>SUM([18]Loka:Joulu!H13)+SUM([25]Tammi:Huhti!H13)</f>
        <v>22122</v>
      </c>
      <c r="J22" s="43">
        <f>SUM('2007'!M22:O22)+SUM('2008'!D22:G22)</f>
        <v>20388</v>
      </c>
      <c r="K22" s="43">
        <f>SUM('2008'!M22:O22)+SUM('2010'!D22:G22)</f>
        <v>17338</v>
      </c>
      <c r="L22" s="43">
        <f>SUM('2010'!M22:O22)+SUM('2010'!D22:G22)</f>
        <v>18147</v>
      </c>
      <c r="M22" s="43">
        <f>SUM('2010'!M22:O22)+SUM('2011'!D22:G22)</f>
        <v>21855</v>
      </c>
      <c r="N22" s="43">
        <f>SUM('2011'!M22:O22)+SUM('2012'!D22:G22)</f>
        <v>18178</v>
      </c>
      <c r="O22" s="43">
        <f>SUM('2012'!M22:O22)+SUM('2013'!D22:G22)</f>
        <v>14646</v>
      </c>
      <c r="P22" s="43">
        <f>SUM('2013'!M22:O22)+SUM('2014'!D22:G22)</f>
        <v>14101</v>
      </c>
      <c r="Q22" s="43">
        <f>SUM('2014'!M22:P22)+SUM('2015'!D22:G22)</f>
        <v>15858</v>
      </c>
      <c r="R22" s="8">
        <f t="shared" si="0"/>
        <v>-2779</v>
      </c>
      <c r="S22" s="8">
        <f t="shared" si="1"/>
        <v>-117</v>
      </c>
      <c r="T22" s="8">
        <f t="shared" si="1"/>
        <v>1440</v>
      </c>
      <c r="U22" s="8">
        <f t="shared" si="1"/>
        <v>1298</v>
      </c>
      <c r="V22" s="8">
        <f t="shared" si="2"/>
        <v>158</v>
      </c>
      <c r="W22" s="8">
        <f t="shared" si="3"/>
        <v>-1734</v>
      </c>
      <c r="X22" s="8">
        <f t="shared" si="3"/>
        <v>-3050</v>
      </c>
      <c r="Y22" s="8">
        <f t="shared" si="3"/>
        <v>809</v>
      </c>
      <c r="Z22" s="8">
        <f t="shared" si="3"/>
        <v>3708</v>
      </c>
      <c r="AA22" s="8">
        <f t="shared" si="3"/>
        <v>-3677</v>
      </c>
      <c r="AB22" s="8">
        <f t="shared" si="3"/>
        <v>-3532</v>
      </c>
      <c r="AC22" s="8">
        <f t="shared" si="3"/>
        <v>-545</v>
      </c>
      <c r="AD22" s="8">
        <f t="shared" si="4"/>
        <v>1757</v>
      </c>
      <c r="AE22" s="17">
        <f t="shared" si="5"/>
        <v>-6.0486997880370152E-3</v>
      </c>
      <c r="AF22" s="17">
        <f t="shared" si="5"/>
        <v>7.4898574846562038E-2</v>
      </c>
      <c r="AG22" s="17">
        <f t="shared" si="5"/>
        <v>6.2808477692828824E-2</v>
      </c>
      <c r="AH22" s="17">
        <f t="shared" si="5"/>
        <v>7.193589510107401E-3</v>
      </c>
      <c r="AI22" s="45">
        <f t="shared" si="7"/>
        <v>7.193589510107401E-3</v>
      </c>
      <c r="AJ22" s="45">
        <f t="shared" si="8"/>
        <v>-7.8383509628424219E-2</v>
      </c>
      <c r="AK22" s="45">
        <f t="shared" si="8"/>
        <v>-0.14959780262899747</v>
      </c>
      <c r="AL22" s="45">
        <f t="shared" si="8"/>
        <v>4.6660514476871695E-2</v>
      </c>
      <c r="AM22" s="45">
        <f t="shared" si="8"/>
        <v>0.20433129442883113</v>
      </c>
      <c r="AN22" s="45">
        <f t="shared" si="8"/>
        <v>-0.16824525280256231</v>
      </c>
      <c r="AO22" s="45">
        <f t="shared" si="8"/>
        <v>-0.19430080316866538</v>
      </c>
      <c r="AP22" s="45">
        <f t="shared" si="8"/>
        <v>-3.7211525331148465E-2</v>
      </c>
      <c r="AQ22" s="45">
        <f t="shared" si="6"/>
        <v>0.12460109212112624</v>
      </c>
    </row>
    <row r="23" spans="2:43" s="21" customFormat="1" x14ac:dyDescent="0.2">
      <c r="B23" s="24" t="s">
        <v>36</v>
      </c>
      <c r="E23" s="23">
        <f>SUM([24]Loka:Joulu!T13)+SUM([21]Tammi:Huhti!T13)</f>
        <v>14545</v>
      </c>
      <c r="F23" s="23">
        <f>SUM([21]Loka:Joulu!T13)+SUM([20]Tammi:Huhti!T13)</f>
        <v>14231</v>
      </c>
      <c r="G23" s="23">
        <f>SUM([20]Loka:Joulu!T13)+SUM([19]Tammi:Huhti!T13)</f>
        <v>12673</v>
      </c>
      <c r="H23" s="23">
        <f>SUM([19]Loka:Joulu!T13)+SUM([18]Tammi:Huhti!T13)</f>
        <v>16707</v>
      </c>
      <c r="I23" s="23">
        <f>SUM([18]Loka:Joulu!T13)+SUM([25]Tammi:Huhti!T13)</f>
        <v>19899</v>
      </c>
      <c r="J23" s="23">
        <f>SUM('2007'!M23:O23)+SUM('2008'!D23:G23)</f>
        <v>25954</v>
      </c>
      <c r="K23" s="23">
        <f>SUM('2008'!M23:O23)+SUM('2010'!D23:G23)</f>
        <v>27277</v>
      </c>
      <c r="L23" s="23">
        <f>SUM('2010'!M23:O23)+SUM('2010'!D23:G23)</f>
        <v>27938</v>
      </c>
      <c r="M23" s="23">
        <f>SUM('2010'!M23:O23)+SUM('2011'!D23:G23)</f>
        <v>29009</v>
      </c>
      <c r="N23" s="23">
        <f>SUM('2011'!M23:O23)+SUM('2012'!D23:G23)</f>
        <v>26820</v>
      </c>
      <c r="O23" s="23">
        <f>SUM('2012'!M23:O23)+SUM('2013'!D23:G23)</f>
        <v>24341</v>
      </c>
      <c r="P23" s="23">
        <f>SUM('2013'!M23:O23)+SUM('2014'!D23:G23)</f>
        <v>22334</v>
      </c>
      <c r="Q23" s="23">
        <f>SUM('2014'!M23:P23)+SUM('2015'!D23:G23)</f>
        <v>23097</v>
      </c>
      <c r="R23" s="20">
        <f t="shared" si="0"/>
        <v>-5354</v>
      </c>
      <c r="S23" s="20">
        <f t="shared" si="1"/>
        <v>-314</v>
      </c>
      <c r="T23" s="20">
        <f t="shared" si="1"/>
        <v>-1558</v>
      </c>
      <c r="U23" s="20">
        <f t="shared" si="1"/>
        <v>4034</v>
      </c>
      <c r="V23" s="20">
        <f t="shared" si="2"/>
        <v>3192</v>
      </c>
      <c r="W23" s="20">
        <f t="shared" si="3"/>
        <v>6055</v>
      </c>
      <c r="X23" s="20">
        <f t="shared" si="3"/>
        <v>1323</v>
      </c>
      <c r="Y23" s="20">
        <f t="shared" si="3"/>
        <v>661</v>
      </c>
      <c r="Z23" s="20">
        <f t="shared" si="3"/>
        <v>1071</v>
      </c>
      <c r="AA23" s="20">
        <f t="shared" si="3"/>
        <v>-2189</v>
      </c>
      <c r="AB23" s="20">
        <f t="shared" si="3"/>
        <v>-2479</v>
      </c>
      <c r="AC23" s="20">
        <f t="shared" si="3"/>
        <v>-2007</v>
      </c>
      <c r="AD23" s="20">
        <f t="shared" si="4"/>
        <v>763</v>
      </c>
      <c r="AE23" s="35">
        <f t="shared" si="5"/>
        <v>-2.1588174630457146E-2</v>
      </c>
      <c r="AF23" s="35">
        <f t="shared" si="5"/>
        <v>-0.10947930574098796</v>
      </c>
      <c r="AG23" s="35">
        <f t="shared" si="5"/>
        <v>0.31831452694705287</v>
      </c>
      <c r="AH23" s="35">
        <f t="shared" si="5"/>
        <v>0.19105764050996599</v>
      </c>
      <c r="AI23" s="35">
        <f t="shared" si="7"/>
        <v>0.19105764050996599</v>
      </c>
      <c r="AJ23" s="35">
        <f t="shared" si="8"/>
        <v>0.30428664757022972</v>
      </c>
      <c r="AK23" s="35">
        <f t="shared" si="8"/>
        <v>5.0974801572011952E-2</v>
      </c>
      <c r="AL23" s="35">
        <f t="shared" si="8"/>
        <v>2.4232870183671151E-2</v>
      </c>
      <c r="AM23" s="35">
        <f t="shared" si="8"/>
        <v>3.8334884386856505E-2</v>
      </c>
      <c r="AN23" s="35">
        <f t="shared" si="8"/>
        <v>-7.545934020476408E-2</v>
      </c>
      <c r="AO23" s="35">
        <f t="shared" si="8"/>
        <v>-9.2431021625652532E-2</v>
      </c>
      <c r="AP23" s="35">
        <f t="shared" si="8"/>
        <v>-8.2453473563123936E-2</v>
      </c>
      <c r="AQ23" s="35">
        <f t="shared" si="6"/>
        <v>3.4163159308677304E-2</v>
      </c>
    </row>
    <row r="24" spans="2:43" x14ac:dyDescent="0.2">
      <c r="B24" s="1" t="s">
        <v>37</v>
      </c>
      <c r="E24" s="12">
        <f>SUM([24]Loka:Joulu!AH13)+SUM([21]Tammi:Huhti!AH13)</f>
        <v>17814</v>
      </c>
      <c r="F24" s="12">
        <f>SUM([21]Loka:Joulu!AH13)+SUM([20]Tammi:Huhti!AH13)</f>
        <v>18100</v>
      </c>
      <c r="G24" s="12">
        <f>SUM([20]Loka:Joulu!AH13)+SUM([19]Tammi:Huhti!AH13)</f>
        <v>25312</v>
      </c>
      <c r="H24" s="12">
        <f>SUM([19]Loka:Joulu!AH13)+SUM([18]Tammi:Huhti!AH13)</f>
        <v>28445</v>
      </c>
      <c r="I24" s="12">
        <f>SUM([18]Loka:Joulu!AH13)+SUM([25]Tammi:Huhti!AH13)</f>
        <v>31052</v>
      </c>
      <c r="J24" s="43">
        <f>SUM('2007'!M24:O24)+SUM('2008'!D24:G24)</f>
        <v>27870</v>
      </c>
      <c r="K24" s="43">
        <f>SUM('2008'!M24:O24)+SUM('2010'!D24:G24)</f>
        <v>17804</v>
      </c>
      <c r="L24" s="43">
        <f>SUM('2010'!M24:O24)+SUM('2010'!D24:G24)</f>
        <v>17602</v>
      </c>
      <c r="M24" s="43">
        <f>SUM('2010'!M24:O24)+SUM('2011'!D24:G24)</f>
        <v>19837</v>
      </c>
      <c r="N24" s="43">
        <f>SUM('2011'!M24:O24)+SUM('2012'!D24:G24)</f>
        <v>20399</v>
      </c>
      <c r="O24" s="43">
        <f>SUM('2012'!M24:O24)+SUM('2013'!D24:G24)</f>
        <v>17858</v>
      </c>
      <c r="P24" s="43">
        <f>SUM('2013'!M24:O24)+SUM('2014'!D24:G24)</f>
        <v>19173</v>
      </c>
      <c r="Q24" s="43">
        <f>SUM('2014'!M24:P24)+SUM('2015'!D24:G24)</f>
        <v>19343</v>
      </c>
      <c r="R24" s="8">
        <f t="shared" si="0"/>
        <v>-13238</v>
      </c>
      <c r="S24" s="8">
        <f t="shared" si="1"/>
        <v>286</v>
      </c>
      <c r="T24" s="8">
        <f t="shared" si="1"/>
        <v>7212</v>
      </c>
      <c r="U24" s="8">
        <f t="shared" si="1"/>
        <v>3133</v>
      </c>
      <c r="V24" s="8">
        <f t="shared" si="2"/>
        <v>2607</v>
      </c>
      <c r="W24" s="8">
        <f t="shared" si="3"/>
        <v>-3182</v>
      </c>
      <c r="X24" s="8">
        <f t="shared" si="3"/>
        <v>-10066</v>
      </c>
      <c r="Y24" s="8">
        <f t="shared" si="3"/>
        <v>-202</v>
      </c>
      <c r="Z24" s="8">
        <f t="shared" si="3"/>
        <v>2235</v>
      </c>
      <c r="AA24" s="8">
        <f t="shared" si="3"/>
        <v>562</v>
      </c>
      <c r="AB24" s="8">
        <f t="shared" si="3"/>
        <v>-2541</v>
      </c>
      <c r="AC24" s="8">
        <f t="shared" si="3"/>
        <v>1315</v>
      </c>
      <c r="AD24" s="8">
        <f t="shared" si="4"/>
        <v>170</v>
      </c>
      <c r="AE24" s="17">
        <f t="shared" si="5"/>
        <v>1.605478836869878E-2</v>
      </c>
      <c r="AF24" s="17">
        <f t="shared" si="5"/>
        <v>0.39845303867403326</v>
      </c>
      <c r="AG24" s="17">
        <f t="shared" si="5"/>
        <v>0.12377528445006325</v>
      </c>
      <c r="AH24" s="17">
        <f t="shared" si="5"/>
        <v>9.1650553700123094E-2</v>
      </c>
      <c r="AI24" s="45">
        <f t="shared" si="7"/>
        <v>9.1650553700123094E-2</v>
      </c>
      <c r="AJ24" s="45">
        <f t="shared" si="8"/>
        <v>-0.10247327064279277</v>
      </c>
      <c r="AK24" s="45">
        <f t="shared" si="8"/>
        <v>-0.36117689271618225</v>
      </c>
      <c r="AL24" s="45">
        <f t="shared" si="8"/>
        <v>-1.1345764996629981E-2</v>
      </c>
      <c r="AM24" s="45">
        <f t="shared" si="8"/>
        <v>0.12697420747642307</v>
      </c>
      <c r="AN24" s="45">
        <f t="shared" si="8"/>
        <v>2.8330896808993256E-2</v>
      </c>
      <c r="AO24" s="45">
        <f t="shared" si="8"/>
        <v>-0.12456492965341437</v>
      </c>
      <c r="AP24" s="45">
        <f t="shared" si="8"/>
        <v>7.3636465449658406E-2</v>
      </c>
      <c r="AQ24" s="45">
        <f t="shared" si="6"/>
        <v>8.8666353726594149E-3</v>
      </c>
    </row>
    <row r="25" spans="2:43" s="21" customFormat="1" x14ac:dyDescent="0.2">
      <c r="B25" s="24" t="s">
        <v>38</v>
      </c>
      <c r="E25" s="23">
        <f>SUM([24]Loka:Joulu!L13)+SUM([21]Tammi:Huhti!L13)</f>
        <v>9269</v>
      </c>
      <c r="F25" s="23">
        <f>SUM([21]Loka:Joulu!L13)+SUM([20]Tammi:Huhti!L13)</f>
        <v>10880</v>
      </c>
      <c r="G25" s="23">
        <f>SUM([20]Loka:Joulu!L13)+SUM([19]Tammi:Huhti!L13)</f>
        <v>9647</v>
      </c>
      <c r="H25" s="23">
        <f>SUM([19]Loka:Joulu!L13)+SUM([18]Tammi:Huhti!L13)</f>
        <v>10587</v>
      </c>
      <c r="I25" s="23">
        <f>SUM([18]Loka:Joulu!L13)+SUM([25]Tammi:Huhti!L13)</f>
        <v>12991</v>
      </c>
      <c r="J25" s="23">
        <f>SUM('2007'!M25:O25)+SUM('2008'!D25:G25)</f>
        <v>13591</v>
      </c>
      <c r="K25" s="23">
        <f>SUM('2008'!M25:O25)+SUM('2010'!D25:G25)</f>
        <v>11927</v>
      </c>
      <c r="L25" s="23">
        <f>SUM('2010'!M25:O25)+SUM('2010'!D25:G25)</f>
        <v>13441</v>
      </c>
      <c r="M25" s="23">
        <f>SUM('2010'!M25:O25)+SUM('2011'!D25:G25)</f>
        <v>15046</v>
      </c>
      <c r="N25" s="23">
        <f>SUM('2011'!M25:O25)+SUM('2012'!D25:G25)</f>
        <v>15306</v>
      </c>
      <c r="O25" s="23">
        <f>SUM('2012'!M25:O25)+SUM('2013'!D25:G25)</f>
        <v>14686</v>
      </c>
      <c r="P25" s="23">
        <f>SUM('2013'!M25:O25)+SUM('2014'!D25:G25)</f>
        <v>14403</v>
      </c>
      <c r="Q25" s="23">
        <f>SUM('2014'!M25:P25)+SUM('2015'!D25:G25)</f>
        <v>15796</v>
      </c>
      <c r="R25" s="20">
        <f t="shared" si="0"/>
        <v>-3722</v>
      </c>
      <c r="S25" s="20">
        <f t="shared" si="1"/>
        <v>1611</v>
      </c>
      <c r="T25" s="20">
        <f t="shared" si="1"/>
        <v>-1233</v>
      </c>
      <c r="U25" s="20">
        <f t="shared" si="1"/>
        <v>940</v>
      </c>
      <c r="V25" s="20">
        <f t="shared" si="2"/>
        <v>2404</v>
      </c>
      <c r="W25" s="20">
        <f t="shared" si="3"/>
        <v>600</v>
      </c>
      <c r="X25" s="20">
        <f t="shared" si="3"/>
        <v>-1664</v>
      </c>
      <c r="Y25" s="20">
        <f t="shared" si="3"/>
        <v>1514</v>
      </c>
      <c r="Z25" s="20">
        <f t="shared" si="3"/>
        <v>1605</v>
      </c>
      <c r="AA25" s="20">
        <f t="shared" si="3"/>
        <v>260</v>
      </c>
      <c r="AB25" s="20">
        <f t="shared" si="3"/>
        <v>-620</v>
      </c>
      <c r="AC25" s="20">
        <f t="shared" si="3"/>
        <v>-283</v>
      </c>
      <c r="AD25" s="20">
        <f t="shared" si="4"/>
        <v>1393</v>
      </c>
      <c r="AE25" s="35">
        <f t="shared" si="5"/>
        <v>0.17380515697486243</v>
      </c>
      <c r="AF25" s="35">
        <f t="shared" si="5"/>
        <v>-0.1133272058823529</v>
      </c>
      <c r="AG25" s="35">
        <f t="shared" si="5"/>
        <v>9.743961853425942E-2</v>
      </c>
      <c r="AH25" s="35">
        <f t="shared" si="5"/>
        <v>0.2270709360536507</v>
      </c>
      <c r="AI25" s="35">
        <f t="shared" si="7"/>
        <v>0.2270709360536507</v>
      </c>
      <c r="AJ25" s="35">
        <f t="shared" si="8"/>
        <v>4.6185820952967527E-2</v>
      </c>
      <c r="AK25" s="35">
        <f t="shared" si="8"/>
        <v>-0.12243396365241699</v>
      </c>
      <c r="AL25" s="35">
        <f t="shared" si="8"/>
        <v>0.12693887817556804</v>
      </c>
      <c r="AM25" s="35">
        <f t="shared" si="8"/>
        <v>0.11941075812811541</v>
      </c>
      <c r="AN25" s="35">
        <f t="shared" si="8"/>
        <v>1.7280340289778096E-2</v>
      </c>
      <c r="AO25" s="35">
        <f t="shared" si="8"/>
        <v>-4.0506990722592451E-2</v>
      </c>
      <c r="AP25" s="35">
        <f t="shared" si="8"/>
        <v>-1.9270053111807184E-2</v>
      </c>
      <c r="AQ25" s="35">
        <f t="shared" ref="AQ25:AQ43" si="9">Q25/P25-1</f>
        <v>9.6715961952370977E-2</v>
      </c>
    </row>
    <row r="26" spans="2:43" x14ac:dyDescent="0.2">
      <c r="B26" s="1" t="s">
        <v>39</v>
      </c>
      <c r="E26" s="12">
        <f>SUM([24]Loka:Joulu!N13)+SUM([21]Tammi:Huhti!N13)</f>
        <v>8391</v>
      </c>
      <c r="F26" s="12">
        <f>SUM([21]Loka:Joulu!N13)+SUM([20]Tammi:Huhti!N13)</f>
        <v>8078</v>
      </c>
      <c r="G26" s="12">
        <f>SUM([20]Loka:Joulu!N13)+SUM([19]Tammi:Huhti!N13)</f>
        <v>9139</v>
      </c>
      <c r="H26" s="12">
        <f>SUM([19]Loka:Joulu!N13)+SUM([18]Tammi:Huhti!N13)</f>
        <v>10306</v>
      </c>
      <c r="I26" s="12">
        <f>SUM([18]Loka:Joulu!N13)+SUM([25]Tammi:Huhti!N13)</f>
        <v>12588</v>
      </c>
      <c r="J26" s="43">
        <f>SUM('2007'!M26:O26)+SUM('2008'!D26:G26)</f>
        <v>28884</v>
      </c>
      <c r="K26" s="43">
        <f>SUM('2008'!M26:O26)+SUM('2010'!D26:G26)</f>
        <v>27633</v>
      </c>
      <c r="L26" s="43">
        <f>SUM('2010'!M26:O26)+SUM('2010'!D26:G26)</f>
        <v>29451</v>
      </c>
      <c r="M26" s="43">
        <f>SUM('2010'!M26:O26)+SUM('2011'!D26:G26)</f>
        <v>27630</v>
      </c>
      <c r="N26" s="43">
        <f>SUM('2011'!M26:O26)+SUM('2012'!D26:G26)</f>
        <v>33018</v>
      </c>
      <c r="O26" s="43">
        <f>SUM('2012'!M26:O26)+SUM('2013'!D26:G26)</f>
        <v>28384</v>
      </c>
      <c r="P26" s="43">
        <f>SUM('2013'!M26:O26)+SUM('2014'!D26:G26)</f>
        <v>23314</v>
      </c>
      <c r="Q26" s="43">
        <f>SUM('2014'!M26:P26)+SUM('2015'!D26:G26)</f>
        <v>22062</v>
      </c>
      <c r="R26" s="8">
        <f t="shared" si="0"/>
        <v>-4197</v>
      </c>
      <c r="S26" s="8">
        <f t="shared" si="1"/>
        <v>-313</v>
      </c>
      <c r="T26" s="8">
        <f t="shared" si="1"/>
        <v>1061</v>
      </c>
      <c r="U26" s="8">
        <f t="shared" si="1"/>
        <v>1167</v>
      </c>
      <c r="V26" s="8">
        <f t="shared" si="2"/>
        <v>2282</v>
      </c>
      <c r="W26" s="8">
        <f t="shared" si="3"/>
        <v>16296</v>
      </c>
      <c r="X26" s="8">
        <f t="shared" si="3"/>
        <v>-1251</v>
      </c>
      <c r="Y26" s="8">
        <f t="shared" si="3"/>
        <v>1818</v>
      </c>
      <c r="Z26" s="8">
        <f t="shared" si="3"/>
        <v>-1821</v>
      </c>
      <c r="AA26" s="8">
        <f t="shared" si="3"/>
        <v>5388</v>
      </c>
      <c r="AB26" s="8">
        <f t="shared" si="3"/>
        <v>-4634</v>
      </c>
      <c r="AC26" s="8">
        <f t="shared" si="3"/>
        <v>-5070</v>
      </c>
      <c r="AD26" s="8">
        <f t="shared" si="4"/>
        <v>-1252</v>
      </c>
      <c r="AE26" s="17">
        <f t="shared" si="5"/>
        <v>-3.730187105231797E-2</v>
      </c>
      <c r="AF26" s="17">
        <f t="shared" si="5"/>
        <v>0.13134439217628135</v>
      </c>
      <c r="AG26" s="17">
        <f t="shared" si="5"/>
        <v>0.12769449611554884</v>
      </c>
      <c r="AH26" s="17">
        <f t="shared" si="5"/>
        <v>0.22142441296332227</v>
      </c>
      <c r="AI26" s="45">
        <f t="shared" si="7"/>
        <v>0.22142441296332227</v>
      </c>
      <c r="AJ26" s="45">
        <f t="shared" si="8"/>
        <v>1.2945662535748332</v>
      </c>
      <c r="AK26" s="45">
        <f t="shared" si="8"/>
        <v>-4.3311175737432484E-2</v>
      </c>
      <c r="AL26" s="45">
        <f t="shared" si="8"/>
        <v>6.5790902182173427E-2</v>
      </c>
      <c r="AM26" s="45">
        <f t="shared" si="8"/>
        <v>-6.1831516756646665E-2</v>
      </c>
      <c r="AN26" s="45">
        <f t="shared" si="8"/>
        <v>0.19500542888165029</v>
      </c>
      <c r="AO26" s="45">
        <f t="shared" si="8"/>
        <v>-0.14034768913925733</v>
      </c>
      <c r="AP26" s="45">
        <f t="shared" si="8"/>
        <v>-0.17862175873731678</v>
      </c>
      <c r="AQ26" s="45">
        <f t="shared" si="9"/>
        <v>-5.3701638500471827E-2</v>
      </c>
    </row>
    <row r="27" spans="2:43" s="21" customFormat="1" x14ac:dyDescent="0.2">
      <c r="B27" s="24" t="s">
        <v>40</v>
      </c>
      <c r="E27" s="23">
        <f>SUM([24]Loka:Joulu!AX13)+SUM([21]Tammi:Huhti!AX13)</f>
        <v>23880</v>
      </c>
      <c r="F27" s="23">
        <f>SUM([21]Loka:Joulu!AX13)+SUM([20]Tammi:Huhti!AX13)</f>
        <v>32574</v>
      </c>
      <c r="G27" s="23">
        <f>SUM([20]Loka:Joulu!AX13)+SUM([19]Tammi:Huhti!AX13)</f>
        <v>20380</v>
      </c>
      <c r="H27" s="23">
        <f>SUM([19]Loka:Joulu!AX13)+SUM([18]Tammi:Huhti!AX13)</f>
        <v>20863</v>
      </c>
      <c r="I27" s="23">
        <f>SUM([18]Loka:Joulu!AX13)+SUM([25]Tammi:Huhti!AX13)</f>
        <v>17739</v>
      </c>
      <c r="J27" s="23">
        <f>SUM('2007'!M27:O27)+SUM('2008'!D27:G27)</f>
        <v>9764</v>
      </c>
      <c r="K27" s="23">
        <f>SUM('2008'!M27:O27)+SUM('2010'!D27:G27)</f>
        <v>9260</v>
      </c>
      <c r="L27" s="23">
        <f>SUM('2010'!M27:O27)+SUM('2010'!D27:G27)</f>
        <v>9183</v>
      </c>
      <c r="M27" s="23">
        <f>SUM('2010'!M27:O27)+SUM('2011'!D27:G27)</f>
        <v>9484</v>
      </c>
      <c r="N27" s="23">
        <f>SUM('2011'!M27:O27)+SUM('2012'!D27:G27)</f>
        <v>9603</v>
      </c>
      <c r="O27" s="23">
        <f>SUM('2012'!M27:O27)+SUM('2013'!D27:G27)</f>
        <v>9594</v>
      </c>
      <c r="P27" s="23">
        <f>SUM('2013'!M27:O27)+SUM('2014'!D27:G27)</f>
        <v>9027</v>
      </c>
      <c r="Q27" s="23">
        <f>SUM('2014'!M27:P27)+SUM('2015'!D27:G27)</f>
        <v>10357</v>
      </c>
      <c r="R27" s="20">
        <f t="shared" si="0"/>
        <v>6141</v>
      </c>
      <c r="S27" s="20">
        <f t="shared" si="1"/>
        <v>8694</v>
      </c>
      <c r="T27" s="20">
        <f t="shared" si="1"/>
        <v>-12194</v>
      </c>
      <c r="U27" s="20">
        <f t="shared" si="1"/>
        <v>483</v>
      </c>
      <c r="V27" s="20">
        <f t="shared" si="2"/>
        <v>-3124</v>
      </c>
      <c r="W27" s="20">
        <f t="shared" si="3"/>
        <v>-7975</v>
      </c>
      <c r="X27" s="20">
        <f t="shared" si="3"/>
        <v>-504</v>
      </c>
      <c r="Y27" s="20">
        <f t="shared" si="3"/>
        <v>-77</v>
      </c>
      <c r="Z27" s="20">
        <f t="shared" si="3"/>
        <v>301</v>
      </c>
      <c r="AA27" s="20">
        <f t="shared" si="3"/>
        <v>119</v>
      </c>
      <c r="AB27" s="20">
        <f t="shared" si="3"/>
        <v>-9</v>
      </c>
      <c r="AC27" s="20">
        <f t="shared" si="3"/>
        <v>-567</v>
      </c>
      <c r="AD27" s="20">
        <f t="shared" si="4"/>
        <v>1330</v>
      </c>
      <c r="AE27" s="35">
        <f t="shared" si="5"/>
        <v>0.36407035175879399</v>
      </c>
      <c r="AF27" s="35">
        <f t="shared" si="5"/>
        <v>-0.37434763922146497</v>
      </c>
      <c r="AG27" s="35">
        <f t="shared" si="5"/>
        <v>2.3699705593719367E-2</v>
      </c>
      <c r="AH27" s="35">
        <f t="shared" si="5"/>
        <v>-0.14973877198868812</v>
      </c>
      <c r="AI27" s="35">
        <f t="shared" si="7"/>
        <v>-0.14973877198868812</v>
      </c>
      <c r="AJ27" s="35">
        <f t="shared" si="8"/>
        <v>-0.44957438412537343</v>
      </c>
      <c r="AK27" s="35">
        <f t="shared" si="8"/>
        <v>-5.1618189266693926E-2</v>
      </c>
      <c r="AL27" s="35">
        <f t="shared" si="8"/>
        <v>-8.3153347732181082E-3</v>
      </c>
      <c r="AM27" s="35">
        <f t="shared" si="8"/>
        <v>3.2777959272568769E-2</v>
      </c>
      <c r="AN27" s="35">
        <f t="shared" si="8"/>
        <v>1.2547448334036204E-2</v>
      </c>
      <c r="AO27" s="35">
        <f t="shared" si="8"/>
        <v>-9.3720712277411966E-4</v>
      </c>
      <c r="AP27" s="35">
        <f t="shared" si="8"/>
        <v>-5.9099437148217637E-2</v>
      </c>
      <c r="AQ27" s="35">
        <f t="shared" si="9"/>
        <v>0.14733577046637869</v>
      </c>
    </row>
    <row r="28" spans="2:43" x14ac:dyDescent="0.2">
      <c r="B28" s="1" t="s">
        <v>41</v>
      </c>
      <c r="E28" s="12">
        <f>SUM([24]Loka:Joulu!AF13)+SUM([21]Tammi:Huhti!AF13)</f>
        <v>3858</v>
      </c>
      <c r="F28" s="12">
        <f>SUM([21]Loka:Joulu!AF13)+SUM([20]Tammi:Huhti!AF13)</f>
        <v>4172</v>
      </c>
      <c r="G28" s="12">
        <f>SUM([20]Loka:Joulu!AF13)+SUM([19]Tammi:Huhti!AF13)</f>
        <v>3642</v>
      </c>
      <c r="H28" s="12">
        <f>SUM([19]Loka:Joulu!AF13)+SUM([18]Tammi:Huhti!AF13)</f>
        <v>4156</v>
      </c>
      <c r="I28" s="12">
        <f>SUM([18]Loka:Joulu!AF13)+SUM([25]Tammi:Huhti!AF13)</f>
        <v>5961</v>
      </c>
      <c r="J28" s="43">
        <f>SUM('2007'!M28:O28)+SUM('2008'!D28:G28)</f>
        <v>6377</v>
      </c>
      <c r="K28" s="43">
        <f>SUM('2008'!M28:O28)+SUM('2010'!D28:G28)</f>
        <v>6193</v>
      </c>
      <c r="L28" s="43">
        <f>SUM('2010'!M28:O28)+SUM('2010'!D28:G28)</f>
        <v>5636</v>
      </c>
      <c r="M28" s="43">
        <f>SUM('2010'!M28:O28)+SUM('2011'!D28:G28)</f>
        <v>7840</v>
      </c>
      <c r="N28" s="43">
        <f>SUM('2011'!M28:O28)+SUM('2012'!D28:G28)</f>
        <v>5821</v>
      </c>
      <c r="O28" s="43">
        <f>SUM('2012'!M28:O28)+SUM('2013'!D28:G28)</f>
        <v>6761</v>
      </c>
      <c r="P28" s="43">
        <f>SUM('2013'!M28:O28)+SUM('2014'!D28:G28)</f>
        <v>6726</v>
      </c>
      <c r="Q28" s="43">
        <f>SUM('2014'!M28:P28)+SUM('2015'!D28:G28)</f>
        <v>6087</v>
      </c>
      <c r="R28" s="8">
        <f t="shared" si="0"/>
        <v>-2103</v>
      </c>
      <c r="S28" s="8">
        <f t="shared" si="1"/>
        <v>314</v>
      </c>
      <c r="T28" s="8">
        <f t="shared" si="1"/>
        <v>-530</v>
      </c>
      <c r="U28" s="8">
        <f t="shared" si="1"/>
        <v>514</v>
      </c>
      <c r="V28" s="8">
        <f t="shared" si="2"/>
        <v>1805</v>
      </c>
      <c r="W28" s="8">
        <f t="shared" si="3"/>
        <v>416</v>
      </c>
      <c r="X28" s="8">
        <f t="shared" si="3"/>
        <v>-184</v>
      </c>
      <c r="Y28" s="8">
        <f t="shared" si="3"/>
        <v>-557</v>
      </c>
      <c r="Z28" s="8">
        <f t="shared" si="3"/>
        <v>2204</v>
      </c>
      <c r="AA28" s="8">
        <f t="shared" si="3"/>
        <v>-2019</v>
      </c>
      <c r="AB28" s="8">
        <f t="shared" si="3"/>
        <v>940</v>
      </c>
      <c r="AC28" s="8">
        <f t="shared" si="3"/>
        <v>-35</v>
      </c>
      <c r="AD28" s="8">
        <f t="shared" si="4"/>
        <v>-639</v>
      </c>
      <c r="AE28" s="17">
        <f t="shared" si="5"/>
        <v>8.1389320891653627E-2</v>
      </c>
      <c r="AF28" s="17">
        <f t="shared" si="5"/>
        <v>-0.12703739213806331</v>
      </c>
      <c r="AG28" s="17">
        <f t="shared" si="5"/>
        <v>0.14113124656781983</v>
      </c>
      <c r="AH28" s="17">
        <f t="shared" si="5"/>
        <v>0.43431183830606357</v>
      </c>
      <c r="AI28" s="45">
        <f t="shared" si="7"/>
        <v>0.43431183830606357</v>
      </c>
      <c r="AJ28" s="45">
        <f t="shared" si="8"/>
        <v>6.9786948498574031E-2</v>
      </c>
      <c r="AK28" s="45">
        <f t="shared" si="8"/>
        <v>-2.8853692959071697E-2</v>
      </c>
      <c r="AL28" s="45">
        <f t="shared" si="8"/>
        <v>-8.9940255126755964E-2</v>
      </c>
      <c r="AM28" s="45">
        <f t="shared" si="8"/>
        <v>0.39105748757984382</v>
      </c>
      <c r="AN28" s="45">
        <f t="shared" si="8"/>
        <v>-0.25752551020408165</v>
      </c>
      <c r="AO28" s="45">
        <f t="shared" si="8"/>
        <v>0.1614842810513657</v>
      </c>
      <c r="AP28" s="45">
        <f t="shared" si="8"/>
        <v>-5.1767490016270123E-3</v>
      </c>
      <c r="AQ28" s="45">
        <f t="shared" si="9"/>
        <v>-9.5004460303300675E-2</v>
      </c>
    </row>
    <row r="29" spans="2:43" s="21" customFormat="1" x14ac:dyDescent="0.2">
      <c r="B29" s="24" t="s">
        <v>42</v>
      </c>
      <c r="E29" s="23">
        <f>SUM([24]Loka:Joulu!AQ13)+SUM([21]Tammi:Huhti!AQ13)</f>
        <v>5443</v>
      </c>
      <c r="F29" s="23">
        <f>SUM([21]Loka:Joulu!AQ13)+SUM([20]Tammi:Huhti!AQ13)</f>
        <v>8288</v>
      </c>
      <c r="G29" s="23">
        <f>SUM([20]Loka:Joulu!AQ13)+SUM([19]Tammi:Huhti!AQ13)</f>
        <v>5477</v>
      </c>
      <c r="H29" s="23">
        <f>SUM([19]Loka:Joulu!AQ13)+SUM([18]Tammi:Huhti!AQ13)</f>
        <v>6190</v>
      </c>
      <c r="I29" s="23">
        <f>SUM([18]Loka:Joulu!AQ13)+SUM([25]Tammi:Huhti!AQ13)</f>
        <v>5737</v>
      </c>
      <c r="J29" s="23">
        <f>SUM('2007'!M29:O29)+SUM('2008'!D29:G29)</f>
        <v>5969</v>
      </c>
      <c r="K29" s="23">
        <f>SUM('2008'!M29:O29)+SUM('2010'!D29:G29)</f>
        <v>8006</v>
      </c>
      <c r="L29" s="23">
        <f>SUM('2010'!M29:O29)+SUM('2010'!D29:G29)</f>
        <v>8111</v>
      </c>
      <c r="M29" s="23">
        <f>SUM('2010'!M29:O29)+SUM('2011'!D29:G29)</f>
        <v>8876</v>
      </c>
      <c r="N29" s="23">
        <f>SUM('2011'!M29:O29)+SUM('2012'!D29:G29)</f>
        <v>8100</v>
      </c>
      <c r="O29" s="23">
        <f>SUM('2012'!M29:O29)+SUM('2013'!D29:G29)</f>
        <v>6545</v>
      </c>
      <c r="P29" s="23">
        <f>SUM('2013'!M29:O29)+SUM('2014'!D29:G29)</f>
        <v>7011</v>
      </c>
      <c r="Q29" s="23">
        <f>SUM('2014'!M29:P29)+SUM('2015'!D29:G29)</f>
        <v>6851</v>
      </c>
      <c r="R29" s="20">
        <f t="shared" si="0"/>
        <v>-294</v>
      </c>
      <c r="S29" s="20">
        <f t="shared" si="1"/>
        <v>2845</v>
      </c>
      <c r="T29" s="20">
        <f t="shared" si="1"/>
        <v>-2811</v>
      </c>
      <c r="U29" s="20">
        <f t="shared" si="1"/>
        <v>713</v>
      </c>
      <c r="V29" s="20">
        <f t="shared" si="2"/>
        <v>-453</v>
      </c>
      <c r="W29" s="20">
        <f t="shared" si="3"/>
        <v>232</v>
      </c>
      <c r="X29" s="20">
        <f t="shared" si="3"/>
        <v>2037</v>
      </c>
      <c r="Y29" s="20">
        <f t="shared" si="3"/>
        <v>105</v>
      </c>
      <c r="Z29" s="20">
        <f t="shared" si="3"/>
        <v>765</v>
      </c>
      <c r="AA29" s="20">
        <f t="shared" si="3"/>
        <v>-776</v>
      </c>
      <c r="AB29" s="20">
        <f t="shared" si="3"/>
        <v>-1555</v>
      </c>
      <c r="AC29" s="20">
        <f t="shared" si="3"/>
        <v>466</v>
      </c>
      <c r="AD29" s="20">
        <f t="shared" si="4"/>
        <v>-160</v>
      </c>
      <c r="AE29" s="35">
        <f t="shared" si="5"/>
        <v>0.52268969318390601</v>
      </c>
      <c r="AF29" s="35">
        <f t="shared" si="5"/>
        <v>-0.33916505791505791</v>
      </c>
      <c r="AG29" s="35">
        <f t="shared" si="5"/>
        <v>0.13018075588825995</v>
      </c>
      <c r="AH29" s="35">
        <f t="shared" si="5"/>
        <v>-7.3182552504038823E-2</v>
      </c>
      <c r="AI29" s="35">
        <f t="shared" si="7"/>
        <v>-7.3182552504038823E-2</v>
      </c>
      <c r="AJ29" s="35">
        <f t="shared" si="8"/>
        <v>4.0439253965487199E-2</v>
      </c>
      <c r="AK29" s="35">
        <f t="shared" si="8"/>
        <v>0.34126319316468412</v>
      </c>
      <c r="AL29" s="35">
        <f t="shared" si="8"/>
        <v>1.3115163627279491E-2</v>
      </c>
      <c r="AM29" s="35">
        <f t="shared" si="8"/>
        <v>9.4316360498089002E-2</v>
      </c>
      <c r="AN29" s="35">
        <f t="shared" si="8"/>
        <v>-8.7426768814781397E-2</v>
      </c>
      <c r="AO29" s="35">
        <f t="shared" si="8"/>
        <v>-0.19197530864197532</v>
      </c>
      <c r="AP29" s="35">
        <f t="shared" si="8"/>
        <v>7.119938884644772E-2</v>
      </c>
      <c r="AQ29" s="35">
        <f t="shared" si="9"/>
        <v>-2.2821280844387393E-2</v>
      </c>
    </row>
    <row r="30" spans="2:43" x14ac:dyDescent="0.2">
      <c r="B30" s="1" t="s">
        <v>43</v>
      </c>
      <c r="E30" s="12">
        <f>SUM([24]Loka:Joulu!K13)+SUM([21]Tammi:Huhti!K13)</f>
        <v>5171</v>
      </c>
      <c r="F30" s="12">
        <f>SUM([21]Loka:Joulu!K13)+SUM([20]Tammi:Huhti!K13)</f>
        <v>6268</v>
      </c>
      <c r="G30" s="12">
        <f>SUM([20]Loka:Joulu!K13)+SUM([19]Tammi:Huhti!K13)</f>
        <v>5103</v>
      </c>
      <c r="H30" s="12">
        <f>SUM([19]Loka:Joulu!K13)+SUM([18]Tammi:Huhti!K13)</f>
        <v>6122</v>
      </c>
      <c r="I30" s="12">
        <f>SUM([18]Loka:Joulu!K13)+SUM([25]Tammi:Huhti!K13)</f>
        <v>6910</v>
      </c>
      <c r="J30" s="43">
        <f>SUM('2007'!M30:O30)+SUM('2008'!D30:G30)</f>
        <v>13271</v>
      </c>
      <c r="K30" s="43">
        <f>SUM('2008'!M30:O30)+SUM('2010'!D30:G30)</f>
        <v>10945</v>
      </c>
      <c r="L30" s="43">
        <f>SUM('2010'!M30:O30)+SUM('2010'!D30:G30)</f>
        <v>11504</v>
      </c>
      <c r="M30" s="43">
        <f>SUM('2010'!M30:O30)+SUM('2011'!D30:G30)</f>
        <v>10453</v>
      </c>
      <c r="N30" s="43">
        <f>SUM('2011'!M30:O30)+SUM('2012'!D30:G30)</f>
        <v>10055</v>
      </c>
      <c r="O30" s="43">
        <f>SUM('2012'!M30:O30)+SUM('2013'!D30:G30)</f>
        <v>9107</v>
      </c>
      <c r="P30" s="43">
        <f>SUM('2013'!M30:O30)+SUM('2014'!D30:G30)</f>
        <v>9500</v>
      </c>
      <c r="Q30" s="43">
        <f>SUM('2014'!M30:P30)+SUM('2015'!D30:G30)</f>
        <v>10231</v>
      </c>
      <c r="R30" s="8">
        <f t="shared" si="0"/>
        <v>-1739</v>
      </c>
      <c r="S30" s="8">
        <f t="shared" si="1"/>
        <v>1097</v>
      </c>
      <c r="T30" s="8">
        <f t="shared" si="1"/>
        <v>-1165</v>
      </c>
      <c r="U30" s="8">
        <f t="shared" si="1"/>
        <v>1019</v>
      </c>
      <c r="V30" s="8">
        <f t="shared" si="2"/>
        <v>788</v>
      </c>
      <c r="W30" s="8">
        <f t="shared" si="3"/>
        <v>6361</v>
      </c>
      <c r="X30" s="8">
        <f t="shared" si="3"/>
        <v>-2326</v>
      </c>
      <c r="Y30" s="8">
        <f t="shared" si="3"/>
        <v>559</v>
      </c>
      <c r="Z30" s="8">
        <f t="shared" si="3"/>
        <v>-1051</v>
      </c>
      <c r="AA30" s="8">
        <f t="shared" si="3"/>
        <v>-398</v>
      </c>
      <c r="AB30" s="8">
        <f t="shared" si="3"/>
        <v>-948</v>
      </c>
      <c r="AC30" s="8">
        <f t="shared" si="3"/>
        <v>393</v>
      </c>
      <c r="AD30" s="8">
        <f t="shared" si="4"/>
        <v>731</v>
      </c>
      <c r="AE30" s="17">
        <f t="shared" si="5"/>
        <v>0.21214465287178497</v>
      </c>
      <c r="AF30" s="17">
        <f t="shared" si="5"/>
        <v>-0.18586470963624757</v>
      </c>
      <c r="AG30" s="17">
        <f t="shared" si="5"/>
        <v>0.19968645894571813</v>
      </c>
      <c r="AH30" s="17">
        <f t="shared" si="5"/>
        <v>0.12871610584776216</v>
      </c>
      <c r="AI30" s="45">
        <f t="shared" si="7"/>
        <v>0.12871610584776216</v>
      </c>
      <c r="AJ30" s="45">
        <f t="shared" si="8"/>
        <v>0.92054992764109977</v>
      </c>
      <c r="AK30" s="45">
        <f t="shared" si="8"/>
        <v>-0.17526938437193884</v>
      </c>
      <c r="AL30" s="45">
        <f t="shared" si="8"/>
        <v>5.1073549566011955E-2</v>
      </c>
      <c r="AM30" s="45">
        <f t="shared" si="8"/>
        <v>-9.1359527121001372E-2</v>
      </c>
      <c r="AN30" s="45">
        <f t="shared" si="8"/>
        <v>-3.8075193724289691E-2</v>
      </c>
      <c r="AO30" s="45">
        <f t="shared" si="8"/>
        <v>-9.4281452013923461E-2</v>
      </c>
      <c r="AP30" s="45">
        <f t="shared" si="8"/>
        <v>4.3153618095970181E-2</v>
      </c>
      <c r="AQ30" s="45">
        <f t="shared" si="9"/>
        <v>7.6947368421052653E-2</v>
      </c>
    </row>
    <row r="31" spans="2:43" s="21" customFormat="1" x14ac:dyDescent="0.2">
      <c r="B31" s="24" t="s">
        <v>2</v>
      </c>
      <c r="E31" s="23">
        <f>SUM([24]Loka:Joulu!BG13)+SUM([21]Tammi:Huhti!BG13)</f>
        <v>3864</v>
      </c>
      <c r="F31" s="23">
        <f>SUM([21]Loka:Joulu!BG13)+SUM([20]Tammi:Huhti!BG13)</f>
        <v>4261</v>
      </c>
      <c r="G31" s="23">
        <f>SUM([20]Loka:Joulu!BG13)+SUM([19]Tammi:Huhti!BG13)</f>
        <v>4800</v>
      </c>
      <c r="H31" s="23">
        <f>SUM([19]Loka:Joulu!BG13)+SUM([18]Tammi:Huhti!BG13)</f>
        <v>7444</v>
      </c>
      <c r="I31" s="23">
        <f>SUM([18]Loka:Joulu!BG13)+SUM([25]Tammi:Huhti!BG13)</f>
        <v>6882</v>
      </c>
      <c r="J31" s="23">
        <f>SUM('2007'!M31:O31)+SUM('2008'!D31:G31)</f>
        <v>8417</v>
      </c>
      <c r="K31" s="23">
        <f>SUM('2008'!M31:O31)+SUM('2010'!D31:G31)</f>
        <v>8236</v>
      </c>
      <c r="L31" s="23">
        <f>SUM('2010'!M31:O31)+SUM('2010'!D31:G31)</f>
        <v>7557</v>
      </c>
      <c r="M31" s="23">
        <f>SUM('2010'!M31:O31)+SUM('2011'!D31:G31)</f>
        <v>7380</v>
      </c>
      <c r="N31" s="23">
        <f>SUM('2011'!M31:O31)+SUM('2012'!D31:G31)</f>
        <v>8152</v>
      </c>
      <c r="O31" s="23">
        <f>SUM('2012'!M31:O31)+SUM('2013'!D31:G31)</f>
        <v>8975</v>
      </c>
      <c r="P31" s="23">
        <f>SUM('2013'!M31:O31)+SUM('2014'!D31:G31)</f>
        <v>9774</v>
      </c>
      <c r="Q31" s="23">
        <f>SUM('2014'!M31:P31)+SUM('2015'!D31:G31)</f>
        <v>10111</v>
      </c>
      <c r="R31" s="20">
        <f t="shared" si="0"/>
        <v>-3018</v>
      </c>
      <c r="S31" s="20">
        <f t="shared" si="1"/>
        <v>397</v>
      </c>
      <c r="T31" s="20">
        <f t="shared" si="1"/>
        <v>539</v>
      </c>
      <c r="U31" s="20">
        <f t="shared" si="1"/>
        <v>2644</v>
      </c>
      <c r="V31" s="20">
        <f t="shared" si="2"/>
        <v>-562</v>
      </c>
      <c r="W31" s="20">
        <f t="shared" si="3"/>
        <v>1535</v>
      </c>
      <c r="X31" s="20">
        <f t="shared" si="3"/>
        <v>-181</v>
      </c>
      <c r="Y31" s="20">
        <f t="shared" si="3"/>
        <v>-679</v>
      </c>
      <c r="Z31" s="20">
        <f t="shared" si="3"/>
        <v>-177</v>
      </c>
      <c r="AA31" s="20">
        <f t="shared" si="3"/>
        <v>772</v>
      </c>
      <c r="AB31" s="20">
        <f t="shared" si="3"/>
        <v>823</v>
      </c>
      <c r="AC31" s="20">
        <f t="shared" si="3"/>
        <v>799</v>
      </c>
      <c r="AD31" s="20">
        <f t="shared" si="4"/>
        <v>337</v>
      </c>
      <c r="AE31" s="35">
        <f t="shared" si="5"/>
        <v>0.10274327122153215</v>
      </c>
      <c r="AF31" s="35">
        <f t="shared" si="5"/>
        <v>0.12649612766956109</v>
      </c>
      <c r="AG31" s="35">
        <f t="shared" si="5"/>
        <v>0.55083333333333329</v>
      </c>
      <c r="AH31" s="35">
        <f t="shared" si="5"/>
        <v>-7.5497044599677543E-2</v>
      </c>
      <c r="AI31" s="35">
        <f t="shared" si="7"/>
        <v>-7.5497044599677543E-2</v>
      </c>
      <c r="AJ31" s="35">
        <f t="shared" si="8"/>
        <v>0.22304562627143265</v>
      </c>
      <c r="AK31" s="35">
        <f t="shared" si="8"/>
        <v>-2.150409884757043E-2</v>
      </c>
      <c r="AL31" s="35">
        <f t="shared" si="8"/>
        <v>-8.2442933462846035E-2</v>
      </c>
      <c r="AM31" s="35">
        <f t="shared" si="8"/>
        <v>-2.3421992854307239E-2</v>
      </c>
      <c r="AN31" s="35">
        <f t="shared" si="8"/>
        <v>0.10460704607046067</v>
      </c>
      <c r="AO31" s="35">
        <f t="shared" si="8"/>
        <v>0.10095682041216869</v>
      </c>
      <c r="AP31" s="35">
        <f t="shared" si="8"/>
        <v>8.9025069637882925E-2</v>
      </c>
      <c r="AQ31" s="35">
        <f t="shared" si="9"/>
        <v>3.4479230611827338E-2</v>
      </c>
    </row>
    <row r="32" spans="2:43" x14ac:dyDescent="0.2">
      <c r="B32" s="1" t="s">
        <v>44</v>
      </c>
      <c r="E32" s="12">
        <f>SUM([24]Loka:Joulu!V13)+SUM([21]Tammi:Huhti!V13)</f>
        <v>6023</v>
      </c>
      <c r="F32" s="12">
        <f>SUM([21]Loka:Joulu!V13)+SUM([20]Tammi:Huhti!V13)</f>
        <v>5610</v>
      </c>
      <c r="G32" s="12">
        <f>SUM([20]Loka:Joulu!V13)+SUM([19]Tammi:Huhti!V13)</f>
        <v>6647</v>
      </c>
      <c r="H32" s="12">
        <f>SUM([19]Loka:Joulu!V13)+SUM([18]Tammi:Huhti!V13)</f>
        <v>9872</v>
      </c>
      <c r="I32" s="12">
        <f>SUM([18]Loka:Joulu!V13)+SUM([25]Tammi:Huhti!V13)</f>
        <v>11361</v>
      </c>
      <c r="J32" s="43">
        <f>SUM('2007'!M32:O32)+SUM('2008'!D32:G32)</f>
        <v>3385</v>
      </c>
      <c r="K32" s="43">
        <f>SUM('2008'!M32:O32)+SUM('2010'!D32:G32)</f>
        <v>4414</v>
      </c>
      <c r="L32" s="43">
        <f>SUM('2010'!M32:O32)+SUM('2010'!D32:G32)</f>
        <v>4296</v>
      </c>
      <c r="M32" s="43">
        <f>SUM('2010'!M32:O32)+SUM('2011'!D32:G32)</f>
        <v>5239</v>
      </c>
      <c r="N32" s="43">
        <f>SUM('2011'!M32:O32)+SUM('2012'!D32:G32)</f>
        <v>5729</v>
      </c>
      <c r="O32" s="43">
        <f>SUM('2012'!M32:O32)+SUM('2013'!D32:G32)</f>
        <v>6195</v>
      </c>
      <c r="P32" s="43">
        <f>SUM('2013'!M32:O32)+SUM('2014'!D32:G32)</f>
        <v>7099</v>
      </c>
      <c r="Q32" s="43">
        <f>SUM('2014'!M32:P32)+SUM('2015'!D32:G32)</f>
        <v>8047</v>
      </c>
      <c r="R32" s="8">
        <f t="shared" si="0"/>
        <v>-5338</v>
      </c>
      <c r="S32" s="8">
        <f t="shared" si="1"/>
        <v>-413</v>
      </c>
      <c r="T32" s="8">
        <f t="shared" si="1"/>
        <v>1037</v>
      </c>
      <c r="U32" s="8">
        <f t="shared" si="1"/>
        <v>3225</v>
      </c>
      <c r="V32" s="8">
        <f t="shared" si="2"/>
        <v>1489</v>
      </c>
      <c r="W32" s="8">
        <f t="shared" si="3"/>
        <v>-7976</v>
      </c>
      <c r="X32" s="8">
        <f t="shared" si="3"/>
        <v>1029</v>
      </c>
      <c r="Y32" s="8">
        <f t="shared" si="3"/>
        <v>-118</v>
      </c>
      <c r="Z32" s="8">
        <f t="shared" si="3"/>
        <v>943</v>
      </c>
      <c r="AA32" s="8">
        <f t="shared" si="3"/>
        <v>490</v>
      </c>
      <c r="AB32" s="8">
        <f t="shared" si="3"/>
        <v>466</v>
      </c>
      <c r="AC32" s="8">
        <f t="shared" si="3"/>
        <v>904</v>
      </c>
      <c r="AD32" s="8">
        <f t="shared" si="4"/>
        <v>948</v>
      </c>
      <c r="AE32" s="17">
        <f t="shared" si="5"/>
        <v>-6.8570479827328557E-2</v>
      </c>
      <c r="AF32" s="17">
        <f t="shared" si="5"/>
        <v>0.18484848484848482</v>
      </c>
      <c r="AG32" s="17">
        <f t="shared" si="5"/>
        <v>0.4851812847901309</v>
      </c>
      <c r="AH32" s="17">
        <f t="shared" si="5"/>
        <v>0.15083063209076175</v>
      </c>
      <c r="AI32" s="45">
        <f t="shared" si="7"/>
        <v>0.15083063209076175</v>
      </c>
      <c r="AJ32" s="45">
        <f t="shared" si="8"/>
        <v>-0.70205087580318626</v>
      </c>
      <c r="AK32" s="45">
        <f t="shared" si="8"/>
        <v>0.30398818316100451</v>
      </c>
      <c r="AL32" s="45">
        <f t="shared" si="8"/>
        <v>-2.6733121884911615E-2</v>
      </c>
      <c r="AM32" s="45">
        <f t="shared" si="8"/>
        <v>0.21950651769087526</v>
      </c>
      <c r="AN32" s="45">
        <f t="shared" si="8"/>
        <v>9.3529299484634398E-2</v>
      </c>
      <c r="AO32" s="45">
        <f t="shared" si="8"/>
        <v>8.1340548088671749E-2</v>
      </c>
      <c r="AP32" s="45">
        <f t="shared" si="8"/>
        <v>0.14592413236481039</v>
      </c>
      <c r="AQ32" s="45">
        <f t="shared" si="9"/>
        <v>0.13353993520214114</v>
      </c>
    </row>
    <row r="33" spans="2:43" s="21" customFormat="1" x14ac:dyDescent="0.2">
      <c r="B33" s="24" t="s">
        <v>45</v>
      </c>
      <c r="E33" s="23">
        <f>SUM([24]Loka:Joulu!Y13)+SUM([21]Tammi:Huhti!Y13)</f>
        <v>4131</v>
      </c>
      <c r="F33" s="23">
        <f>SUM([21]Loka:Joulu!Y13)+SUM([20]Tammi:Huhti!Y13)</f>
        <v>4288</v>
      </c>
      <c r="G33" s="23">
        <f>SUM([20]Loka:Joulu!Y13)+SUM([19]Tammi:Huhti!Y13)</f>
        <v>4416</v>
      </c>
      <c r="H33" s="23">
        <f>SUM([19]Loka:Joulu!Y13)+SUM([18]Tammi:Huhti!Y13)</f>
        <v>5119</v>
      </c>
      <c r="I33" s="23">
        <f>SUM([18]Loka:Joulu!Y13)+SUM([25]Tammi:Huhti!Y13)</f>
        <v>5267</v>
      </c>
      <c r="J33" s="23">
        <f>SUM('2007'!M33:O33)+SUM('2008'!D33:G33)</f>
        <v>4998</v>
      </c>
      <c r="K33" s="23">
        <f>SUM('2008'!M33:O33)+SUM('2010'!D33:G33)</f>
        <v>5317</v>
      </c>
      <c r="L33" s="23">
        <f>SUM('2010'!M33:O33)+SUM('2010'!D33:G33)</f>
        <v>4301</v>
      </c>
      <c r="M33" s="23">
        <f>SUM('2010'!M33:O33)+SUM('2011'!D33:G33)</f>
        <v>3567</v>
      </c>
      <c r="N33" s="23">
        <f>SUM('2011'!M33:O33)+SUM('2012'!D33:G33)</f>
        <v>3318</v>
      </c>
      <c r="O33" s="23">
        <f>SUM('2012'!M33:O33)+SUM('2013'!D33:G33)</f>
        <v>2908</v>
      </c>
      <c r="P33" s="23">
        <f>SUM('2013'!M33:O33)+SUM('2014'!D33:G33)</f>
        <v>3404</v>
      </c>
      <c r="Q33" s="23">
        <f>SUM('2014'!M33:P33)+SUM('2015'!D33:G33)</f>
        <v>4105</v>
      </c>
      <c r="R33" s="20">
        <f t="shared" si="0"/>
        <v>-1136</v>
      </c>
      <c r="S33" s="20">
        <f t="shared" si="1"/>
        <v>157</v>
      </c>
      <c r="T33" s="20">
        <f t="shared" si="1"/>
        <v>128</v>
      </c>
      <c r="U33" s="20">
        <f t="shared" si="1"/>
        <v>703</v>
      </c>
      <c r="V33" s="20">
        <f t="shared" si="2"/>
        <v>148</v>
      </c>
      <c r="W33" s="20">
        <f t="shared" si="3"/>
        <v>-269</v>
      </c>
      <c r="X33" s="20">
        <f t="shared" si="3"/>
        <v>319</v>
      </c>
      <c r="Y33" s="20">
        <f t="shared" si="3"/>
        <v>-1016</v>
      </c>
      <c r="Z33" s="20">
        <f t="shared" si="3"/>
        <v>-734</v>
      </c>
      <c r="AA33" s="20">
        <f t="shared" si="3"/>
        <v>-249</v>
      </c>
      <c r="AB33" s="20">
        <f t="shared" si="3"/>
        <v>-410</v>
      </c>
      <c r="AC33" s="20">
        <f t="shared" si="3"/>
        <v>496</v>
      </c>
      <c r="AD33" s="20">
        <f t="shared" si="4"/>
        <v>701</v>
      </c>
      <c r="AE33" s="35">
        <f t="shared" si="5"/>
        <v>3.8005325587024963E-2</v>
      </c>
      <c r="AF33" s="35">
        <f t="shared" si="5"/>
        <v>2.9850746268656803E-2</v>
      </c>
      <c r="AG33" s="35">
        <f t="shared" si="5"/>
        <v>0.1591938405797102</v>
      </c>
      <c r="AH33" s="35">
        <f t="shared" si="5"/>
        <v>2.8911896854854513E-2</v>
      </c>
      <c r="AI33" s="35">
        <f t="shared" si="7"/>
        <v>2.8911896854854513E-2</v>
      </c>
      <c r="AJ33" s="35">
        <f t="shared" si="8"/>
        <v>-5.1072716916650829E-2</v>
      </c>
      <c r="AK33" s="35">
        <f t="shared" si="8"/>
        <v>6.3825530212084924E-2</v>
      </c>
      <c r="AL33" s="35">
        <f t="shared" si="8"/>
        <v>-0.19108519842016169</v>
      </c>
      <c r="AM33" s="35">
        <f t="shared" si="8"/>
        <v>-0.17065798651476405</v>
      </c>
      <c r="AN33" s="35">
        <f t="shared" si="8"/>
        <v>-6.9806560134566875E-2</v>
      </c>
      <c r="AO33" s="35">
        <f t="shared" si="8"/>
        <v>-0.12356841470765523</v>
      </c>
      <c r="AP33" s="35">
        <f t="shared" si="8"/>
        <v>0.17056396148555719</v>
      </c>
      <c r="AQ33" s="35">
        <f t="shared" si="9"/>
        <v>0.20593419506462984</v>
      </c>
    </row>
    <row r="34" spans="2:43" x14ac:dyDescent="0.2">
      <c r="B34" s="1" t="s">
        <v>3</v>
      </c>
      <c r="E34" s="12">
        <f>SUM([24]Loka:Joulu!AI13)+SUM([21]Tammi:Huhti!AI13)</f>
        <v>3909</v>
      </c>
      <c r="F34" s="12">
        <f>SUM([21]Loka:Joulu!AI13)+SUM([20]Tammi:Huhti!AI13)</f>
        <v>4377</v>
      </c>
      <c r="G34" s="12">
        <f>SUM([20]Loka:Joulu!AI13)+SUM([19]Tammi:Huhti!AI13)</f>
        <v>3731</v>
      </c>
      <c r="H34" s="12">
        <f>SUM([19]Loka:Joulu!AI13)+SUM([18]Tammi:Huhti!AI13)</f>
        <v>4141</v>
      </c>
      <c r="I34" s="12">
        <f>SUM([18]Loka:Joulu!AI13)+SUM([25]Tammi:Huhti!AI13)</f>
        <v>5456</v>
      </c>
      <c r="J34" s="43">
        <f>SUM('2007'!M34:O34)+SUM('2008'!D34:G34)</f>
        <v>5611</v>
      </c>
      <c r="K34" s="43">
        <f>SUM('2008'!M34:O34)+SUM('2010'!D34:G34)</f>
        <v>4779</v>
      </c>
      <c r="L34" s="43">
        <f>SUM('2010'!M34:O34)+SUM('2010'!D34:G34)</f>
        <v>3595</v>
      </c>
      <c r="M34" s="43">
        <f>SUM('2010'!M34:O34)+SUM('2011'!D34:G34)</f>
        <v>3918</v>
      </c>
      <c r="N34" s="43">
        <f>SUM('2011'!M34:O34)+SUM('2012'!D34:G34)</f>
        <v>3646</v>
      </c>
      <c r="O34" s="43">
        <f>SUM('2012'!M34:O34)+SUM('2013'!D34:G34)</f>
        <v>3883</v>
      </c>
      <c r="P34" s="43">
        <f>SUM('2013'!M34:O34)+SUM('2014'!D34:G34)</f>
        <v>3447</v>
      </c>
      <c r="Q34" s="43">
        <f>SUM('2014'!M34:P34)+SUM('2015'!D34:G34)</f>
        <v>3803</v>
      </c>
      <c r="R34" s="8">
        <f t="shared" si="0"/>
        <v>-1547</v>
      </c>
      <c r="S34" s="8">
        <f t="shared" si="1"/>
        <v>468</v>
      </c>
      <c r="T34" s="8">
        <f t="shared" si="1"/>
        <v>-646</v>
      </c>
      <c r="U34" s="8">
        <f t="shared" si="1"/>
        <v>410</v>
      </c>
      <c r="V34" s="8">
        <f t="shared" si="2"/>
        <v>1315</v>
      </c>
      <c r="W34" s="8">
        <f t="shared" si="3"/>
        <v>155</v>
      </c>
      <c r="X34" s="8">
        <f t="shared" si="3"/>
        <v>-832</v>
      </c>
      <c r="Y34" s="8">
        <f t="shared" si="3"/>
        <v>-1184</v>
      </c>
      <c r="Z34" s="8">
        <f t="shared" si="3"/>
        <v>323</v>
      </c>
      <c r="AA34" s="8">
        <f t="shared" si="3"/>
        <v>-272</v>
      </c>
      <c r="AB34" s="8">
        <f t="shared" si="3"/>
        <v>237</v>
      </c>
      <c r="AC34" s="8">
        <f t="shared" si="3"/>
        <v>-436</v>
      </c>
      <c r="AD34" s="8">
        <f t="shared" si="4"/>
        <v>356</v>
      </c>
      <c r="AE34" s="17">
        <f t="shared" si="5"/>
        <v>0.11972371450498853</v>
      </c>
      <c r="AF34" s="17">
        <f t="shared" si="5"/>
        <v>-0.14758967329220929</v>
      </c>
      <c r="AG34" s="17">
        <f t="shared" si="5"/>
        <v>0.10989010989010994</v>
      </c>
      <c r="AH34" s="17">
        <f t="shared" si="5"/>
        <v>0.31755614585848835</v>
      </c>
      <c r="AI34" s="45">
        <f t="shared" si="7"/>
        <v>0.31755614585848835</v>
      </c>
      <c r="AJ34" s="45">
        <f t="shared" si="8"/>
        <v>2.8409090909090828E-2</v>
      </c>
      <c r="AK34" s="45">
        <f t="shared" si="8"/>
        <v>-0.14828016396364285</v>
      </c>
      <c r="AL34" s="45">
        <f t="shared" si="8"/>
        <v>-0.24775057543419121</v>
      </c>
      <c r="AM34" s="45">
        <f t="shared" si="8"/>
        <v>8.9847009735743999E-2</v>
      </c>
      <c r="AN34" s="45">
        <f t="shared" si="8"/>
        <v>-6.9423175089331268E-2</v>
      </c>
      <c r="AO34" s="45">
        <f t="shared" si="8"/>
        <v>6.5002742731760765E-2</v>
      </c>
      <c r="AP34" s="45">
        <f t="shared" si="8"/>
        <v>-0.11228431625032187</v>
      </c>
      <c r="AQ34" s="45">
        <f t="shared" si="9"/>
        <v>0.10327821293878725</v>
      </c>
    </row>
    <row r="35" spans="2:43" s="21" customFormat="1" x14ac:dyDescent="0.2">
      <c r="B35" s="24" t="s">
        <v>46</v>
      </c>
      <c r="E35" s="23">
        <f>SUM([24]Loka:Joulu!U13)+SUM([21]Tammi:Huhti!U13)</f>
        <v>2075</v>
      </c>
      <c r="F35" s="23">
        <f>SUM([21]Loka:Joulu!U13)+SUM([20]Tammi:Huhti!U13)</f>
        <v>1702</v>
      </c>
      <c r="G35" s="23">
        <f>SUM([20]Loka:Joulu!U13)+SUM([19]Tammi:Huhti!U13)</f>
        <v>2006</v>
      </c>
      <c r="H35" s="23">
        <f>SUM([19]Loka:Joulu!U13)+SUM([18]Tammi:Huhti!U13)</f>
        <v>2423</v>
      </c>
      <c r="I35" s="23">
        <f>SUM([18]Loka:Joulu!U13)+SUM([25]Tammi:Huhti!U13)</f>
        <v>3636</v>
      </c>
      <c r="J35" s="23">
        <f>SUM('2007'!M35:O35)+SUM('2008'!D35:G35)</f>
        <v>4284</v>
      </c>
      <c r="K35" s="23">
        <f>SUM('2008'!M35:O35)+SUM('2010'!D35:G35)</f>
        <v>3759</v>
      </c>
      <c r="L35" s="23">
        <f>SUM('2010'!M35:O35)+SUM('2010'!D35:G35)</f>
        <v>4756</v>
      </c>
      <c r="M35" s="23">
        <f>SUM('2010'!M35:O35)+SUM('2011'!D35:G35)</f>
        <v>5864</v>
      </c>
      <c r="N35" s="23">
        <f>SUM('2011'!M35:O35)+SUM('2012'!D35:G35)</f>
        <v>5799</v>
      </c>
      <c r="O35" s="23">
        <f>SUM('2012'!M35:O35)+SUM('2013'!D35:G35)</f>
        <v>4521</v>
      </c>
      <c r="P35" s="23">
        <f>SUM('2013'!M35:O35)+SUM('2014'!D35:G35)</f>
        <v>4330</v>
      </c>
      <c r="Q35" s="23">
        <f>SUM('2014'!M35:P35)+SUM('2015'!D35:G35)</f>
        <v>5202</v>
      </c>
      <c r="R35" s="20">
        <f t="shared" si="0"/>
        <v>-1561</v>
      </c>
      <c r="S35" s="20">
        <f t="shared" si="1"/>
        <v>-373</v>
      </c>
      <c r="T35" s="20">
        <f t="shared" si="1"/>
        <v>304</v>
      </c>
      <c r="U35" s="20">
        <f t="shared" si="1"/>
        <v>417</v>
      </c>
      <c r="V35" s="20">
        <f t="shared" si="2"/>
        <v>1213</v>
      </c>
      <c r="W35" s="20">
        <f t="shared" si="3"/>
        <v>648</v>
      </c>
      <c r="X35" s="20">
        <f t="shared" si="3"/>
        <v>-525</v>
      </c>
      <c r="Y35" s="20">
        <f t="shared" si="3"/>
        <v>997</v>
      </c>
      <c r="Z35" s="20">
        <f t="shared" si="3"/>
        <v>1108</v>
      </c>
      <c r="AA35" s="20">
        <f t="shared" si="3"/>
        <v>-65</v>
      </c>
      <c r="AB35" s="20">
        <f t="shared" si="3"/>
        <v>-1278</v>
      </c>
      <c r="AC35" s="20">
        <f t="shared" si="3"/>
        <v>-191</v>
      </c>
      <c r="AD35" s="20">
        <f t="shared" si="4"/>
        <v>872</v>
      </c>
      <c r="AE35" s="35">
        <f t="shared" si="5"/>
        <v>-0.17975903614457833</v>
      </c>
      <c r="AF35" s="35">
        <f t="shared" si="5"/>
        <v>0.17861339600470028</v>
      </c>
      <c r="AG35" s="35">
        <f t="shared" si="5"/>
        <v>0.2078763708873379</v>
      </c>
      <c r="AH35" s="35">
        <f t="shared" si="5"/>
        <v>0.5006190672719768</v>
      </c>
      <c r="AI35" s="35">
        <f t="shared" si="7"/>
        <v>0.5006190672719768</v>
      </c>
      <c r="AJ35" s="35">
        <f t="shared" si="8"/>
        <v>0.17821782178217815</v>
      </c>
      <c r="AK35" s="35">
        <f t="shared" si="8"/>
        <v>-0.12254901960784315</v>
      </c>
      <c r="AL35" s="35">
        <f t="shared" si="8"/>
        <v>0.26523011439212563</v>
      </c>
      <c r="AM35" s="35">
        <f t="shared" si="8"/>
        <v>0.23296888141295202</v>
      </c>
      <c r="AN35" s="35">
        <f t="shared" si="8"/>
        <v>-1.1084583901773581E-2</v>
      </c>
      <c r="AO35" s="35">
        <f t="shared" si="8"/>
        <v>-0.2203828246249353</v>
      </c>
      <c r="AP35" s="35">
        <f t="shared" si="8"/>
        <v>-4.2247290422472883E-2</v>
      </c>
      <c r="AQ35" s="35">
        <f t="shared" si="9"/>
        <v>0.20138568129330259</v>
      </c>
    </row>
    <row r="36" spans="2:43" x14ac:dyDescent="0.2">
      <c r="B36" s="1" t="s">
        <v>47</v>
      </c>
      <c r="E36" s="12">
        <f>SUM([24]Loka:Joulu!Q13)+SUM([21]Tammi:Huhti!Q13)</f>
        <v>4782</v>
      </c>
      <c r="F36" s="12">
        <f>SUM([21]Loka:Joulu!Q13)+SUM([20]Tammi:Huhti!Q13)</f>
        <v>3144</v>
      </c>
      <c r="G36" s="12">
        <f>SUM([20]Loka:Joulu!Q13)+SUM([19]Tammi:Huhti!Q13)</f>
        <v>3334</v>
      </c>
      <c r="H36" s="12">
        <f>SUM([19]Loka:Joulu!Q13)+SUM([18]Tammi:Huhti!Q13)</f>
        <v>3704</v>
      </c>
      <c r="I36" s="12">
        <f>SUM([18]Loka:Joulu!Q13)+SUM([25]Tammi:Huhti!Q13)</f>
        <v>4057</v>
      </c>
      <c r="J36" s="43">
        <f>SUM('2007'!M36:O36)+SUM('2008'!D36:G36)</f>
        <v>5176</v>
      </c>
      <c r="K36" s="43">
        <f>SUM('2008'!M36:O36)+SUM('2010'!D36:G36)</f>
        <v>4364</v>
      </c>
      <c r="L36" s="43">
        <f>SUM('2010'!M36:O36)+SUM('2010'!D36:G36)</f>
        <v>4618</v>
      </c>
      <c r="M36" s="43">
        <f>SUM('2010'!M36:O36)+SUM('2011'!D36:G36)</f>
        <v>4861</v>
      </c>
      <c r="N36" s="43">
        <f>SUM('2011'!M36:O36)+SUM('2012'!D36:G36)</f>
        <v>3476</v>
      </c>
      <c r="O36" s="43">
        <f>SUM('2012'!M36:O36)+SUM('2013'!D36:G36)</f>
        <v>3208</v>
      </c>
      <c r="P36" s="43">
        <f>SUM('2013'!M36:O36)+SUM('2014'!D36:G36)</f>
        <v>2743</v>
      </c>
      <c r="Q36" s="43">
        <f>SUM('2014'!M36:P36)+SUM('2015'!D36:G36)</f>
        <v>3932</v>
      </c>
      <c r="R36" s="8">
        <f t="shared" si="0"/>
        <v>725</v>
      </c>
      <c r="S36" s="8">
        <f t="shared" si="1"/>
        <v>-1638</v>
      </c>
      <c r="T36" s="8">
        <f t="shared" si="1"/>
        <v>190</v>
      </c>
      <c r="U36" s="8">
        <f t="shared" si="1"/>
        <v>370</v>
      </c>
      <c r="V36" s="8">
        <f t="shared" si="2"/>
        <v>353</v>
      </c>
      <c r="W36" s="8">
        <f t="shared" si="3"/>
        <v>1119</v>
      </c>
      <c r="X36" s="8">
        <f t="shared" si="3"/>
        <v>-812</v>
      </c>
      <c r="Y36" s="8">
        <f t="shared" si="3"/>
        <v>254</v>
      </c>
      <c r="Z36" s="8">
        <f t="shared" si="3"/>
        <v>243</v>
      </c>
      <c r="AA36" s="8">
        <f t="shared" si="3"/>
        <v>-1385</v>
      </c>
      <c r="AB36" s="8">
        <f t="shared" si="3"/>
        <v>-268</v>
      </c>
      <c r="AC36" s="8">
        <f t="shared" ref="AC36:AD46" si="10">P36-O36</f>
        <v>-465</v>
      </c>
      <c r="AD36" s="8">
        <f t="shared" si="10"/>
        <v>1189</v>
      </c>
      <c r="AE36" s="17">
        <f t="shared" si="5"/>
        <v>-0.34253450439146804</v>
      </c>
      <c r="AF36" s="17">
        <f t="shared" si="5"/>
        <v>6.0432569974554706E-2</v>
      </c>
      <c r="AG36" s="17">
        <f t="shared" si="5"/>
        <v>0.11097780443911209</v>
      </c>
      <c r="AH36" s="17">
        <f t="shared" si="5"/>
        <v>9.5302375809935169E-2</v>
      </c>
      <c r="AI36" s="45">
        <f t="shared" si="7"/>
        <v>9.5302375809935169E-2</v>
      </c>
      <c r="AJ36" s="45">
        <f t="shared" si="8"/>
        <v>0.27581957111165889</v>
      </c>
      <c r="AK36" s="45">
        <f t="shared" si="8"/>
        <v>-0.15687789799072638</v>
      </c>
      <c r="AL36" s="45">
        <f t="shared" si="8"/>
        <v>5.8203483043079762E-2</v>
      </c>
      <c r="AM36" s="45">
        <f t="shared" si="8"/>
        <v>5.2620181896924967E-2</v>
      </c>
      <c r="AN36" s="45">
        <f t="shared" si="8"/>
        <v>-0.28492079818967286</v>
      </c>
      <c r="AO36" s="45">
        <f t="shared" si="8"/>
        <v>-7.7100115074798636E-2</v>
      </c>
      <c r="AP36" s="45">
        <f t="shared" si="8"/>
        <v>-0.14495012468827928</v>
      </c>
      <c r="AQ36" s="45">
        <f t="shared" si="9"/>
        <v>0.43346700692672258</v>
      </c>
    </row>
    <row r="37" spans="2:43" s="21" customFormat="1" x14ac:dyDescent="0.2">
      <c r="B37" s="24" t="s">
        <v>4</v>
      </c>
      <c r="E37" s="23">
        <f>SUM([24]Loka:Joulu!AN13)+SUM([21]Tammi:Huhti!AN13)</f>
        <v>1372</v>
      </c>
      <c r="F37" s="23">
        <f>SUM([21]Loka:Joulu!AN13)+SUM([20]Tammi:Huhti!AN13)</f>
        <v>1315</v>
      </c>
      <c r="G37" s="23">
        <f>SUM([20]Loka:Joulu!AN13)+SUM([19]Tammi:Huhti!AN13)</f>
        <v>2086</v>
      </c>
      <c r="H37" s="23">
        <f>SUM([19]Loka:Joulu!AN13)+SUM([18]Tammi:Huhti!AN13)</f>
        <v>3199</v>
      </c>
      <c r="I37" s="23">
        <f>SUM([18]Loka:Joulu!AN13)+SUM([25]Tammi:Huhti!AN13)</f>
        <v>4346</v>
      </c>
      <c r="J37" s="23">
        <f>SUM('2007'!M37:O37)+SUM('2008'!D37:G37)</f>
        <v>18469</v>
      </c>
      <c r="K37" s="23">
        <f>SUM('2008'!M37:O37)+SUM('2010'!D37:G37)</f>
        <v>18607</v>
      </c>
      <c r="L37" s="23">
        <f>SUM('2010'!M37:O37)+SUM('2010'!D37:G37)</f>
        <v>17006</v>
      </c>
      <c r="M37" s="23">
        <f>SUM('2010'!M37:O37)+SUM('2011'!D37:G37)</f>
        <v>13416</v>
      </c>
      <c r="N37" s="23">
        <f>SUM('2011'!M37:O37)+SUM('2012'!D37:G37)</f>
        <v>11170</v>
      </c>
      <c r="O37" s="23">
        <f>SUM('2012'!M37:O37)+SUM('2013'!D37:G37)</f>
        <v>10018</v>
      </c>
      <c r="P37" s="23">
        <f>SUM('2013'!M37:O37)+SUM('2014'!D37:G37)</f>
        <v>8427</v>
      </c>
      <c r="Q37" s="23">
        <f>SUM('2014'!M37:P37)+SUM('2015'!D37:G37)</f>
        <v>10243</v>
      </c>
      <c r="R37" s="20">
        <f t="shared" si="0"/>
        <v>-2974</v>
      </c>
      <c r="S37" s="20">
        <f t="shared" si="1"/>
        <v>-57</v>
      </c>
      <c r="T37" s="20">
        <f t="shared" si="1"/>
        <v>771</v>
      </c>
      <c r="U37" s="20">
        <f t="shared" si="1"/>
        <v>1113</v>
      </c>
      <c r="V37" s="20">
        <f t="shared" si="2"/>
        <v>1147</v>
      </c>
      <c r="W37" s="20">
        <f t="shared" si="3"/>
        <v>14123</v>
      </c>
      <c r="X37" s="20">
        <f t="shared" si="3"/>
        <v>138</v>
      </c>
      <c r="Y37" s="20">
        <f t="shared" si="3"/>
        <v>-1601</v>
      </c>
      <c r="Z37" s="20">
        <f t="shared" si="3"/>
        <v>-3590</v>
      </c>
      <c r="AA37" s="20">
        <f t="shared" si="3"/>
        <v>-2246</v>
      </c>
      <c r="AB37" s="20">
        <f t="shared" si="3"/>
        <v>-1152</v>
      </c>
      <c r="AC37" s="20">
        <f t="shared" si="10"/>
        <v>-1591</v>
      </c>
      <c r="AD37" s="20">
        <f t="shared" si="10"/>
        <v>1816</v>
      </c>
      <c r="AE37" s="35">
        <f t="shared" si="5"/>
        <v>-4.1545189504373137E-2</v>
      </c>
      <c r="AF37" s="35">
        <f t="shared" si="5"/>
        <v>0.58631178707224341</v>
      </c>
      <c r="AG37" s="35">
        <f t="shared" si="5"/>
        <v>0.53355704697986583</v>
      </c>
      <c r="AH37" s="35">
        <f t="shared" si="5"/>
        <v>0.35854954673335415</v>
      </c>
      <c r="AI37" s="35">
        <f t="shared" si="7"/>
        <v>0.35854954673335415</v>
      </c>
      <c r="AJ37" s="35">
        <f t="shared" si="8"/>
        <v>3.2496548550391164</v>
      </c>
      <c r="AK37" s="35">
        <f t="shared" si="8"/>
        <v>7.4719800747198306E-3</v>
      </c>
      <c r="AL37" s="35">
        <f t="shared" si="8"/>
        <v>-8.6042887085505448E-2</v>
      </c>
      <c r="AM37" s="35">
        <f t="shared" si="8"/>
        <v>-0.21110196401270143</v>
      </c>
      <c r="AN37" s="35">
        <f t="shared" si="8"/>
        <v>-0.1674120453190221</v>
      </c>
      <c r="AO37" s="35">
        <f t="shared" si="8"/>
        <v>-0.10313339301700986</v>
      </c>
      <c r="AP37" s="35">
        <f t="shared" si="8"/>
        <v>-0.15881413455779592</v>
      </c>
      <c r="AQ37" s="35">
        <f t="shared" si="9"/>
        <v>0.21549780467544788</v>
      </c>
    </row>
    <row r="38" spans="2:43" x14ac:dyDescent="0.2">
      <c r="B38" s="1" t="s">
        <v>48</v>
      </c>
      <c r="E38" s="12">
        <f>SUM([24]Loka:Joulu!BA13)+SUM([21]Tammi:Huhti!BA13)</f>
        <v>1934</v>
      </c>
      <c r="F38" s="12">
        <f>SUM([21]Loka:Joulu!BA13)+SUM([20]Tammi:Huhti!BA13)</f>
        <v>2912</v>
      </c>
      <c r="G38" s="12">
        <f>SUM([20]Loka:Joulu!BA13)+SUM([19]Tammi:Huhti!BA13)</f>
        <v>2622</v>
      </c>
      <c r="H38" s="12">
        <f>SUM([19]Loka:Joulu!BA13)+SUM([18]Tammi:Huhti!BA13)</f>
        <v>2847</v>
      </c>
      <c r="I38" s="12">
        <f>SUM([18]Loka:Joulu!BA13)+SUM([25]Tammi:Huhti!BA13)</f>
        <v>3286</v>
      </c>
      <c r="J38" s="43">
        <f>SUM('2007'!M38:O38)+SUM('2008'!D38:G38)</f>
        <v>5565</v>
      </c>
      <c r="K38" s="43">
        <f>SUM('2008'!M38:O38)+SUM('2010'!D38:G38)</f>
        <v>4471</v>
      </c>
      <c r="L38" s="43">
        <f>SUM('2010'!M38:O38)+SUM('2010'!D38:G38)</f>
        <v>4625</v>
      </c>
      <c r="M38" s="43">
        <f>SUM('2010'!M38:O38)+SUM('2011'!D38:G38)</f>
        <v>4745</v>
      </c>
      <c r="N38" s="43">
        <f>SUM('2011'!M38:O38)+SUM('2012'!D38:G38)</f>
        <v>4629</v>
      </c>
      <c r="O38" s="43">
        <f>SUM('2012'!M38:O38)+SUM('2013'!D38:G38)</f>
        <v>6048</v>
      </c>
      <c r="P38" s="43">
        <f>SUM('2013'!M38:O38)+SUM('2014'!D38:G38)</f>
        <v>4764</v>
      </c>
      <c r="Q38" s="43">
        <f>SUM('2014'!M38:P38)+SUM('2015'!D38:G38)</f>
        <v>6029</v>
      </c>
      <c r="R38" s="8">
        <f t="shared" si="0"/>
        <v>-1352</v>
      </c>
      <c r="S38" s="8">
        <f t="shared" si="1"/>
        <v>978</v>
      </c>
      <c r="T38" s="8">
        <f t="shared" si="1"/>
        <v>-290</v>
      </c>
      <c r="U38" s="8">
        <f t="shared" si="1"/>
        <v>225</v>
      </c>
      <c r="V38" s="8">
        <f t="shared" si="2"/>
        <v>439</v>
      </c>
      <c r="W38" s="8">
        <f t="shared" si="3"/>
        <v>2279</v>
      </c>
      <c r="X38" s="8">
        <f t="shared" si="3"/>
        <v>-1094</v>
      </c>
      <c r="Y38" s="8">
        <f t="shared" si="3"/>
        <v>154</v>
      </c>
      <c r="Z38" s="8">
        <f t="shared" si="3"/>
        <v>120</v>
      </c>
      <c r="AA38" s="8">
        <f t="shared" si="3"/>
        <v>-116</v>
      </c>
      <c r="AB38" s="8">
        <f t="shared" si="3"/>
        <v>1419</v>
      </c>
      <c r="AC38" s="8">
        <f t="shared" si="10"/>
        <v>-1284</v>
      </c>
      <c r="AD38" s="8">
        <f t="shared" si="10"/>
        <v>1265</v>
      </c>
      <c r="AE38" s="17">
        <f t="shared" si="5"/>
        <v>0.50568769389865564</v>
      </c>
      <c r="AF38" s="17">
        <f t="shared" si="5"/>
        <v>-9.9587912087912067E-2</v>
      </c>
      <c r="AG38" s="17">
        <f t="shared" si="5"/>
        <v>8.5812356979404925E-2</v>
      </c>
      <c r="AH38" s="17">
        <f t="shared" si="5"/>
        <v>0.15419740077274313</v>
      </c>
      <c r="AI38" s="45">
        <f t="shared" si="7"/>
        <v>0.15419740077274313</v>
      </c>
      <c r="AJ38" s="45">
        <f t="shared" si="8"/>
        <v>0.69354838709677424</v>
      </c>
      <c r="AK38" s="45">
        <f t="shared" si="8"/>
        <v>-0.196585804132974</v>
      </c>
      <c r="AL38" s="45">
        <f t="shared" si="8"/>
        <v>3.4444195929322241E-2</v>
      </c>
      <c r="AM38" s="45">
        <f t="shared" si="8"/>
        <v>2.5945945945945903E-2</v>
      </c>
      <c r="AN38" s="45">
        <f t="shared" si="8"/>
        <v>-2.4446786090621675E-2</v>
      </c>
      <c r="AO38" s="45">
        <f t="shared" si="8"/>
        <v>0.30654569021386902</v>
      </c>
      <c r="AP38" s="45">
        <f t="shared" si="8"/>
        <v>-0.21230158730158732</v>
      </c>
      <c r="AQ38" s="45">
        <f t="shared" si="9"/>
        <v>0.26553316540722083</v>
      </c>
    </row>
    <row r="39" spans="2:43" s="21" customFormat="1" x14ac:dyDescent="0.2">
      <c r="B39" s="24" t="s">
        <v>49</v>
      </c>
      <c r="E39" s="23">
        <f>SUM([24]Loka:Joulu!W13)+SUM([21]Tammi:Huhti!W13)</f>
        <v>3297</v>
      </c>
      <c r="F39" s="23">
        <f>SUM([21]Loka:Joulu!W13)+SUM([20]Tammi:Huhti!W13)</f>
        <v>3247</v>
      </c>
      <c r="G39" s="23">
        <f>SUM([20]Loka:Joulu!W13)+SUM([19]Tammi:Huhti!W13)</f>
        <v>2748</v>
      </c>
      <c r="H39" s="23">
        <f>SUM([19]Loka:Joulu!W13)+SUM([18]Tammi:Huhti!W13)</f>
        <v>3794</v>
      </c>
      <c r="I39" s="23">
        <f>SUM([18]Loka:Joulu!W13)+SUM([25]Tammi:Huhti!W13)</f>
        <v>4166</v>
      </c>
      <c r="J39" s="23">
        <f>SUM('2007'!M39:O39)+SUM('2008'!D39:G39)</f>
        <v>3657</v>
      </c>
      <c r="K39" s="23">
        <f>SUM('2008'!M39:O39)+SUM('2010'!D39:G39)</f>
        <v>4788</v>
      </c>
      <c r="L39" s="23">
        <f>SUM('2010'!M39:O39)+SUM('2010'!D39:G39)</f>
        <v>5750</v>
      </c>
      <c r="M39" s="23">
        <f>SUM('2010'!M39:O39)+SUM('2011'!D39:G39)</f>
        <v>5233</v>
      </c>
      <c r="N39" s="23">
        <f>SUM('2011'!M39:O39)+SUM('2012'!D39:G39)</f>
        <v>4214</v>
      </c>
      <c r="O39" s="23">
        <f>SUM('2012'!M39:O39)+SUM('2013'!D39:G39)</f>
        <v>3486</v>
      </c>
      <c r="P39" s="23">
        <f>SUM('2013'!M39:O39)+SUM('2014'!D39:G39)</f>
        <v>3202</v>
      </c>
      <c r="Q39" s="23">
        <f>SUM('2014'!M39:P39)+SUM('2015'!D39:G39)</f>
        <v>4316</v>
      </c>
      <c r="R39" s="20">
        <f t="shared" si="0"/>
        <v>-869</v>
      </c>
      <c r="S39" s="20">
        <f t="shared" si="1"/>
        <v>-50</v>
      </c>
      <c r="T39" s="20">
        <f t="shared" si="1"/>
        <v>-499</v>
      </c>
      <c r="U39" s="20">
        <f t="shared" si="1"/>
        <v>1046</v>
      </c>
      <c r="V39" s="20">
        <f t="shared" si="2"/>
        <v>372</v>
      </c>
      <c r="W39" s="20">
        <f t="shared" si="3"/>
        <v>-509</v>
      </c>
      <c r="X39" s="20">
        <f t="shared" si="3"/>
        <v>1131</v>
      </c>
      <c r="Y39" s="20">
        <f t="shared" si="3"/>
        <v>962</v>
      </c>
      <c r="Z39" s="20">
        <f t="shared" si="3"/>
        <v>-517</v>
      </c>
      <c r="AA39" s="20">
        <f t="shared" si="3"/>
        <v>-1019</v>
      </c>
      <c r="AB39" s="20">
        <f t="shared" si="3"/>
        <v>-728</v>
      </c>
      <c r="AC39" s="20">
        <f t="shared" si="10"/>
        <v>-284</v>
      </c>
      <c r="AD39" s="20">
        <f t="shared" si="10"/>
        <v>1114</v>
      </c>
      <c r="AE39" s="35">
        <f t="shared" si="5"/>
        <v>-1.5165301789505592E-2</v>
      </c>
      <c r="AF39" s="35">
        <f t="shared" si="5"/>
        <v>-0.15368032029565748</v>
      </c>
      <c r="AG39" s="35">
        <f t="shared" si="5"/>
        <v>0.38064046579330424</v>
      </c>
      <c r="AH39" s="35">
        <f t="shared" si="5"/>
        <v>9.8049551924090705E-2</v>
      </c>
      <c r="AI39" s="35">
        <f t="shared" si="7"/>
        <v>9.8049551924090705E-2</v>
      </c>
      <c r="AJ39" s="35">
        <f t="shared" si="8"/>
        <v>-0.12217954872779646</v>
      </c>
      <c r="AK39" s="35">
        <f t="shared" si="8"/>
        <v>0.30926989335520916</v>
      </c>
      <c r="AL39" s="35">
        <f t="shared" si="8"/>
        <v>0.20091896407685872</v>
      </c>
      <c r="AM39" s="35">
        <f t="shared" si="8"/>
        <v>-8.9913043478260901E-2</v>
      </c>
      <c r="AN39" s="35">
        <f t="shared" si="8"/>
        <v>-0.1947257787120199</v>
      </c>
      <c r="AO39" s="35">
        <f t="shared" si="8"/>
        <v>-0.1727574750830565</v>
      </c>
      <c r="AP39" s="35">
        <f t="shared" si="8"/>
        <v>-8.1468732071141692E-2</v>
      </c>
      <c r="AQ39" s="35">
        <f t="shared" si="9"/>
        <v>0.34790755777638971</v>
      </c>
    </row>
    <row r="40" spans="2:43" x14ac:dyDescent="0.2">
      <c r="B40" s="1" t="s">
        <v>50</v>
      </c>
      <c r="E40" s="12">
        <f>SUM([24]Loka:Joulu!AJ13)+SUM([21]Tammi:Huhti!AJ13)</f>
        <v>3281</v>
      </c>
      <c r="F40" s="12">
        <f>SUM([21]Loka:Joulu!AJ13)+SUM([20]Tammi:Huhti!AJ13)</f>
        <v>3011</v>
      </c>
      <c r="G40" s="12">
        <f>SUM([20]Loka:Joulu!AJ13)+SUM([19]Tammi:Huhti!AJ13)</f>
        <v>3328</v>
      </c>
      <c r="H40" s="12">
        <f>SUM([19]Loka:Joulu!AJ13)+SUM([18]Tammi:Huhti!AJ13)</f>
        <v>3299</v>
      </c>
      <c r="I40" s="12">
        <f>SUM([18]Loka:Joulu!AJ13)+SUM([25]Tammi:Huhti!AJ13)</f>
        <v>5311</v>
      </c>
      <c r="J40" s="43">
        <f>SUM('2007'!M40:O40)+SUM('2008'!D40:G40)</f>
        <v>5178</v>
      </c>
      <c r="K40" s="43">
        <f>SUM('2008'!M40:O40)+SUM('2010'!D40:G40)</f>
        <v>3768</v>
      </c>
      <c r="L40" s="43">
        <f>SUM('2010'!M40:O40)+SUM('2010'!D40:G40)</f>
        <v>3817</v>
      </c>
      <c r="M40" s="43">
        <f>SUM('2010'!M40:O40)+SUM('2011'!D40:G40)</f>
        <v>3751</v>
      </c>
      <c r="N40" s="43">
        <f>SUM('2011'!M40:O40)+SUM('2012'!D40:G40)</f>
        <v>4287</v>
      </c>
      <c r="O40" s="43">
        <f>SUM('2012'!M40:O40)+SUM('2013'!D40:G40)</f>
        <v>4304</v>
      </c>
      <c r="P40" s="43">
        <f>SUM('2013'!M40:O40)+SUM('2014'!D40:G40)</f>
        <v>4150</v>
      </c>
      <c r="Q40" s="43">
        <f>SUM('2014'!M40:P40)+SUM('2015'!D40:G40)</f>
        <v>4880</v>
      </c>
      <c r="R40" s="8">
        <f t="shared" si="0"/>
        <v>-2030</v>
      </c>
      <c r="S40" s="8">
        <f t="shared" si="1"/>
        <v>-270</v>
      </c>
      <c r="T40" s="8">
        <f t="shared" si="1"/>
        <v>317</v>
      </c>
      <c r="U40" s="8">
        <f t="shared" si="1"/>
        <v>-29</v>
      </c>
      <c r="V40" s="8">
        <f t="shared" si="2"/>
        <v>2012</v>
      </c>
      <c r="W40" s="8">
        <f t="shared" si="3"/>
        <v>-133</v>
      </c>
      <c r="X40" s="8">
        <f t="shared" si="3"/>
        <v>-1410</v>
      </c>
      <c r="Y40" s="8">
        <f t="shared" si="3"/>
        <v>49</v>
      </c>
      <c r="Z40" s="8">
        <f t="shared" si="3"/>
        <v>-66</v>
      </c>
      <c r="AA40" s="8">
        <f t="shared" si="3"/>
        <v>536</v>
      </c>
      <c r="AB40" s="8">
        <f t="shared" si="3"/>
        <v>17</v>
      </c>
      <c r="AC40" s="8">
        <f t="shared" si="10"/>
        <v>-154</v>
      </c>
      <c r="AD40" s="8">
        <f t="shared" si="10"/>
        <v>730</v>
      </c>
      <c r="AE40" s="17">
        <f t="shared" si="5"/>
        <v>-8.2291984151173447E-2</v>
      </c>
      <c r="AF40" s="17">
        <f t="shared" si="5"/>
        <v>0.10528063766190643</v>
      </c>
      <c r="AG40" s="17">
        <f t="shared" si="5"/>
        <v>-8.7139423076922906E-3</v>
      </c>
      <c r="AH40" s="17">
        <f t="shared" si="5"/>
        <v>0.60988178235829049</v>
      </c>
      <c r="AI40" s="45">
        <f t="shared" si="7"/>
        <v>0.60988178235829049</v>
      </c>
      <c r="AJ40" s="45">
        <f t="shared" si="8"/>
        <v>-2.5042364903031467E-2</v>
      </c>
      <c r="AK40" s="45">
        <f t="shared" si="8"/>
        <v>-0.27230590961761303</v>
      </c>
      <c r="AL40" s="45">
        <f t="shared" si="8"/>
        <v>1.3004246284501031E-2</v>
      </c>
      <c r="AM40" s="45">
        <f t="shared" si="8"/>
        <v>-1.729106628242072E-2</v>
      </c>
      <c r="AN40" s="45">
        <f t="shared" si="8"/>
        <v>0.14289522793921616</v>
      </c>
      <c r="AO40" s="45">
        <f t="shared" si="8"/>
        <v>3.9654770235595382E-3</v>
      </c>
      <c r="AP40" s="45">
        <f t="shared" si="8"/>
        <v>-3.5780669144981458E-2</v>
      </c>
      <c r="AQ40" s="45">
        <f t="shared" si="9"/>
        <v>0.17590361445783143</v>
      </c>
    </row>
    <row r="41" spans="2:43" s="21" customFormat="1" x14ac:dyDescent="0.2">
      <c r="B41" s="24" t="s">
        <v>71</v>
      </c>
      <c r="E41" s="23">
        <f>SUM([24]Loka:Joulu!AG13)+SUM([21]Tammi:Huhti!AG13)</f>
        <v>1607</v>
      </c>
      <c r="F41" s="23">
        <f>SUM([21]Loka:Joulu!AG13)+SUM([20]Tammi:Huhti!AG13)</f>
        <v>1503</v>
      </c>
      <c r="G41" s="23">
        <f>SUM([20]Loka:Joulu!AG13)+SUM([19]Tammi:Huhti!AG13)</f>
        <v>2078</v>
      </c>
      <c r="H41" s="23">
        <f>SUM([19]Loka:Joulu!AG13)+SUM([18]Tammi:Huhti!AG13)</f>
        <v>2474</v>
      </c>
      <c r="I41" s="23">
        <f>SUM([18]Loka:Joulu!AG13)+SUM([25]Tammi:Huhti!AG13)</f>
        <v>3111</v>
      </c>
      <c r="J41" s="23">
        <f>SUM('2007'!M41:O41)+SUM('2008'!D41:G41)</f>
        <v>3035</v>
      </c>
      <c r="K41" s="23">
        <f>SUM('2008'!M41:O41)+SUM('2010'!D41:G41)</f>
        <v>1799</v>
      </c>
      <c r="L41" s="23">
        <f>SUM('2010'!M41:O41)+SUM('2010'!D41:G41)</f>
        <v>2101</v>
      </c>
      <c r="M41" s="23">
        <f>SUM('2010'!M41:O41)+SUM('2011'!D41:G41)</f>
        <v>2084</v>
      </c>
      <c r="N41" s="23">
        <f>SUM('2011'!M41:O41)+SUM('2012'!D41:G41)</f>
        <v>2754</v>
      </c>
      <c r="O41" s="23">
        <f>SUM('2012'!M41:O41)+SUM('2013'!D41:G41)</f>
        <v>2229</v>
      </c>
      <c r="P41" s="23">
        <f>SUM('2013'!M41:O41)+SUM('2014'!D41:G41)</f>
        <v>2446</v>
      </c>
      <c r="Q41" s="23">
        <f>SUM('2014'!M41:P41)+SUM('2015'!D41:G41)</f>
        <v>2642</v>
      </c>
      <c r="R41" s="20">
        <f t="shared" si="0"/>
        <v>-1504</v>
      </c>
      <c r="S41" s="20">
        <f t="shared" si="1"/>
        <v>-104</v>
      </c>
      <c r="T41" s="20">
        <f t="shared" si="1"/>
        <v>575</v>
      </c>
      <c r="U41" s="20">
        <f t="shared" si="1"/>
        <v>396</v>
      </c>
      <c r="V41" s="20">
        <f t="shared" si="2"/>
        <v>637</v>
      </c>
      <c r="W41" s="20">
        <f t="shared" si="3"/>
        <v>-76</v>
      </c>
      <c r="X41" s="20">
        <f t="shared" si="3"/>
        <v>-1236</v>
      </c>
      <c r="Y41" s="20">
        <f t="shared" si="3"/>
        <v>302</v>
      </c>
      <c r="Z41" s="20">
        <f t="shared" si="3"/>
        <v>-17</v>
      </c>
      <c r="AA41" s="20">
        <f t="shared" si="3"/>
        <v>670</v>
      </c>
      <c r="AB41" s="20">
        <f t="shared" si="3"/>
        <v>-525</v>
      </c>
      <c r="AC41" s="20">
        <f t="shared" si="10"/>
        <v>217</v>
      </c>
      <c r="AD41" s="20">
        <f t="shared" si="10"/>
        <v>196</v>
      </c>
      <c r="AE41" s="35">
        <f t="shared" si="5"/>
        <v>-6.4716863721219653E-2</v>
      </c>
      <c r="AF41" s="35">
        <f t="shared" si="5"/>
        <v>0.38256819693945432</v>
      </c>
      <c r="AG41" s="35">
        <f t="shared" si="5"/>
        <v>0.19056785370548601</v>
      </c>
      <c r="AH41" s="35">
        <f t="shared" si="5"/>
        <v>0.25747776879547302</v>
      </c>
      <c r="AI41" s="35">
        <f t="shared" si="7"/>
        <v>0.25747776879547302</v>
      </c>
      <c r="AJ41" s="35">
        <f t="shared" si="8"/>
        <v>-2.4429443908711046E-2</v>
      </c>
      <c r="AK41" s="35">
        <f t="shared" si="8"/>
        <v>-0.40724876441515656</v>
      </c>
      <c r="AL41" s="35">
        <f t="shared" si="8"/>
        <v>0.16787103946637028</v>
      </c>
      <c r="AM41" s="35">
        <f t="shared" si="8"/>
        <v>-8.0913850547358335E-3</v>
      </c>
      <c r="AN41" s="35">
        <f t="shared" si="8"/>
        <v>0.32149712092130511</v>
      </c>
      <c r="AO41" s="35">
        <f t="shared" si="8"/>
        <v>-0.19063180827886705</v>
      </c>
      <c r="AP41" s="35">
        <f t="shared" si="8"/>
        <v>9.735307312696273E-2</v>
      </c>
      <c r="AQ41" s="35">
        <f t="shared" si="9"/>
        <v>8.0130825838103048E-2</v>
      </c>
    </row>
    <row r="42" spans="2:43" x14ac:dyDescent="0.2">
      <c r="B42" s="1" t="s">
        <v>51</v>
      </c>
      <c r="E42" s="12">
        <f>SUM([24]Loka:Joulu!AW13)+SUM([21]Tammi:Huhti!AW13)</f>
        <v>3339</v>
      </c>
      <c r="F42" s="12">
        <f>SUM([21]Loka:Joulu!AW13)+SUM([20]Tammi:Huhti!AW13)</f>
        <v>4458</v>
      </c>
      <c r="G42" s="12">
        <f>SUM([20]Loka:Joulu!AW13)+SUM([19]Tammi:Huhti!AW13)</f>
        <v>6886</v>
      </c>
      <c r="H42" s="12">
        <f>SUM([19]Loka:Joulu!AW13)+SUM([18]Tammi:Huhti!AW13)</f>
        <v>9321</v>
      </c>
      <c r="I42" s="12">
        <f>SUM([18]Loka:Joulu!AW13)+SUM([25]Tammi:Huhti!AW13)</f>
        <v>14186</v>
      </c>
      <c r="J42" s="43">
        <f>SUM('2007'!M42:O42)+SUM('2008'!D42:G42)</f>
        <v>3709</v>
      </c>
      <c r="K42" s="43">
        <f>SUM('2008'!M42:O42)+SUM('2010'!D42:G42)</f>
        <v>3967</v>
      </c>
      <c r="L42" s="43">
        <f>SUM('2010'!M42:O42)+SUM('2010'!D42:G42)</f>
        <v>4269</v>
      </c>
      <c r="M42" s="43">
        <f>SUM('2010'!M42:O42)+SUM('2011'!D42:G42)</f>
        <v>4424</v>
      </c>
      <c r="N42" s="43">
        <f>SUM('2011'!M42:O42)+SUM('2012'!D42:G42)</f>
        <v>4615</v>
      </c>
      <c r="O42" s="43">
        <f>SUM('2012'!M42:O42)+SUM('2013'!D42:G42)</f>
        <v>4663</v>
      </c>
      <c r="P42" s="43">
        <f>SUM('2013'!M42:O42)+SUM('2014'!D42:G42)</f>
        <v>5023</v>
      </c>
      <c r="Q42" s="43">
        <f>SUM('2014'!M42:P42)+SUM('2015'!D42:G42)</f>
        <v>4804</v>
      </c>
      <c r="R42" s="8">
        <f t="shared" si="0"/>
        <v>-10847</v>
      </c>
      <c r="S42" s="8">
        <f t="shared" si="1"/>
        <v>1119</v>
      </c>
      <c r="T42" s="8">
        <f t="shared" si="1"/>
        <v>2428</v>
      </c>
      <c r="U42" s="8">
        <f t="shared" si="1"/>
        <v>2435</v>
      </c>
      <c r="V42" s="8">
        <f t="shared" si="2"/>
        <v>4865</v>
      </c>
      <c r="W42" s="8">
        <f t="shared" si="3"/>
        <v>-10477</v>
      </c>
      <c r="X42" s="8">
        <f t="shared" si="3"/>
        <v>258</v>
      </c>
      <c r="Y42" s="8">
        <f t="shared" si="3"/>
        <v>302</v>
      </c>
      <c r="Z42" s="8">
        <f t="shared" si="3"/>
        <v>155</v>
      </c>
      <c r="AA42" s="8">
        <f t="shared" si="3"/>
        <v>191</v>
      </c>
      <c r="AB42" s="8">
        <f t="shared" si="3"/>
        <v>48</v>
      </c>
      <c r="AC42" s="8">
        <f t="shared" si="10"/>
        <v>360</v>
      </c>
      <c r="AD42" s="8">
        <f t="shared" si="10"/>
        <v>-219</v>
      </c>
      <c r="AE42" s="37">
        <f t="shared" si="5"/>
        <v>0.3351302785265049</v>
      </c>
      <c r="AF42" s="37">
        <f t="shared" si="5"/>
        <v>0.54463885150291613</v>
      </c>
      <c r="AG42" s="37">
        <f t="shared" si="5"/>
        <v>0.35361603252977059</v>
      </c>
      <c r="AH42" s="37">
        <f t="shared" si="5"/>
        <v>0.52193970604012452</v>
      </c>
      <c r="AI42" s="45">
        <f t="shared" si="7"/>
        <v>0.52193970604012452</v>
      </c>
      <c r="AJ42" s="45">
        <f t="shared" si="8"/>
        <v>-0.7385450444099817</v>
      </c>
      <c r="AK42" s="45">
        <f t="shared" si="8"/>
        <v>6.9560528444324587E-2</v>
      </c>
      <c r="AL42" s="45">
        <f t="shared" si="8"/>
        <v>7.6128056465843308E-2</v>
      </c>
      <c r="AM42" s="45">
        <f t="shared" si="8"/>
        <v>3.6308268915436814E-2</v>
      </c>
      <c r="AN42" s="45">
        <f t="shared" si="8"/>
        <v>4.317359855334546E-2</v>
      </c>
      <c r="AO42" s="45">
        <f t="shared" si="8"/>
        <v>1.0400866738894843E-2</v>
      </c>
      <c r="AP42" s="45">
        <f t="shared" si="8"/>
        <v>7.7203517049110104E-2</v>
      </c>
      <c r="AQ42" s="45">
        <f t="shared" si="9"/>
        <v>-4.3599442564204671E-2</v>
      </c>
    </row>
    <row r="43" spans="2:43" s="21" customFormat="1" x14ac:dyDescent="0.2">
      <c r="B43" s="24" t="s">
        <v>5</v>
      </c>
      <c r="E43" s="23">
        <f>SUM([24]Loka:Joulu!BC13)+SUM([21]Tammi:Huhti!BC13)</f>
        <v>595</v>
      </c>
      <c r="F43" s="23">
        <f>SUM([21]Loka:Joulu!BC13)+SUM([20]Tammi:Huhti!BC13)</f>
        <v>536</v>
      </c>
      <c r="G43" s="23">
        <f>SUM([20]Loka:Joulu!BC13)+SUM([19]Tammi:Huhti!BC13)</f>
        <v>755</v>
      </c>
      <c r="H43" s="23">
        <f>SUM([19]Loka:Joulu!BC13)+SUM([18]Tammi:Huhti!BC13)</f>
        <v>837</v>
      </c>
      <c r="I43" s="23">
        <f>SUM([18]Loka:Joulu!BC13)+SUM([25]Tammi:Huhti!BC13)</f>
        <v>1349</v>
      </c>
      <c r="J43" s="23">
        <f>SUM('2007'!M43:O43)+SUM('2008'!D43:G43)</f>
        <v>2797</v>
      </c>
      <c r="K43" s="23">
        <f>SUM('2008'!M43:O43)+SUM('2010'!D43:G43)</f>
        <v>2287</v>
      </c>
      <c r="L43" s="23">
        <f>SUM('2010'!M43:O43)+SUM('2010'!D43:G43)</f>
        <v>2097</v>
      </c>
      <c r="M43" s="23">
        <f>SUM('2010'!M43:O43)+SUM('2011'!D43:G43)</f>
        <v>1915</v>
      </c>
      <c r="N43" s="23">
        <f>SUM('2011'!M43:O43)+SUM('2012'!D43:G43)</f>
        <v>2252</v>
      </c>
      <c r="O43" s="23">
        <f>SUM('2012'!M43:O43)+SUM('2013'!D43:G43)</f>
        <v>1884</v>
      </c>
      <c r="P43" s="23">
        <f>SUM('2013'!M43:O43)+SUM('2014'!D43:G43)</f>
        <v>2232</v>
      </c>
      <c r="Q43" s="23">
        <f>SUM('2014'!M43:P43)+SUM('2015'!D43:G43)</f>
        <v>2460</v>
      </c>
      <c r="R43" s="20">
        <f t="shared" si="0"/>
        <v>-754</v>
      </c>
      <c r="S43" s="20">
        <f t="shared" si="1"/>
        <v>-59</v>
      </c>
      <c r="T43" s="20">
        <f t="shared" si="1"/>
        <v>219</v>
      </c>
      <c r="U43" s="20">
        <f t="shared" si="1"/>
        <v>82</v>
      </c>
      <c r="V43" s="20">
        <f t="shared" si="2"/>
        <v>512</v>
      </c>
      <c r="W43" s="20">
        <f t="shared" si="3"/>
        <v>1448</v>
      </c>
      <c r="X43" s="20">
        <f t="shared" si="3"/>
        <v>-510</v>
      </c>
      <c r="Y43" s="20">
        <f t="shared" si="3"/>
        <v>-190</v>
      </c>
      <c r="Z43" s="20">
        <f t="shared" si="3"/>
        <v>-182</v>
      </c>
      <c r="AA43" s="20">
        <f t="shared" si="3"/>
        <v>337</v>
      </c>
      <c r="AB43" s="20">
        <f t="shared" si="3"/>
        <v>-368</v>
      </c>
      <c r="AC43" s="20">
        <f t="shared" si="10"/>
        <v>348</v>
      </c>
      <c r="AD43" s="20">
        <f t="shared" si="10"/>
        <v>228</v>
      </c>
      <c r="AE43" s="35">
        <f t="shared" si="5"/>
        <v>-9.9159663865546199E-2</v>
      </c>
      <c r="AF43" s="35">
        <f t="shared" si="5"/>
        <v>0.40858208955223874</v>
      </c>
      <c r="AG43" s="35">
        <f t="shared" si="5"/>
        <v>0.10860927152317879</v>
      </c>
      <c r="AH43" s="35">
        <f t="shared" si="5"/>
        <v>0.61170848267622469</v>
      </c>
      <c r="AI43" s="35">
        <f t="shared" si="7"/>
        <v>0.61170848267622469</v>
      </c>
      <c r="AJ43" s="35">
        <f t="shared" si="8"/>
        <v>1.0733876945885843</v>
      </c>
      <c r="AK43" s="35">
        <f t="shared" si="8"/>
        <v>-0.18233821952091522</v>
      </c>
      <c r="AL43" s="35">
        <f t="shared" si="8"/>
        <v>-8.3078268473983363E-2</v>
      </c>
      <c r="AM43" s="35">
        <f t="shared" si="8"/>
        <v>-8.6790653314258503E-2</v>
      </c>
      <c r="AN43" s="35">
        <f t="shared" si="8"/>
        <v>0.17597911227154039</v>
      </c>
      <c r="AO43" s="35">
        <f t="shared" si="8"/>
        <v>-0.16341030195381878</v>
      </c>
      <c r="AP43" s="35">
        <f t="shared" si="8"/>
        <v>0.1847133757961783</v>
      </c>
      <c r="AQ43" s="35">
        <f t="shared" si="9"/>
        <v>0.10215053763440851</v>
      </c>
    </row>
    <row r="44" spans="2:43" x14ac:dyDescent="0.2">
      <c r="B44" s="1" t="s">
        <v>103</v>
      </c>
      <c r="E44" s="12">
        <f>SUM([24]Loka:Joulu!AL13)+SUM([21]Tammi:Huhti!AL13)</f>
        <v>869</v>
      </c>
      <c r="F44" s="12">
        <f>SUM([21]Loka:Joulu!AL13)+SUM([20]Tammi:Huhti!AL13)</f>
        <v>1120</v>
      </c>
      <c r="G44" s="12">
        <f>SUM([20]Loka:Joulu!AL13)+SUM([19]Tammi:Huhti!AL13)</f>
        <v>952</v>
      </c>
      <c r="H44" s="12">
        <f>SUM([19]Loka:Joulu!AL13)+SUM([18]Tammi:Huhti!AL13)</f>
        <v>1432</v>
      </c>
      <c r="I44" s="12">
        <f>SUM([18]Loka:Joulu!AL13)+SUM([25]Tammi:Huhti!AL13)</f>
        <v>1710</v>
      </c>
      <c r="J44" s="43">
        <f>SUM('2007'!M44:O44)+SUM('2008'!D44:G44)</f>
        <v>1692</v>
      </c>
      <c r="K44" s="43">
        <f>SUM('2008'!M44:O44)+SUM('2010'!D44:G44)</f>
        <v>1638</v>
      </c>
      <c r="L44" s="43">
        <f>SUM('2010'!M44:O44)+SUM('2010'!D44:G44)</f>
        <v>1542</v>
      </c>
      <c r="M44" s="43">
        <f>SUM('2010'!M44:O44)+SUM('2011'!D44:G44)</f>
        <v>2118</v>
      </c>
      <c r="N44" s="43">
        <f>SUM('2011'!M44:O44)+SUM('2012'!D44:G44)</f>
        <v>2718</v>
      </c>
      <c r="O44" s="43">
        <f>SUM('2012'!M44:O44)+SUM('2013'!D44:G44)</f>
        <v>2808</v>
      </c>
      <c r="P44" s="43">
        <f>SUM('2013'!M44:O44)+SUM('2014'!D44:G44)</f>
        <v>2166</v>
      </c>
      <c r="Q44" s="43">
        <f>SUM('2014'!M44:P44)+SUM('2015'!D44:G44)</f>
        <v>2387</v>
      </c>
      <c r="R44" s="8">
        <f t="shared" si="0"/>
        <v>-841</v>
      </c>
      <c r="S44" s="8">
        <f t="shared" si="1"/>
        <v>251</v>
      </c>
      <c r="T44" s="8">
        <f t="shared" si="1"/>
        <v>-168</v>
      </c>
      <c r="U44" s="8">
        <f t="shared" si="1"/>
        <v>480</v>
      </c>
      <c r="V44" s="8">
        <f t="shared" si="2"/>
        <v>278</v>
      </c>
      <c r="W44" s="8">
        <f t="shared" si="3"/>
        <v>-18</v>
      </c>
      <c r="X44" s="8">
        <f t="shared" si="3"/>
        <v>-54</v>
      </c>
      <c r="Y44" s="8">
        <f t="shared" si="3"/>
        <v>-96</v>
      </c>
      <c r="Z44" s="8">
        <f t="shared" si="3"/>
        <v>576</v>
      </c>
      <c r="AA44" s="8">
        <f t="shared" si="3"/>
        <v>600</v>
      </c>
      <c r="AB44" s="8">
        <f t="shared" si="3"/>
        <v>90</v>
      </c>
      <c r="AC44" s="8">
        <f t="shared" si="10"/>
        <v>-642</v>
      </c>
      <c r="AD44" s="8">
        <f t="shared" si="10"/>
        <v>221</v>
      </c>
      <c r="AE44" s="17">
        <f t="shared" si="5"/>
        <v>0.28883774453394717</v>
      </c>
      <c r="AF44" s="17">
        <f t="shared" si="5"/>
        <v>-0.15000000000000002</v>
      </c>
      <c r="AG44" s="17">
        <f t="shared" si="5"/>
        <v>0.50420168067226889</v>
      </c>
      <c r="AH44" s="17">
        <f t="shared" si="5"/>
        <v>0.19413407821229045</v>
      </c>
      <c r="AI44" s="45">
        <f t="shared" si="7"/>
        <v>0.19413407821229045</v>
      </c>
      <c r="AJ44" s="45">
        <f t="shared" si="8"/>
        <v>-1.0526315789473717E-2</v>
      </c>
      <c r="AK44" s="45">
        <f t="shared" si="8"/>
        <v>-3.1914893617021267E-2</v>
      </c>
      <c r="AL44" s="45">
        <f t="shared" si="8"/>
        <v>-5.8608058608058622E-2</v>
      </c>
      <c r="AM44" s="45">
        <f t="shared" si="8"/>
        <v>0.37354085603112841</v>
      </c>
      <c r="AN44" s="45">
        <f t="shared" si="8"/>
        <v>0.28328611898016987</v>
      </c>
      <c r="AO44" s="45">
        <f t="shared" si="8"/>
        <v>3.3112582781456901E-2</v>
      </c>
      <c r="AP44" s="45">
        <f t="shared" ref="AP44:AQ48" si="11">P44/O44-1</f>
        <v>-0.2286324786324786</v>
      </c>
      <c r="AQ44" s="45">
        <f t="shared" si="11"/>
        <v>0.10203139427516161</v>
      </c>
    </row>
    <row r="45" spans="2:43" s="21" customFormat="1" x14ac:dyDescent="0.2">
      <c r="B45" s="24" t="s">
        <v>52</v>
      </c>
      <c r="E45" s="23">
        <f>SUM([24]Loka:Joulu!I13)+SUM([21]Tammi:Huhti!I13)</f>
        <v>1866</v>
      </c>
      <c r="F45" s="23">
        <f>SUM([21]Loka:Joulu!I13)+SUM([20]Tammi:Huhti!I13)</f>
        <v>1768</v>
      </c>
      <c r="G45" s="23">
        <f>SUM([20]Loka:Joulu!I13)+SUM([19]Tammi:Huhti!I13)</f>
        <v>2396</v>
      </c>
      <c r="H45" s="23">
        <f>SUM([19]Loka:Joulu!I13)+SUM([18]Tammi:Huhti!I13)</f>
        <v>3251</v>
      </c>
      <c r="I45" s="23">
        <f>SUM([18]Loka:Joulu!I13)+SUM([25]Tammi:Huhti!I13)</f>
        <v>2814</v>
      </c>
      <c r="J45" s="23">
        <f>SUM('2007'!M45:O45)+SUM('2008'!D45:G45)</f>
        <v>873</v>
      </c>
      <c r="K45" s="23">
        <f>SUM('2008'!M45:O45)+SUM('2010'!D45:G45)</f>
        <v>748</v>
      </c>
      <c r="L45" s="23">
        <f>SUM('2010'!M45:O45)+SUM('2010'!D45:G45)</f>
        <v>660</v>
      </c>
      <c r="M45" s="23">
        <f>SUM('2010'!M45:O45)+SUM('2011'!D45:G45)</f>
        <v>695</v>
      </c>
      <c r="N45" s="23">
        <f>SUM('2011'!M45:O45)+SUM('2012'!D45:G45)</f>
        <v>671</v>
      </c>
      <c r="O45" s="23">
        <f>SUM('2012'!M45:O45)+SUM('2013'!D45:G45)</f>
        <v>743</v>
      </c>
      <c r="P45" s="23">
        <f>SUM('2013'!M45:O45)+SUM('2014'!D45:G45)</f>
        <v>798</v>
      </c>
      <c r="Q45" s="23">
        <f>SUM('2014'!M45:P45)+SUM('2015'!D45:G45)</f>
        <v>677</v>
      </c>
      <c r="R45" s="20">
        <f t="shared" si="0"/>
        <v>-948</v>
      </c>
      <c r="S45" s="20">
        <f t="shared" si="1"/>
        <v>-98</v>
      </c>
      <c r="T45" s="20">
        <f t="shared" si="1"/>
        <v>628</v>
      </c>
      <c r="U45" s="20">
        <f t="shared" si="1"/>
        <v>855</v>
      </c>
      <c r="V45" s="20">
        <f t="shared" si="2"/>
        <v>-437</v>
      </c>
      <c r="W45" s="20">
        <f t="shared" si="3"/>
        <v>-1941</v>
      </c>
      <c r="X45" s="20">
        <f t="shared" si="3"/>
        <v>-125</v>
      </c>
      <c r="Y45" s="20">
        <f t="shared" si="3"/>
        <v>-88</v>
      </c>
      <c r="Z45" s="20">
        <f t="shared" si="3"/>
        <v>35</v>
      </c>
      <c r="AA45" s="20">
        <f t="shared" si="3"/>
        <v>-24</v>
      </c>
      <c r="AB45" s="20">
        <f t="shared" si="3"/>
        <v>72</v>
      </c>
      <c r="AC45" s="20">
        <f t="shared" si="10"/>
        <v>55</v>
      </c>
      <c r="AD45" s="20">
        <f t="shared" si="10"/>
        <v>-121</v>
      </c>
      <c r="AE45" s="35">
        <f t="shared" si="5"/>
        <v>-5.2518756698821001E-2</v>
      </c>
      <c r="AF45" s="35">
        <f t="shared" si="5"/>
        <v>0.35520361990950233</v>
      </c>
      <c r="AG45" s="35">
        <f t="shared" si="5"/>
        <v>0.35684474123539234</v>
      </c>
      <c r="AH45" s="35">
        <f t="shared" si="5"/>
        <v>-0.13442017840664411</v>
      </c>
      <c r="AI45" s="35">
        <f t="shared" si="7"/>
        <v>-0.13442017840664411</v>
      </c>
      <c r="AJ45" s="35">
        <f t="shared" si="8"/>
        <v>-0.68976545842217485</v>
      </c>
      <c r="AK45" s="35">
        <f t="shared" si="8"/>
        <v>-0.14318442153493705</v>
      </c>
      <c r="AL45" s="35">
        <f t="shared" si="8"/>
        <v>-0.11764705882352944</v>
      </c>
      <c r="AM45" s="35">
        <f t="shared" si="8"/>
        <v>5.3030303030302983E-2</v>
      </c>
      <c r="AN45" s="35">
        <f t="shared" si="8"/>
        <v>-3.453237410071941E-2</v>
      </c>
      <c r="AO45" s="35">
        <f t="shared" si="8"/>
        <v>0.10730253353204167</v>
      </c>
      <c r="AP45" s="35">
        <f t="shared" si="11"/>
        <v>7.4024226110363411E-2</v>
      </c>
      <c r="AQ45" s="35">
        <f t="shared" si="11"/>
        <v>-0.15162907268170422</v>
      </c>
    </row>
    <row r="46" spans="2:43" x14ac:dyDescent="0.2">
      <c r="B46" s="1" t="s">
        <v>53</v>
      </c>
      <c r="E46" s="12">
        <f>SUM([24]Loka:Joulu!BH13)+SUM([21]Tammi:Huhti!BH13)</f>
        <v>637</v>
      </c>
      <c r="F46" s="12">
        <f>SUM([21]Loka:Joulu!BH13)+SUM([20]Tammi:Huhti!BH13)</f>
        <v>623</v>
      </c>
      <c r="G46" s="12">
        <f>SUM([20]Loka:Joulu!BH13)+SUM([19]Tammi:Huhti!BH13)</f>
        <v>482</v>
      </c>
      <c r="H46" s="12">
        <f>SUM([19]Loka:Joulu!BH13)+SUM([18]Tammi:Huhti!BH13)</f>
        <v>723</v>
      </c>
      <c r="I46" s="12">
        <f>SUM([18]Loka:Joulu!BH13)+SUM([25]Tammi:Huhti!BH13)</f>
        <v>889</v>
      </c>
      <c r="J46" s="43">
        <f>SUM('2007'!M46:O46)+SUM('2008'!D46:G46)</f>
        <v>1308</v>
      </c>
      <c r="K46" s="43">
        <f>SUM('2008'!M46:O46)+SUM('2010'!D46:G46)</f>
        <v>1313</v>
      </c>
      <c r="L46" s="43">
        <f>SUM('2010'!M46:O46)+SUM('2010'!D46:G46)</f>
        <v>1451</v>
      </c>
      <c r="M46" s="43">
        <f>SUM('2010'!M46:O46)+SUM('2011'!D46:G46)</f>
        <v>1144</v>
      </c>
      <c r="N46" s="43">
        <f>SUM('2011'!M46:O46)+SUM('2012'!D46:G46)</f>
        <v>1456</v>
      </c>
      <c r="O46" s="43">
        <f>SUM('2012'!M46:O46)+SUM('2013'!D46:G46)</f>
        <v>1329</v>
      </c>
      <c r="P46" s="43">
        <f>SUM('2013'!M46:O46)+SUM('2014'!D46:G46)</f>
        <v>1838</v>
      </c>
      <c r="Q46" s="43">
        <f>SUM('2014'!M46:P46)+SUM('2015'!D46:G46)</f>
        <v>2626</v>
      </c>
      <c r="R46" s="8">
        <f t="shared" si="0"/>
        <v>-252</v>
      </c>
      <c r="S46" s="8">
        <f t="shared" si="1"/>
        <v>-14</v>
      </c>
      <c r="T46" s="8">
        <f t="shared" si="1"/>
        <v>-141</v>
      </c>
      <c r="U46" s="8">
        <f t="shared" si="1"/>
        <v>241</v>
      </c>
      <c r="V46" s="8">
        <f t="shared" si="2"/>
        <v>166</v>
      </c>
      <c r="W46" s="8">
        <f t="shared" si="3"/>
        <v>419</v>
      </c>
      <c r="X46" s="8">
        <f t="shared" si="3"/>
        <v>5</v>
      </c>
      <c r="Y46" s="8">
        <f t="shared" si="3"/>
        <v>138</v>
      </c>
      <c r="Z46" s="8">
        <f t="shared" si="3"/>
        <v>-307</v>
      </c>
      <c r="AA46" s="8">
        <f t="shared" si="3"/>
        <v>312</v>
      </c>
      <c r="AB46" s="8">
        <f t="shared" si="3"/>
        <v>-127</v>
      </c>
      <c r="AC46" s="8">
        <f t="shared" si="10"/>
        <v>509</v>
      </c>
      <c r="AD46" s="8">
        <f t="shared" si="10"/>
        <v>788</v>
      </c>
      <c r="AE46" s="17">
        <f t="shared" si="5"/>
        <v>-2.1978021978022011E-2</v>
      </c>
      <c r="AF46" s="17">
        <f t="shared" si="5"/>
        <v>-0.2263242375601926</v>
      </c>
      <c r="AG46" s="17">
        <f t="shared" si="5"/>
        <v>0.5</v>
      </c>
      <c r="AH46" s="17">
        <f t="shared" si="5"/>
        <v>0.22959889349930851</v>
      </c>
      <c r="AI46" s="45">
        <f t="shared" si="7"/>
        <v>0.22959889349930851</v>
      </c>
      <c r="AJ46" s="45">
        <f t="shared" si="8"/>
        <v>0.47131608548931392</v>
      </c>
      <c r="AK46" s="45">
        <f t="shared" si="8"/>
        <v>3.8226299694190669E-3</v>
      </c>
      <c r="AL46" s="45">
        <f t="shared" si="8"/>
        <v>0.10510281797410514</v>
      </c>
      <c r="AM46" s="45">
        <f t="shared" si="8"/>
        <v>-0.21157822191592002</v>
      </c>
      <c r="AN46" s="45">
        <f t="shared" si="8"/>
        <v>0.27272727272727271</v>
      </c>
      <c r="AO46" s="45">
        <f t="shared" si="8"/>
        <v>-8.7225274725274748E-2</v>
      </c>
      <c r="AP46" s="45">
        <f t="shared" si="11"/>
        <v>0.38299473288186614</v>
      </c>
      <c r="AQ46" s="45">
        <f t="shared" si="11"/>
        <v>0.42872687704026124</v>
      </c>
    </row>
    <row r="47" spans="2:43" s="21" customFormat="1" x14ac:dyDescent="0.2">
      <c r="B47" s="25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</row>
    <row r="48" spans="2:43" x14ac:dyDescent="0.2">
      <c r="B48" s="1" t="s">
        <v>77</v>
      </c>
      <c r="E48" s="8">
        <f>E10-SUM(E12:E46)</f>
        <v>61363</v>
      </c>
      <c r="F48" s="8">
        <f>F10-SUM(F12:F46)</f>
        <v>60305</v>
      </c>
      <c r="G48" s="8">
        <f>G10-SUM(G12:G46)</f>
        <v>55172</v>
      </c>
      <c r="H48" s="8">
        <f>H10-SUM(H12:H46)</f>
        <v>70011</v>
      </c>
      <c r="I48" s="8">
        <f>I10-SUM(I12:I46)</f>
        <v>79642</v>
      </c>
      <c r="J48" s="43">
        <f>SUM('2007'!M48:O48)+SUM('2008'!D48:G48)</f>
        <v>86218</v>
      </c>
      <c r="K48" s="43">
        <f>SUM('2008'!M48:O48)+SUM('2010'!D48:G48)</f>
        <v>80855</v>
      </c>
      <c r="L48" s="43">
        <f>SUM('2010'!M48:O48)+SUM('2010'!D48:G48)</f>
        <v>69073</v>
      </c>
      <c r="M48" s="43">
        <f>SUM('2010'!M48:O48)+SUM('2011'!D48:G48)</f>
        <v>65381</v>
      </c>
      <c r="N48" s="43">
        <f>SUM('2011'!M48:O48)+SUM('2012'!D48:G48)</f>
        <v>82301</v>
      </c>
      <c r="O48" s="43">
        <f>SUM('2012'!M48:O48)+SUM('2013'!D48:G48)</f>
        <v>85855</v>
      </c>
      <c r="P48" s="43">
        <f>SUM('2013'!M48:O48)+SUM('2014'!D48:G48)</f>
        <v>82232</v>
      </c>
      <c r="Q48" s="43">
        <f>SUM('2014'!M48:P48)+SUM('2015'!D48:G48)</f>
        <v>107989</v>
      </c>
      <c r="R48" s="8">
        <f>E48-I48</f>
        <v>-18279</v>
      </c>
      <c r="S48" s="8">
        <f t="shared" ref="S48:AD48" si="12">F48-E48</f>
        <v>-1058</v>
      </c>
      <c r="T48" s="8">
        <f t="shared" si="12"/>
        <v>-5133</v>
      </c>
      <c r="U48" s="8">
        <f t="shared" si="12"/>
        <v>14839</v>
      </c>
      <c r="V48" s="8">
        <f t="shared" si="12"/>
        <v>9631</v>
      </c>
      <c r="W48" s="8">
        <f t="shared" si="12"/>
        <v>6576</v>
      </c>
      <c r="X48" s="8">
        <f t="shared" si="12"/>
        <v>-5363</v>
      </c>
      <c r="Y48" s="8">
        <f t="shared" si="12"/>
        <v>-11782</v>
      </c>
      <c r="Z48" s="8">
        <f t="shared" si="12"/>
        <v>-3692</v>
      </c>
      <c r="AA48" s="8">
        <f t="shared" si="12"/>
        <v>16920</v>
      </c>
      <c r="AB48" s="8">
        <f t="shared" si="12"/>
        <v>3554</v>
      </c>
      <c r="AC48" s="8">
        <f t="shared" si="12"/>
        <v>-3623</v>
      </c>
      <c r="AD48" s="8">
        <f t="shared" si="12"/>
        <v>25757</v>
      </c>
      <c r="AE48" s="17">
        <f>F48/E48-1</f>
        <v>-1.7241660283884408E-2</v>
      </c>
      <c r="AF48" s="17">
        <f>G48/F48-1</f>
        <v>-8.5117320288533249E-2</v>
      </c>
      <c r="AG48" s="17">
        <f>H48/G48-1</f>
        <v>0.26895889219169145</v>
      </c>
      <c r="AH48" s="17">
        <f>I48/H48-1</f>
        <v>0.13756409707046036</v>
      </c>
      <c r="AI48" s="45">
        <f t="shared" si="7"/>
        <v>0.13756409707046036</v>
      </c>
      <c r="AJ48" s="45">
        <f t="shared" si="8"/>
        <v>8.256949850581341E-2</v>
      </c>
      <c r="AK48" s="45">
        <f t="shared" si="8"/>
        <v>-6.2202788280869448E-2</v>
      </c>
      <c r="AL48" s="45">
        <f t="shared" si="8"/>
        <v>-0.14571764269371101</v>
      </c>
      <c r="AM48" s="45">
        <f t="shared" si="8"/>
        <v>-5.3450697088587407E-2</v>
      </c>
      <c r="AN48" s="45">
        <f t="shared" si="8"/>
        <v>0.25879078019608137</v>
      </c>
      <c r="AO48" s="45">
        <f t="shared" si="8"/>
        <v>4.3182950389424102E-2</v>
      </c>
      <c r="AP48" s="45">
        <f t="shared" si="11"/>
        <v>-4.2199056548832381E-2</v>
      </c>
      <c r="AQ48" s="45">
        <f t="shared" si="11"/>
        <v>0.31322356260336615</v>
      </c>
    </row>
    <row r="49" spans="2:32" x14ac:dyDescent="0.2"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17"/>
      <c r="AF49" s="17"/>
    </row>
    <row r="50" spans="2:32" x14ac:dyDescent="0.2">
      <c r="AE50" s="17"/>
      <c r="AF50" s="17"/>
    </row>
    <row r="51" spans="2:32" x14ac:dyDescent="0.2">
      <c r="AE51" s="17"/>
      <c r="AF51" s="17"/>
    </row>
    <row r="52" spans="2:32" x14ac:dyDescent="0.2">
      <c r="AE52" s="17"/>
      <c r="AF52" s="17"/>
    </row>
    <row r="53" spans="2:32" x14ac:dyDescent="0.2">
      <c r="AE53" s="17"/>
      <c r="AF53" s="17"/>
    </row>
    <row r="54" spans="2:32" x14ac:dyDescent="0.2">
      <c r="AE54" s="17"/>
      <c r="AF54" s="17"/>
    </row>
    <row r="55" spans="2:32" x14ac:dyDescent="0.2">
      <c r="AE55" s="17"/>
      <c r="AF55" s="17"/>
    </row>
    <row r="56" spans="2:32" x14ac:dyDescent="0.2">
      <c r="AE56" s="17"/>
      <c r="AF56" s="17"/>
    </row>
    <row r="57" spans="2:32" x14ac:dyDescent="0.2">
      <c r="B57" s="13"/>
    </row>
  </sheetData>
  <phoneticPr fontId="0" type="noConversion"/>
  <conditionalFormatting sqref="E5 A1:B1048576 E1:O4 E7:O65536 R1:JH1048576">
    <cfRule type="cellIs" dxfId="2" priority="3" stopIfTrue="1" operator="lessThan">
      <formula>0</formula>
    </cfRule>
  </conditionalFormatting>
  <conditionalFormatting sqref="P1:P4 P7:P65536">
    <cfRule type="cellIs" dxfId="1" priority="2" stopIfTrue="1" operator="lessThan">
      <formula>0</formula>
    </cfRule>
  </conditionalFormatting>
  <conditionalFormatting sqref="Q1:Q4 Q7:Q65536">
    <cfRule type="cellIs" dxfId="0" priority="1" stopIfTrue="1" operator="lessThan">
      <formula>0</formula>
    </cfRule>
  </conditionalFormatting>
  <pageMargins left="0.26" right="0.41" top="0.31496062992125984" bottom="0.39370078740157483" header="0.27559055118110237" footer="0.31496062992125984"/>
  <pageSetup paperSize="9" scale="6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workbookViewId="0"/>
  </sheetViews>
  <sheetFormatPr defaultRowHeight="12.75" x14ac:dyDescent="0.2"/>
  <cols>
    <col min="1" max="1" width="4.140625" customWidth="1"/>
    <col min="2" max="2" width="28.7109375" style="1" customWidth="1"/>
    <col min="3" max="11" width="9.7109375" customWidth="1"/>
    <col min="12" max="12" width="10.7109375" customWidth="1"/>
    <col min="13" max="13" width="9.7109375" customWidth="1"/>
    <col min="14" max="14" width="10.28515625" customWidth="1"/>
    <col min="15" max="15" width="10.85546875" customWidth="1"/>
  </cols>
  <sheetData>
    <row r="1" spans="1:16" x14ac:dyDescent="0.2">
      <c r="A1" s="4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6" x14ac:dyDescent="0.2">
      <c r="B2" s="51" t="s">
        <v>72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x14ac:dyDescent="0.2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6" ht="15.75" x14ac:dyDescent="0.25">
      <c r="B4" s="3" t="s">
        <v>55</v>
      </c>
      <c r="C4" s="4"/>
      <c r="D4" s="4"/>
      <c r="E4" s="4"/>
      <c r="F4" s="2"/>
      <c r="G4" s="4"/>
      <c r="H4" s="2"/>
      <c r="I4" s="4"/>
      <c r="J4" s="2"/>
      <c r="K4" s="4"/>
      <c r="L4" s="4"/>
      <c r="M4" s="2"/>
      <c r="N4" s="2"/>
      <c r="O4" s="2"/>
    </row>
    <row r="5" spans="1:16" ht="15.75" thickBot="1" x14ac:dyDescent="0.3">
      <c r="B5" s="5" t="s">
        <v>0</v>
      </c>
    </row>
    <row r="6" spans="1:16" ht="13.5" thickBot="1" x14ac:dyDescent="0.25">
      <c r="B6" s="6" t="s">
        <v>177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  <c r="K6" s="7" t="s">
        <v>14</v>
      </c>
      <c r="L6" s="7" t="s">
        <v>15</v>
      </c>
      <c r="M6" s="7" t="s">
        <v>16</v>
      </c>
      <c r="N6" s="7" t="s">
        <v>17</v>
      </c>
      <c r="O6" s="7" t="s">
        <v>18</v>
      </c>
    </row>
    <row r="7" spans="1:16" x14ac:dyDescent="0.2">
      <c r="B7" s="9"/>
      <c r="C7" s="16" t="s">
        <v>56</v>
      </c>
      <c r="D7" s="16" t="s">
        <v>57</v>
      </c>
      <c r="E7" s="16" t="s">
        <v>58</v>
      </c>
      <c r="F7" s="16" t="s">
        <v>59</v>
      </c>
      <c r="G7" s="16" t="s">
        <v>60</v>
      </c>
      <c r="H7" s="16" t="s">
        <v>61</v>
      </c>
      <c r="I7" s="16" t="s">
        <v>62</v>
      </c>
      <c r="J7" s="16" t="s">
        <v>63</v>
      </c>
      <c r="K7" s="16" t="s">
        <v>64</v>
      </c>
      <c r="L7" s="16" t="s">
        <v>65</v>
      </c>
      <c r="M7" s="16" t="s">
        <v>66</v>
      </c>
      <c r="N7" s="16" t="s">
        <v>67</v>
      </c>
      <c r="O7" s="16" t="s">
        <v>68</v>
      </c>
    </row>
    <row r="8" spans="1:16" s="61" customFormat="1" x14ac:dyDescent="0.2">
      <c r="B8" s="59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</row>
    <row r="9" spans="1:16" s="21" customFormat="1" x14ac:dyDescent="0.2">
      <c r="B9" s="18" t="s">
        <v>23</v>
      </c>
      <c r="C9" s="19">
        <f>[13]Tammijoulu!C15</f>
        <v>3363971</v>
      </c>
      <c r="D9" s="19">
        <f>[13]Tammi!C15</f>
        <v>232110</v>
      </c>
      <c r="E9" s="19">
        <f>[13]Helmi!C15</f>
        <v>202341</v>
      </c>
      <c r="F9" s="19">
        <f>[13]Maalis!C15</f>
        <v>233422</v>
      </c>
      <c r="G9" s="19">
        <f>[13]Huhti!C15</f>
        <v>236562</v>
      </c>
      <c r="H9" s="19">
        <f>[13]Touko!C15</f>
        <v>281980</v>
      </c>
      <c r="I9" s="19">
        <f>[13]Kesä!C15</f>
        <v>324969</v>
      </c>
      <c r="J9" s="19">
        <f>[13]Heinä!C15</f>
        <v>399545</v>
      </c>
      <c r="K9" s="19">
        <f>[13]Elo!C15</f>
        <v>389108</v>
      </c>
      <c r="L9" s="19">
        <f>[13]Syys!C15</f>
        <v>295316</v>
      </c>
      <c r="M9" s="19">
        <f>[13]Loka!C15</f>
        <v>289058</v>
      </c>
      <c r="N9" s="19">
        <f>[13]Marras!C15</f>
        <v>255127</v>
      </c>
      <c r="O9" s="19">
        <f>[13]Joulu!C15</f>
        <v>224433</v>
      </c>
    </row>
    <row r="10" spans="1:16" x14ac:dyDescent="0.2">
      <c r="B10" s="11" t="s">
        <v>24</v>
      </c>
      <c r="C10" s="12">
        <f>[13]Tammijoulu!E15</f>
        <v>1821019</v>
      </c>
      <c r="D10" s="12">
        <f>[13]Tammi!E15</f>
        <v>130782</v>
      </c>
      <c r="E10" s="12">
        <f>[13]Helmi!E15</f>
        <v>97652</v>
      </c>
      <c r="F10" s="12">
        <f>[13]Maalis!E15</f>
        <v>119811</v>
      </c>
      <c r="G10" s="12">
        <f>[13]Huhti!E15</f>
        <v>127471</v>
      </c>
      <c r="H10" s="12">
        <f>[13]Touko!E15</f>
        <v>153787</v>
      </c>
      <c r="I10" s="12">
        <f>[13]Kesä!E15</f>
        <v>193242</v>
      </c>
      <c r="J10" s="12">
        <f>[13]Heinä!E15</f>
        <v>208262</v>
      </c>
      <c r="K10" s="12">
        <f>[13]Elo!E15</f>
        <v>243588</v>
      </c>
      <c r="L10" s="12">
        <f>[13]Syys!E15</f>
        <v>167598</v>
      </c>
      <c r="M10" s="12">
        <f>[13]Loka!E15</f>
        <v>143427</v>
      </c>
      <c r="N10" s="12">
        <f>[13]Marras!E15</f>
        <v>118086</v>
      </c>
      <c r="O10" s="12">
        <f>[13]Joulu!E15</f>
        <v>117313</v>
      </c>
    </row>
    <row r="11" spans="1:16" s="21" customFormat="1" x14ac:dyDescent="0.2">
      <c r="B11" s="22" t="s">
        <v>25</v>
      </c>
      <c r="C11" s="23">
        <f>[13]Tammijoulu!D15</f>
        <v>1542952</v>
      </c>
      <c r="D11" s="23">
        <f>[13]Tammi!D15</f>
        <v>101328</v>
      </c>
      <c r="E11" s="23">
        <f>[13]Helmi!D15</f>
        <v>104689</v>
      </c>
      <c r="F11" s="23">
        <f>[13]Maalis!D15</f>
        <v>113611</v>
      </c>
      <c r="G11" s="23">
        <f>[13]Huhti!D15</f>
        <v>109091</v>
      </c>
      <c r="H11" s="23">
        <f>[13]Touko!D15</f>
        <v>128193</v>
      </c>
      <c r="I11" s="23">
        <f>[13]Kesä!D15</f>
        <v>131727</v>
      </c>
      <c r="J11" s="23">
        <f>[13]Heinä!D15</f>
        <v>191283</v>
      </c>
      <c r="K11" s="23">
        <f>[13]Elo!D15</f>
        <v>145520</v>
      </c>
      <c r="L11" s="23">
        <f>[13]Syys!D15</f>
        <v>127718</v>
      </c>
      <c r="M11" s="23">
        <f>[13]Loka!D15</f>
        <v>145631</v>
      </c>
      <c r="N11" s="23">
        <f>[13]Marras!D15</f>
        <v>137041</v>
      </c>
      <c r="O11" s="23">
        <f>[13]Joulu!D15</f>
        <v>107120</v>
      </c>
    </row>
    <row r="12" spans="1:16" x14ac:dyDescent="0.2">
      <c r="B12" s="1" t="s">
        <v>26</v>
      </c>
      <c r="C12" s="12">
        <f>[13]Tammijoulu!P15</f>
        <v>140106</v>
      </c>
      <c r="D12" s="12">
        <f>[13]Tammi!P15</f>
        <v>9144</v>
      </c>
      <c r="E12" s="12">
        <f>[13]Helmi!P15</f>
        <v>9407</v>
      </c>
      <c r="F12" s="12">
        <f>[13]Maalis!P15</f>
        <v>11723</v>
      </c>
      <c r="G12" s="12">
        <f>[13]Huhti!P15</f>
        <v>11311</v>
      </c>
      <c r="H12" s="12">
        <f>[13]Touko!P15</f>
        <v>13222</v>
      </c>
      <c r="I12" s="12">
        <f>[13]Kesä!P15</f>
        <v>16029</v>
      </c>
      <c r="J12" s="12">
        <f>[13]Heinä!P15</f>
        <v>13488</v>
      </c>
      <c r="K12" s="12">
        <f>[13]Elo!P15</f>
        <v>16280</v>
      </c>
      <c r="L12" s="12">
        <f>[13]Syys!P15</f>
        <v>12674</v>
      </c>
      <c r="M12" s="12">
        <f>[13]Loka!P15</f>
        <v>10326</v>
      </c>
      <c r="N12" s="12">
        <f>[13]Marras!P15</f>
        <v>8915</v>
      </c>
      <c r="O12" s="12">
        <f>[13]Joulu!P15</f>
        <v>7587</v>
      </c>
    </row>
    <row r="13" spans="1:16" s="21" customFormat="1" x14ac:dyDescent="0.2">
      <c r="B13" s="24" t="s">
        <v>29</v>
      </c>
      <c r="C13" s="23">
        <f>[13]Tammijoulu!J15</f>
        <v>175834</v>
      </c>
      <c r="D13" s="23">
        <f>[13]Tammi!J15</f>
        <v>8464</v>
      </c>
      <c r="E13" s="23">
        <f>[13]Helmi!J15</f>
        <v>8776</v>
      </c>
      <c r="F13" s="23">
        <f>[13]Maalis!J15</f>
        <v>10932</v>
      </c>
      <c r="G13" s="23">
        <f>[13]Huhti!J15</f>
        <v>12356</v>
      </c>
      <c r="H13" s="23">
        <f>[13]Touko!J15</f>
        <v>14361</v>
      </c>
      <c r="I13" s="23">
        <f>[13]Kesä!J15</f>
        <v>23746</v>
      </c>
      <c r="J13" s="23">
        <f>[13]Heinä!J15</f>
        <v>22478</v>
      </c>
      <c r="K13" s="23">
        <f>[13]Elo!J15</f>
        <v>26653</v>
      </c>
      <c r="L13" s="23">
        <f>[13]Syys!J15</f>
        <v>15894</v>
      </c>
      <c r="M13" s="23">
        <f>[13]Loka!J15</f>
        <v>13068</v>
      </c>
      <c r="N13" s="23">
        <f>[13]Marras!J15</f>
        <v>9483</v>
      </c>
      <c r="O13" s="23">
        <f>[13]Joulu!J15</f>
        <v>9623</v>
      </c>
    </row>
    <row r="14" spans="1:16" x14ac:dyDescent="0.2">
      <c r="B14" s="1" t="s">
        <v>28</v>
      </c>
      <c r="C14" s="12">
        <f>[13]Tammijoulu!F15</f>
        <v>132471</v>
      </c>
      <c r="D14" s="12">
        <f>[13]Tammi!F15</f>
        <v>7934</v>
      </c>
      <c r="E14" s="12">
        <f>[13]Helmi!F15</f>
        <v>8466</v>
      </c>
      <c r="F14" s="12">
        <f>[13]Maalis!F15</f>
        <v>10558</v>
      </c>
      <c r="G14" s="12">
        <f>[13]Huhti!F15</f>
        <v>10757</v>
      </c>
      <c r="H14" s="12">
        <f>[13]Touko!F15</f>
        <v>12579</v>
      </c>
      <c r="I14" s="12">
        <f>[13]Kesä!F15</f>
        <v>11152</v>
      </c>
      <c r="J14" s="12">
        <f>[13]Heinä!F15</f>
        <v>11917</v>
      </c>
      <c r="K14" s="12">
        <f>[13]Elo!F15</f>
        <v>12336</v>
      </c>
      <c r="L14" s="12">
        <f>[13]Syys!F15</f>
        <v>14009</v>
      </c>
      <c r="M14" s="12">
        <f>[13]Loka!F15</f>
        <v>15264</v>
      </c>
      <c r="N14" s="12">
        <f>[13]Marras!F15</f>
        <v>10523</v>
      </c>
      <c r="O14" s="12">
        <f>[13]Joulu!F15</f>
        <v>6976</v>
      </c>
    </row>
    <row r="15" spans="1:16" s="21" customFormat="1" x14ac:dyDescent="0.2">
      <c r="B15" s="24" t="s">
        <v>27</v>
      </c>
      <c r="C15" s="23">
        <f>[13]Tammijoulu!AK15</f>
        <v>305754</v>
      </c>
      <c r="D15" s="23">
        <f>[13]Tammi!AK15</f>
        <v>52269</v>
      </c>
      <c r="E15" s="23">
        <f>[13]Helmi!AK15</f>
        <v>16556</v>
      </c>
      <c r="F15" s="23">
        <f>[13]Maalis!AK15</f>
        <v>22136</v>
      </c>
      <c r="G15" s="23">
        <f>[13]Huhti!AK15</f>
        <v>22453</v>
      </c>
      <c r="H15" s="23">
        <f>[13]Touko!AK15</f>
        <v>21023</v>
      </c>
      <c r="I15" s="23">
        <f>[13]Kesä!AK15</f>
        <v>18979</v>
      </c>
      <c r="J15" s="23">
        <f>[13]Heinä!AK15</f>
        <v>29019</v>
      </c>
      <c r="K15" s="23">
        <f>[13]Elo!AK15</f>
        <v>28173</v>
      </c>
      <c r="L15" s="23">
        <f>[13]Syys!AK15</f>
        <v>17548</v>
      </c>
      <c r="M15" s="23">
        <f>[13]Loka!AK15</f>
        <v>19613</v>
      </c>
      <c r="N15" s="23">
        <f>[13]Marras!AK15</f>
        <v>27196</v>
      </c>
      <c r="O15" s="23">
        <f>[13]Joulu!AK15</f>
        <v>30789</v>
      </c>
    </row>
    <row r="16" spans="1:16" s="46" customFormat="1" x14ac:dyDescent="0.2">
      <c r="B16" s="42" t="s">
        <v>1</v>
      </c>
      <c r="C16" s="43">
        <f>[13]Tammijoulu!AP15</f>
        <v>118637</v>
      </c>
      <c r="D16" s="43">
        <f>[13]Tammi!AP15</f>
        <v>4928</v>
      </c>
      <c r="E16" s="43">
        <f>[13]Helmi!AP15</f>
        <v>4848</v>
      </c>
      <c r="F16" s="43">
        <f>[13]Maalis!AP15</f>
        <v>7344</v>
      </c>
      <c r="G16" s="43">
        <f>[13]Huhti!AP15</f>
        <v>7727</v>
      </c>
      <c r="H16" s="43">
        <f>[13]Touko!AP15</f>
        <v>12041</v>
      </c>
      <c r="I16" s="43">
        <f>[13]Kesä!AP15</f>
        <v>16634</v>
      </c>
      <c r="J16" s="43">
        <f>[13]Heinä!AP15</f>
        <v>16079</v>
      </c>
      <c r="K16" s="43">
        <f>[13]Elo!AP15</f>
        <v>16439</v>
      </c>
      <c r="L16" s="43">
        <f>[13]Syys!AP15</f>
        <v>13111</v>
      </c>
      <c r="M16" s="43">
        <f>[13]Loka!AP15</f>
        <v>9396</v>
      </c>
      <c r="N16" s="43">
        <f>[13]Marras!AP15</f>
        <v>5762</v>
      </c>
      <c r="O16" s="43">
        <f>[13]Joulu!AP15</f>
        <v>4328</v>
      </c>
    </row>
    <row r="17" spans="2:15" s="21" customFormat="1" x14ac:dyDescent="0.2">
      <c r="B17" s="24" t="s">
        <v>30</v>
      </c>
      <c r="C17" s="23">
        <f>[13]Tammijoulu!AV15</f>
        <v>80109</v>
      </c>
      <c r="D17" s="23">
        <f>[13]Tammi!AV15</f>
        <v>2865</v>
      </c>
      <c r="E17" s="23">
        <f>[13]Helmi!AV15</f>
        <v>4532</v>
      </c>
      <c r="F17" s="23">
        <f>[13]Maalis!AV15</f>
        <v>5027</v>
      </c>
      <c r="G17" s="23">
        <f>[13]Huhti!AV15</f>
        <v>3355</v>
      </c>
      <c r="H17" s="23">
        <f>[13]Touko!AV15</f>
        <v>5488</v>
      </c>
      <c r="I17" s="23">
        <f>[13]Kesä!AV15</f>
        <v>9051</v>
      </c>
      <c r="J17" s="23">
        <f>[13]Heinä!AV15</f>
        <v>10393</v>
      </c>
      <c r="K17" s="23">
        <f>[13]Elo!AV15</f>
        <v>15135</v>
      </c>
      <c r="L17" s="23">
        <f>[13]Syys!AV15</f>
        <v>9922</v>
      </c>
      <c r="M17" s="23">
        <f>[13]Loka!AV15</f>
        <v>5624</v>
      </c>
      <c r="N17" s="23">
        <f>[13]Marras!AV15</f>
        <v>3823</v>
      </c>
      <c r="O17" s="23">
        <f>[13]Joulu!AV15</f>
        <v>4894</v>
      </c>
    </row>
    <row r="18" spans="2:15" x14ac:dyDescent="0.2">
      <c r="B18" s="1" t="s">
        <v>31</v>
      </c>
      <c r="C18" s="12">
        <f>[13]Tammijoulu!S15</f>
        <v>62579</v>
      </c>
      <c r="D18" s="12">
        <f>[13]Tammi!S15</f>
        <v>2922</v>
      </c>
      <c r="E18" s="12">
        <f>[13]Helmi!S15</f>
        <v>2414</v>
      </c>
      <c r="F18" s="12">
        <f>[13]Maalis!S15</f>
        <v>3074</v>
      </c>
      <c r="G18" s="12">
        <f>[13]Huhti!S15</f>
        <v>3821</v>
      </c>
      <c r="H18" s="12">
        <f>[13]Touko!S15</f>
        <v>3593</v>
      </c>
      <c r="I18" s="12">
        <f>[13]Kesä!S15</f>
        <v>6397</v>
      </c>
      <c r="J18" s="12">
        <f>[13]Heinä!S15</f>
        <v>8006</v>
      </c>
      <c r="K18" s="12">
        <f>[13]Elo!S15</f>
        <v>18121</v>
      </c>
      <c r="L18" s="12">
        <f>[13]Syys!S15</f>
        <v>4346</v>
      </c>
      <c r="M18" s="12">
        <f>[13]Loka!S15</f>
        <v>3591</v>
      </c>
      <c r="N18" s="12">
        <f>[13]Marras!S15</f>
        <v>2695</v>
      </c>
      <c r="O18" s="12">
        <f>[13]Joulu!S15</f>
        <v>3599</v>
      </c>
    </row>
    <row r="19" spans="2:15" s="21" customFormat="1" x14ac:dyDescent="0.2">
      <c r="B19" s="24" t="s">
        <v>34</v>
      </c>
      <c r="C19" s="23">
        <f>[13]Tammijoulu!G15</f>
        <v>47880</v>
      </c>
      <c r="D19" s="23">
        <f>[13]Tammi!G15</f>
        <v>2699</v>
      </c>
      <c r="E19" s="23">
        <f>[13]Helmi!G15</f>
        <v>2435</v>
      </c>
      <c r="F19" s="23">
        <f>[13]Maalis!G15</f>
        <v>3228</v>
      </c>
      <c r="G19" s="23">
        <f>[13]Huhti!G15</f>
        <v>3271</v>
      </c>
      <c r="H19" s="23">
        <f>[13]Touko!G15</f>
        <v>4275</v>
      </c>
      <c r="I19" s="23">
        <f>[13]Kesä!G15</f>
        <v>5064</v>
      </c>
      <c r="J19" s="23">
        <f>[13]Heinä!G15</f>
        <v>6697</v>
      </c>
      <c r="K19" s="23">
        <f>[13]Elo!G15</f>
        <v>5004</v>
      </c>
      <c r="L19" s="23">
        <f>[13]Syys!G15</f>
        <v>5309</v>
      </c>
      <c r="M19" s="23">
        <f>[13]Loka!G15</f>
        <v>3880</v>
      </c>
      <c r="N19" s="23">
        <f>[13]Marras!G15</f>
        <v>3327</v>
      </c>
      <c r="O19" s="23">
        <f>[13]Joulu!G15</f>
        <v>2691</v>
      </c>
    </row>
    <row r="20" spans="2:15" x14ac:dyDescent="0.2">
      <c r="B20" s="1" t="s">
        <v>33</v>
      </c>
      <c r="C20" s="12">
        <f>[13]Tammijoulu!M15</f>
        <v>45313</v>
      </c>
      <c r="D20" s="12">
        <f>[13]Tammi!M15</f>
        <v>2271</v>
      </c>
      <c r="E20" s="12">
        <f>[13]Helmi!M15</f>
        <v>2680</v>
      </c>
      <c r="F20" s="12">
        <f>[13]Maalis!M15</f>
        <v>3133</v>
      </c>
      <c r="G20" s="12">
        <f>[13]Huhti!M15</f>
        <v>3256</v>
      </c>
      <c r="H20" s="12">
        <f>[13]Touko!M15</f>
        <v>4236</v>
      </c>
      <c r="I20" s="12">
        <f>[13]Kesä!M15</f>
        <v>4816</v>
      </c>
      <c r="J20" s="12">
        <f>[13]Heinä!M15</f>
        <v>5506</v>
      </c>
      <c r="K20" s="12">
        <f>[13]Elo!M15</f>
        <v>5657</v>
      </c>
      <c r="L20" s="12">
        <f>[13]Syys!M15</f>
        <v>4785</v>
      </c>
      <c r="M20" s="12">
        <f>[13]Loka!M15</f>
        <v>3772</v>
      </c>
      <c r="N20" s="12">
        <f>[13]Marras!M15</f>
        <v>2907</v>
      </c>
      <c r="O20" s="12">
        <f>[13]Joulu!M15</f>
        <v>2294</v>
      </c>
    </row>
    <row r="21" spans="2:15" s="21" customFormat="1" x14ac:dyDescent="0.2">
      <c r="B21" s="24" t="s">
        <v>40</v>
      </c>
      <c r="C21" s="23">
        <f>[13]Tammijoulu!BK15</f>
        <v>46303</v>
      </c>
      <c r="D21" s="23">
        <f>[13]Tammi!BK15</f>
        <v>1614</v>
      </c>
      <c r="E21" s="23">
        <f>[13]Helmi!BK15</f>
        <v>1260</v>
      </c>
      <c r="F21" s="23">
        <f>[13]Maalis!BK15</f>
        <v>2704</v>
      </c>
      <c r="G21" s="23">
        <f>[13]Huhti!BK15</f>
        <v>2252</v>
      </c>
      <c r="H21" s="23">
        <f>[13]Touko!BK15</f>
        <v>4071</v>
      </c>
      <c r="I21" s="23">
        <f>[13]Kesä!BK15</f>
        <v>6264</v>
      </c>
      <c r="J21" s="23">
        <f>[13]Heinä!BK15</f>
        <v>5119</v>
      </c>
      <c r="K21" s="23">
        <f>[13]Elo!BK15</f>
        <v>6822</v>
      </c>
      <c r="L21" s="23">
        <f>[13]Syys!BK15</f>
        <v>6235</v>
      </c>
      <c r="M21" s="23">
        <f>[13]Loka!BK15</f>
        <v>4131</v>
      </c>
      <c r="N21" s="23">
        <f>[13]Marras!BK15</f>
        <v>2549</v>
      </c>
      <c r="O21" s="23">
        <f>[13]Joulu!BK15</f>
        <v>3282</v>
      </c>
    </row>
    <row r="22" spans="2:15" s="46" customFormat="1" x14ac:dyDescent="0.2">
      <c r="B22" s="42" t="s">
        <v>36</v>
      </c>
      <c r="C22" s="43">
        <f>[13]Tammijoulu!T15</f>
        <v>62255</v>
      </c>
      <c r="D22" s="43">
        <f>[13]Tammi!T15</f>
        <v>2618</v>
      </c>
      <c r="E22" s="43">
        <f>[13]Helmi!T15</f>
        <v>2650</v>
      </c>
      <c r="F22" s="43">
        <f>[13]Maalis!T15</f>
        <v>3268</v>
      </c>
      <c r="G22" s="43">
        <f>[13]Huhti!T15</f>
        <v>4830</v>
      </c>
      <c r="H22" s="43">
        <f>[13]Touko!T15</f>
        <v>4505</v>
      </c>
      <c r="I22" s="43">
        <f>[13]Kesä!T15</f>
        <v>6297</v>
      </c>
      <c r="J22" s="43">
        <f>[13]Heinä!T15</f>
        <v>10025</v>
      </c>
      <c r="K22" s="43">
        <f>[13]Elo!T15</f>
        <v>14262</v>
      </c>
      <c r="L22" s="43">
        <f>[13]Syys!T15</f>
        <v>5371</v>
      </c>
      <c r="M22" s="43">
        <f>[13]Loka!T15</f>
        <v>3925</v>
      </c>
      <c r="N22" s="43">
        <f>[13]Marras!T15</f>
        <v>2173</v>
      </c>
      <c r="O22" s="43">
        <f>[13]Joulu!T15</f>
        <v>2331</v>
      </c>
    </row>
    <row r="23" spans="2:15" s="21" customFormat="1" x14ac:dyDescent="0.2">
      <c r="B23" s="24" t="s">
        <v>32</v>
      </c>
      <c r="C23" s="23">
        <f>[13]Tammijoulu!R15</f>
        <v>61509</v>
      </c>
      <c r="D23" s="23">
        <f>[13]Tammi!R15</f>
        <v>3177</v>
      </c>
      <c r="E23" s="23">
        <f>[13]Helmi!R15</f>
        <v>4154</v>
      </c>
      <c r="F23" s="23">
        <f>[13]Maalis!R15</f>
        <v>4850</v>
      </c>
      <c r="G23" s="23">
        <f>[13]Huhti!R15</f>
        <v>4578</v>
      </c>
      <c r="H23" s="23">
        <f>[13]Touko!R15</f>
        <v>6151</v>
      </c>
      <c r="I23" s="23">
        <f>[13]Kesä!R15</f>
        <v>6396</v>
      </c>
      <c r="J23" s="23">
        <f>[13]Heinä!R15</f>
        <v>7879</v>
      </c>
      <c r="K23" s="23">
        <f>[13]Elo!R15</f>
        <v>9003</v>
      </c>
      <c r="L23" s="23">
        <f>[13]Syys!R15</f>
        <v>3902</v>
      </c>
      <c r="M23" s="23">
        <f>[13]Loka!R15</f>
        <v>4336</v>
      </c>
      <c r="N23" s="23">
        <f>[13]Marras!R15</f>
        <v>3186</v>
      </c>
      <c r="O23" s="23">
        <f>[13]Joulu!R15</f>
        <v>3897</v>
      </c>
    </row>
    <row r="24" spans="2:15" x14ac:dyDescent="0.2">
      <c r="B24" s="1" t="s">
        <v>35</v>
      </c>
      <c r="C24" s="12">
        <f>[13]Tammijoulu!H15</f>
        <v>42421</v>
      </c>
      <c r="D24" s="12">
        <f>[13]Tammi!H15</f>
        <v>2551</v>
      </c>
      <c r="E24" s="12">
        <f>[13]Helmi!H15</f>
        <v>2659</v>
      </c>
      <c r="F24" s="12">
        <f>[13]Maalis!H15</f>
        <v>3270</v>
      </c>
      <c r="G24" s="12">
        <f>[13]Huhti!H15</f>
        <v>2640</v>
      </c>
      <c r="H24" s="12">
        <f>[13]Touko!H15</f>
        <v>4164</v>
      </c>
      <c r="I24" s="12">
        <f>[13]Kesä!H15</f>
        <v>4146</v>
      </c>
      <c r="J24" s="12">
        <f>[13]Heinä!H15</f>
        <v>4324</v>
      </c>
      <c r="K24" s="12">
        <f>[13]Elo!H15</f>
        <v>4760</v>
      </c>
      <c r="L24" s="12">
        <f>[13]Syys!H15</f>
        <v>4745</v>
      </c>
      <c r="M24" s="12">
        <f>[13]Loka!H15</f>
        <v>3750</v>
      </c>
      <c r="N24" s="12">
        <f>[13]Marras!H15</f>
        <v>3291</v>
      </c>
      <c r="O24" s="12">
        <f>[13]Joulu!H15</f>
        <v>2121</v>
      </c>
    </row>
    <row r="25" spans="2:15" s="21" customFormat="1" x14ac:dyDescent="0.2">
      <c r="B25" s="24" t="s">
        <v>38</v>
      </c>
      <c r="C25" s="23">
        <f>[13]Tammijoulu!L15</f>
        <v>41346</v>
      </c>
      <c r="D25" s="23">
        <f>[13]Tammi!L15</f>
        <v>1741</v>
      </c>
      <c r="E25" s="23">
        <f>[13]Helmi!L15</f>
        <v>1488</v>
      </c>
      <c r="F25" s="23">
        <f>[13]Maalis!L15</f>
        <v>1615</v>
      </c>
      <c r="G25" s="23">
        <f>[13]Huhti!L15</f>
        <v>2974</v>
      </c>
      <c r="H25" s="23">
        <f>[13]Touko!L15</f>
        <v>2829</v>
      </c>
      <c r="I25" s="23">
        <f>[13]Kesä!L15</f>
        <v>5431</v>
      </c>
      <c r="J25" s="23">
        <f>[13]Heinä!L15</f>
        <v>8210</v>
      </c>
      <c r="K25" s="23">
        <f>[13]Elo!L15</f>
        <v>6705</v>
      </c>
      <c r="L25" s="23">
        <f>[13]Syys!L15</f>
        <v>3023</v>
      </c>
      <c r="M25" s="23">
        <f>[13]Loka!L15</f>
        <v>2603</v>
      </c>
      <c r="N25" s="23">
        <f>[13]Marras!L15</f>
        <v>2124</v>
      </c>
      <c r="O25" s="23">
        <f>[13]Joulu!L15</f>
        <v>2603</v>
      </c>
    </row>
    <row r="26" spans="2:15" x14ac:dyDescent="0.2">
      <c r="B26" s="1" t="s">
        <v>37</v>
      </c>
      <c r="C26" s="12">
        <f>[13]Tammijoulu!AH15</f>
        <v>49960</v>
      </c>
      <c r="D26" s="12">
        <f>[13]Tammi!AH15</f>
        <v>4323</v>
      </c>
      <c r="E26" s="12">
        <f>[13]Helmi!AH15</f>
        <v>3340</v>
      </c>
      <c r="F26" s="12">
        <f>[13]Maalis!AH15</f>
        <v>3859</v>
      </c>
      <c r="G26" s="12">
        <f>[13]Huhti!AH15</f>
        <v>3329</v>
      </c>
      <c r="H26" s="12">
        <f>[13]Touko!AH15</f>
        <v>3995</v>
      </c>
      <c r="I26" s="12">
        <f>[13]Kesä!AH15</f>
        <v>3802</v>
      </c>
      <c r="J26" s="12">
        <f>[13]Heinä!AH15</f>
        <v>4353</v>
      </c>
      <c r="K26" s="12">
        <f>[13]Elo!AH15</f>
        <v>4416</v>
      </c>
      <c r="L26" s="12">
        <f>[13]Syys!AH15</f>
        <v>4303</v>
      </c>
      <c r="M26" s="12">
        <f>[13]Loka!AH15</f>
        <v>5362</v>
      </c>
      <c r="N26" s="12">
        <f>[13]Marras!AH15</f>
        <v>5114</v>
      </c>
      <c r="O26" s="12">
        <f>[13]Joulu!AH15</f>
        <v>3764</v>
      </c>
    </row>
    <row r="27" spans="2:15" s="21" customFormat="1" x14ac:dyDescent="0.2">
      <c r="B27" s="24" t="s">
        <v>39</v>
      </c>
      <c r="C27" s="23">
        <f>[13]Tammijoulu!N15</f>
        <v>20420</v>
      </c>
      <c r="D27" s="23">
        <f>[13]Tammi!N15</f>
        <v>859</v>
      </c>
      <c r="E27" s="23">
        <f>[13]Helmi!N15</f>
        <v>1312</v>
      </c>
      <c r="F27" s="23">
        <f>[13]Maalis!N15</f>
        <v>1369</v>
      </c>
      <c r="G27" s="23">
        <f>[13]Huhti!N15</f>
        <v>1919</v>
      </c>
      <c r="H27" s="23">
        <f>[13]Touko!N15</f>
        <v>1738</v>
      </c>
      <c r="I27" s="23">
        <f>[13]Kesä!N15</f>
        <v>2107</v>
      </c>
      <c r="J27" s="23">
        <f>[13]Heinä!N15</f>
        <v>2540</v>
      </c>
      <c r="K27" s="23">
        <f>[13]Elo!N15</f>
        <v>2575</v>
      </c>
      <c r="L27" s="23">
        <f>[13]Syys!N15</f>
        <v>1892</v>
      </c>
      <c r="M27" s="23">
        <f>[13]Loka!N15</f>
        <v>1542</v>
      </c>
      <c r="N27" s="23">
        <f>[13]Marras!N15</f>
        <v>1437</v>
      </c>
      <c r="O27" s="23">
        <f>[13]Joulu!N15</f>
        <v>1130</v>
      </c>
    </row>
    <row r="28" spans="2:15" s="46" customFormat="1" x14ac:dyDescent="0.2">
      <c r="B28" s="42" t="s">
        <v>42</v>
      </c>
      <c r="C28" s="43">
        <f>[13]Tammijoulu!AQ15</f>
        <v>18976</v>
      </c>
      <c r="D28" s="43">
        <f>[13]Tammi!AQ15</f>
        <v>612</v>
      </c>
      <c r="E28" s="43">
        <f>[13]Helmi!AQ15</f>
        <v>581</v>
      </c>
      <c r="F28" s="43">
        <f>[13]Maalis!AQ15</f>
        <v>774</v>
      </c>
      <c r="G28" s="43">
        <f>[13]Huhti!AQ15</f>
        <v>3247</v>
      </c>
      <c r="H28" s="43">
        <f>[13]Touko!AQ15</f>
        <v>1942</v>
      </c>
      <c r="I28" s="43">
        <f>[13]Kesä!AQ15</f>
        <v>2278</v>
      </c>
      <c r="J28" s="43">
        <f>[13]Heinä!AQ15</f>
        <v>1950</v>
      </c>
      <c r="K28" s="43">
        <f>[13]Elo!AQ15</f>
        <v>3147</v>
      </c>
      <c r="L28" s="43">
        <f>[13]Syys!AQ15</f>
        <v>1646</v>
      </c>
      <c r="M28" s="43">
        <f>[13]Loka!AQ15</f>
        <v>1089</v>
      </c>
      <c r="N28" s="43">
        <f>[13]Marras!AQ15</f>
        <v>648</v>
      </c>
      <c r="O28" s="43">
        <f>[13]Joulu!AQ15</f>
        <v>1062</v>
      </c>
    </row>
    <row r="29" spans="2:15" s="21" customFormat="1" x14ac:dyDescent="0.2">
      <c r="B29" s="24" t="s">
        <v>43</v>
      </c>
      <c r="C29" s="23">
        <f>[13]Tammijoulu!K15</f>
        <v>22818</v>
      </c>
      <c r="D29" s="23">
        <f>[13]Tammi!K15</f>
        <v>864</v>
      </c>
      <c r="E29" s="23">
        <f>[13]Helmi!K15</f>
        <v>1625</v>
      </c>
      <c r="F29" s="23">
        <f>[13]Maalis!K15</f>
        <v>1421</v>
      </c>
      <c r="G29" s="23">
        <f>[13]Huhti!K15</f>
        <v>1620</v>
      </c>
      <c r="H29" s="23">
        <f>[13]Touko!K15</f>
        <v>1730</v>
      </c>
      <c r="I29" s="23">
        <f>[13]Kesä!K15</f>
        <v>2666</v>
      </c>
      <c r="J29" s="23">
        <f>[13]Heinä!K15</f>
        <v>3298</v>
      </c>
      <c r="K29" s="23">
        <f>[13]Elo!K15</f>
        <v>3929</v>
      </c>
      <c r="L29" s="23">
        <f>[13]Syys!K15</f>
        <v>1998</v>
      </c>
      <c r="M29" s="23">
        <f>[13]Loka!K15</f>
        <v>1669</v>
      </c>
      <c r="N29" s="23">
        <f>[13]Marras!K15</f>
        <v>1165</v>
      </c>
      <c r="O29" s="23">
        <f>[13]Joulu!K15</f>
        <v>833</v>
      </c>
    </row>
    <row r="30" spans="2:15" x14ac:dyDescent="0.2">
      <c r="B30" s="1" t="s">
        <v>44</v>
      </c>
      <c r="C30" s="12">
        <f>[13]Tammijoulu!V15</f>
        <v>20541</v>
      </c>
      <c r="D30" s="12">
        <f>[13]Tammi!V15</f>
        <v>1337</v>
      </c>
      <c r="E30" s="12">
        <f>[13]Helmi!V15</f>
        <v>1341</v>
      </c>
      <c r="F30" s="12">
        <f>[13]Maalis!V15</f>
        <v>1597</v>
      </c>
      <c r="G30" s="12">
        <f>[13]Huhti!V15</f>
        <v>1291</v>
      </c>
      <c r="H30" s="12">
        <f>[13]Touko!V15</f>
        <v>1766</v>
      </c>
      <c r="I30" s="12">
        <f>[13]Kesä!V15</f>
        <v>2489</v>
      </c>
      <c r="J30" s="12">
        <f>[13]Heinä!V15</f>
        <v>1977</v>
      </c>
      <c r="K30" s="12">
        <f>[13]Elo!V15</f>
        <v>2388</v>
      </c>
      <c r="L30" s="12">
        <f>[13]Syys!V15</f>
        <v>1636</v>
      </c>
      <c r="M30" s="12">
        <f>[13]Loka!V15</f>
        <v>1806</v>
      </c>
      <c r="N30" s="12">
        <f>[13]Marras!V15</f>
        <v>1657</v>
      </c>
      <c r="O30" s="12">
        <f>[13]Joulu!V15</f>
        <v>1256</v>
      </c>
    </row>
    <row r="31" spans="2:15" s="21" customFormat="1" x14ac:dyDescent="0.2">
      <c r="B31" s="24" t="s">
        <v>2</v>
      </c>
      <c r="C31" s="23">
        <f>[13]Tammijoulu!BG15</f>
        <v>24522</v>
      </c>
      <c r="D31" s="23">
        <f>[13]Tammi!BG15</f>
        <v>964</v>
      </c>
      <c r="E31" s="23">
        <f>[13]Helmi!BG15</f>
        <v>578</v>
      </c>
      <c r="F31" s="23">
        <f>[13]Maalis!BG15</f>
        <v>697</v>
      </c>
      <c r="G31" s="23">
        <f>[13]Huhti!BG15</f>
        <v>1273</v>
      </c>
      <c r="H31" s="23">
        <f>[13]Touko!BG15</f>
        <v>2141</v>
      </c>
      <c r="I31" s="23">
        <f>[13]Kesä!BG15</f>
        <v>4054</v>
      </c>
      <c r="J31" s="23">
        <f>[13]Heinä!BG15</f>
        <v>4252</v>
      </c>
      <c r="K31" s="23">
        <f>[13]Elo!BG15</f>
        <v>3573</v>
      </c>
      <c r="L31" s="23">
        <f>[13]Syys!BG15</f>
        <v>3161</v>
      </c>
      <c r="M31" s="23">
        <f>[13]Loka!BG15</f>
        <v>1427</v>
      </c>
      <c r="N31" s="23">
        <f>[13]Marras!BG15</f>
        <v>877</v>
      </c>
      <c r="O31" s="23">
        <f>[13]Joulu!BG15</f>
        <v>1525</v>
      </c>
    </row>
    <row r="32" spans="2:15" x14ac:dyDescent="0.2">
      <c r="B32" s="1" t="s">
        <v>48</v>
      </c>
      <c r="C32" s="12">
        <f>[13]Tammijoulu!BA15</f>
        <v>16657</v>
      </c>
      <c r="D32" s="12">
        <f>[13]Tammi!BA15</f>
        <v>985</v>
      </c>
      <c r="E32" s="12">
        <f>[13]Helmi!BA15</f>
        <v>754</v>
      </c>
      <c r="F32" s="12">
        <f>[13]Maalis!BA15</f>
        <v>614</v>
      </c>
      <c r="G32" s="12">
        <f>[13]Huhti!BA15</f>
        <v>883</v>
      </c>
      <c r="H32" s="12">
        <f>[13]Touko!BA15</f>
        <v>1456</v>
      </c>
      <c r="I32" s="12">
        <f>[13]Kesä!BA15</f>
        <v>1698</v>
      </c>
      <c r="J32" s="12">
        <f>[13]Heinä!BA15</f>
        <v>2686</v>
      </c>
      <c r="K32" s="12">
        <f>[13]Elo!BA15</f>
        <v>3408</v>
      </c>
      <c r="L32" s="12">
        <f>[13]Syys!BA15</f>
        <v>1723</v>
      </c>
      <c r="M32" s="12">
        <f>[13]Loka!BA15</f>
        <v>981</v>
      </c>
      <c r="N32" s="12">
        <f>[13]Marras!BA15</f>
        <v>937</v>
      </c>
      <c r="O32" s="12">
        <f>[13]Joulu!BA15</f>
        <v>532</v>
      </c>
    </row>
    <row r="33" spans="2:15" s="21" customFormat="1" x14ac:dyDescent="0.2">
      <c r="B33" s="24" t="s">
        <v>41</v>
      </c>
      <c r="C33" s="23">
        <f>[13]Tammijoulu!AF15</f>
        <v>9877</v>
      </c>
      <c r="D33" s="23">
        <f>[13]Tammi!AF15</f>
        <v>589</v>
      </c>
      <c r="E33" s="23">
        <f>[13]Helmi!AF15</f>
        <v>333</v>
      </c>
      <c r="F33" s="23">
        <f>[13]Maalis!AF15</f>
        <v>603</v>
      </c>
      <c r="G33" s="23">
        <f>[13]Huhti!AF15</f>
        <v>474</v>
      </c>
      <c r="H33" s="23">
        <f>[13]Touko!AF15</f>
        <v>903</v>
      </c>
      <c r="I33" s="23">
        <f>[13]Kesä!AF15</f>
        <v>1500</v>
      </c>
      <c r="J33" s="23">
        <f>[13]Heinä!AF15</f>
        <v>1073</v>
      </c>
      <c r="K33" s="23">
        <f>[13]Elo!AF15</f>
        <v>2163</v>
      </c>
      <c r="L33" s="23">
        <f>[13]Syys!AF15</f>
        <v>707</v>
      </c>
      <c r="M33" s="23">
        <f>[13]Loka!AF15</f>
        <v>538</v>
      </c>
      <c r="N33" s="23">
        <f>[13]Marras!AF15</f>
        <v>323</v>
      </c>
      <c r="O33" s="23">
        <f>[13]Joulu!AF15</f>
        <v>671</v>
      </c>
    </row>
    <row r="34" spans="2:15" x14ac:dyDescent="0.2">
      <c r="B34" s="1" t="s">
        <v>47</v>
      </c>
      <c r="C34" s="12">
        <f>[13]Tammijoulu!Q15</f>
        <v>7997</v>
      </c>
      <c r="D34" s="12">
        <f>[13]Tammi!Q15</f>
        <v>378</v>
      </c>
      <c r="E34" s="12">
        <f>[13]Helmi!Q15</f>
        <v>391</v>
      </c>
      <c r="F34" s="12">
        <f>[13]Maalis!Q15</f>
        <v>635</v>
      </c>
      <c r="G34" s="12">
        <f>[13]Huhti!Q15</f>
        <v>965</v>
      </c>
      <c r="H34" s="12">
        <f>[13]Touko!Q15</f>
        <v>729</v>
      </c>
      <c r="I34" s="12">
        <f>[13]Kesä!Q15</f>
        <v>900</v>
      </c>
      <c r="J34" s="12">
        <f>[13]Heinä!Q15</f>
        <v>761</v>
      </c>
      <c r="K34" s="12">
        <f>[13]Elo!Q15</f>
        <v>1090</v>
      </c>
      <c r="L34" s="12">
        <f>[13]Syys!Q15</f>
        <v>760</v>
      </c>
      <c r="M34" s="12">
        <f>[13]Loka!Q15</f>
        <v>637</v>
      </c>
      <c r="N34" s="12">
        <f>[13]Marras!Q15</f>
        <v>482</v>
      </c>
      <c r="O34" s="12">
        <f>[13]Joulu!Q15</f>
        <v>269</v>
      </c>
    </row>
    <row r="35" spans="2:15" s="21" customFormat="1" x14ac:dyDescent="0.2">
      <c r="B35" s="24" t="s">
        <v>49</v>
      </c>
      <c r="C35" s="23">
        <f>[13]Tammijoulu!W15</f>
        <v>12310</v>
      </c>
      <c r="D35" s="23">
        <f>[13]Tammi!W15</f>
        <v>540</v>
      </c>
      <c r="E35" s="23">
        <f>[13]Helmi!W15</f>
        <v>562</v>
      </c>
      <c r="F35" s="23">
        <f>[13]Maalis!W15</f>
        <v>851</v>
      </c>
      <c r="G35" s="23">
        <f>[13]Huhti!W15</f>
        <v>1230</v>
      </c>
      <c r="H35" s="23">
        <f>[13]Touko!W15</f>
        <v>1272</v>
      </c>
      <c r="I35" s="23">
        <f>[13]Kesä!W15</f>
        <v>1226</v>
      </c>
      <c r="J35" s="23">
        <f>[13]Heinä!W15</f>
        <v>1347</v>
      </c>
      <c r="K35" s="23">
        <f>[13]Elo!W15</f>
        <v>1591</v>
      </c>
      <c r="L35" s="23">
        <f>[13]Syys!W15</f>
        <v>1064</v>
      </c>
      <c r="M35" s="23">
        <f>[13]Loka!W15</f>
        <v>1094</v>
      </c>
      <c r="N35" s="23">
        <f>[13]Marras!W15</f>
        <v>1016</v>
      </c>
      <c r="O35" s="23">
        <f>[13]Joulu!W15</f>
        <v>517</v>
      </c>
    </row>
    <row r="36" spans="2:15" s="46" customFormat="1" x14ac:dyDescent="0.2">
      <c r="B36" s="42" t="s">
        <v>45</v>
      </c>
      <c r="C36" s="43">
        <f>[13]Tammijoulu!Y15</f>
        <v>8366</v>
      </c>
      <c r="D36" s="43">
        <f>[13]Tammi!Y15</f>
        <v>624</v>
      </c>
      <c r="E36" s="43">
        <f>[13]Helmi!Y15</f>
        <v>512</v>
      </c>
      <c r="F36" s="43">
        <f>[13]Maalis!Y15</f>
        <v>572</v>
      </c>
      <c r="G36" s="43">
        <f>[13]Huhti!Y15</f>
        <v>615</v>
      </c>
      <c r="H36" s="43">
        <f>[13]Touko!Y15</f>
        <v>787</v>
      </c>
      <c r="I36" s="43">
        <f>[13]Kesä!Y15</f>
        <v>655</v>
      </c>
      <c r="J36" s="43">
        <f>[13]Heinä!Y15</f>
        <v>827</v>
      </c>
      <c r="K36" s="43">
        <f>[13]Elo!Y15</f>
        <v>1174</v>
      </c>
      <c r="L36" s="43">
        <f>[13]Syys!Y15</f>
        <v>711</v>
      </c>
      <c r="M36" s="43">
        <f>[13]Loka!Y15</f>
        <v>756</v>
      </c>
      <c r="N36" s="43">
        <f>[13]Marras!Y15</f>
        <v>659</v>
      </c>
      <c r="O36" s="43">
        <f>[13]Joulu!Y15</f>
        <v>474</v>
      </c>
    </row>
    <row r="37" spans="2:15" s="21" customFormat="1" x14ac:dyDescent="0.2">
      <c r="B37" s="24" t="s">
        <v>51</v>
      </c>
      <c r="C37" s="23">
        <f>[13]Tammijoulu!AW15</f>
        <v>26102</v>
      </c>
      <c r="D37" s="23">
        <f>[13]Tammi!AW15</f>
        <v>1543</v>
      </c>
      <c r="E37" s="23">
        <f>[13]Helmi!AW15</f>
        <v>1546</v>
      </c>
      <c r="F37" s="23">
        <f>[13]Maalis!AW15</f>
        <v>1840</v>
      </c>
      <c r="G37" s="23">
        <f>[13]Huhti!AW15</f>
        <v>2003</v>
      </c>
      <c r="H37" s="23">
        <f>[13]Touko!AW15</f>
        <v>3130</v>
      </c>
      <c r="I37" s="23">
        <f>[13]Kesä!AW15</f>
        <v>3598</v>
      </c>
      <c r="J37" s="23">
        <f>[13]Heinä!AW15</f>
        <v>2129</v>
      </c>
      <c r="K37" s="23">
        <f>[13]Elo!AW15</f>
        <v>2326</v>
      </c>
      <c r="L37" s="23">
        <f>[13]Syys!AW15</f>
        <v>2737</v>
      </c>
      <c r="M37" s="23">
        <f>[13]Loka!AW15</f>
        <v>2036</v>
      </c>
      <c r="N37" s="23">
        <f>[13]Marras!AW15</f>
        <v>1829</v>
      </c>
      <c r="O37" s="23">
        <f>[13]Joulu!AW15</f>
        <v>1385</v>
      </c>
    </row>
    <row r="38" spans="2:15" x14ac:dyDescent="0.2">
      <c r="B38" s="1" t="s">
        <v>3</v>
      </c>
      <c r="C38" s="12">
        <f>[13]Tammijoulu!AI15</f>
        <v>8782</v>
      </c>
      <c r="D38" s="12">
        <f>[13]Tammi!AI15</f>
        <v>670</v>
      </c>
      <c r="E38" s="12">
        <f>[13]Helmi!AI15</f>
        <v>469</v>
      </c>
      <c r="F38" s="12">
        <f>[13]Maalis!AI15</f>
        <v>553</v>
      </c>
      <c r="G38" s="12">
        <f>[13]Huhti!AI15</f>
        <v>803</v>
      </c>
      <c r="H38" s="12">
        <f>[13]Touko!AI15</f>
        <v>636</v>
      </c>
      <c r="I38" s="12">
        <f>[13]Kesä!AI15</f>
        <v>805</v>
      </c>
      <c r="J38" s="12">
        <f>[13]Heinä!AI15</f>
        <v>752</v>
      </c>
      <c r="K38" s="12">
        <f>[13]Elo!AI15</f>
        <v>1419</v>
      </c>
      <c r="L38" s="12">
        <f>[13]Syys!AI15</f>
        <v>704</v>
      </c>
      <c r="M38" s="12">
        <f>[13]Loka!AI15</f>
        <v>651</v>
      </c>
      <c r="N38" s="12">
        <f>[13]Marras!AI15</f>
        <v>619</v>
      </c>
      <c r="O38" s="12">
        <f>[13]Joulu!AI15</f>
        <v>701</v>
      </c>
    </row>
    <row r="39" spans="2:15" s="21" customFormat="1" x14ac:dyDescent="0.2">
      <c r="B39" s="24" t="s">
        <v>46</v>
      </c>
      <c r="C39" s="23">
        <f>[13]Tammijoulu!U15</f>
        <v>10802</v>
      </c>
      <c r="D39" s="23">
        <f>[13]Tammi!U15</f>
        <v>643</v>
      </c>
      <c r="E39" s="23">
        <f>[13]Helmi!U15</f>
        <v>588</v>
      </c>
      <c r="F39" s="23">
        <f>[13]Maalis!U15</f>
        <v>932</v>
      </c>
      <c r="G39" s="23">
        <f>[13]Huhti!U15</f>
        <v>961</v>
      </c>
      <c r="H39" s="23">
        <f>[13]Touko!U15</f>
        <v>1027</v>
      </c>
      <c r="I39" s="23">
        <f>[13]Kesä!U15</f>
        <v>1186</v>
      </c>
      <c r="J39" s="23">
        <f>[13]Heinä!U15</f>
        <v>721</v>
      </c>
      <c r="K39" s="23">
        <f>[13]Elo!U15</f>
        <v>1895</v>
      </c>
      <c r="L39" s="23">
        <f>[13]Syys!U15</f>
        <v>962</v>
      </c>
      <c r="M39" s="23">
        <f>[13]Loka!U15</f>
        <v>734</v>
      </c>
      <c r="N39" s="23">
        <f>[13]Marras!U15</f>
        <v>529</v>
      </c>
      <c r="O39" s="23">
        <f>[13]Joulu!U15</f>
        <v>624</v>
      </c>
    </row>
    <row r="40" spans="2:15" x14ac:dyDescent="0.2">
      <c r="B40" s="1" t="s">
        <v>50</v>
      </c>
      <c r="C40" s="12">
        <f>[13]Tammijoulu!AJ15</f>
        <v>7274</v>
      </c>
      <c r="D40" s="12">
        <f>[13]Tammi!AJ15</f>
        <v>454</v>
      </c>
      <c r="E40" s="12">
        <f>[13]Helmi!AJ15</f>
        <v>399</v>
      </c>
      <c r="F40" s="12">
        <f>[13]Maalis!AJ15</f>
        <v>780</v>
      </c>
      <c r="G40" s="12">
        <f>[13]Huhti!AJ15</f>
        <v>403</v>
      </c>
      <c r="H40" s="12">
        <f>[13]Touko!AJ15</f>
        <v>512</v>
      </c>
      <c r="I40" s="12">
        <f>[13]Kesä!AJ15</f>
        <v>718</v>
      </c>
      <c r="J40" s="12">
        <f>[13]Heinä!AJ15</f>
        <v>463</v>
      </c>
      <c r="K40" s="12">
        <f>[13]Elo!AJ15</f>
        <v>806</v>
      </c>
      <c r="L40" s="12">
        <f>[13]Syys!AJ15</f>
        <v>765</v>
      </c>
      <c r="M40" s="12">
        <f>[13]Loka!AJ15</f>
        <v>902</v>
      </c>
      <c r="N40" s="12">
        <f>[13]Marras!AJ15</f>
        <v>550</v>
      </c>
      <c r="O40" s="12">
        <f>[13]Joulu!AJ15</f>
        <v>522</v>
      </c>
    </row>
    <row r="41" spans="2:15" s="21" customFormat="1" x14ac:dyDescent="0.2">
      <c r="B41" s="24" t="s">
        <v>52</v>
      </c>
      <c r="C41" s="23">
        <f>[13]Tammijoulu!I15</f>
        <v>6081</v>
      </c>
      <c r="D41" s="23">
        <f>[13]Tammi!I15</f>
        <v>202</v>
      </c>
      <c r="E41" s="23">
        <f>[13]Helmi!I15</f>
        <v>154</v>
      </c>
      <c r="F41" s="23">
        <f>[13]Maalis!I15</f>
        <v>185</v>
      </c>
      <c r="G41" s="23">
        <f>[13]Huhti!I15</f>
        <v>305</v>
      </c>
      <c r="H41" s="23">
        <f>[13]Touko!I15</f>
        <v>684</v>
      </c>
      <c r="I41" s="23">
        <f>[13]Kesä!I15</f>
        <v>1618</v>
      </c>
      <c r="J41" s="23">
        <f>[13]Heinä!I15</f>
        <v>187</v>
      </c>
      <c r="K41" s="23">
        <f>[13]Elo!I15</f>
        <v>855</v>
      </c>
      <c r="L41" s="23">
        <f>[13]Syys!I15</f>
        <v>519</v>
      </c>
      <c r="M41" s="23">
        <f>[13]Loka!I15</f>
        <v>904</v>
      </c>
      <c r="N41" s="23">
        <f>[13]Marras!I15</f>
        <v>333</v>
      </c>
      <c r="O41" s="23">
        <f>[13]Joulu!I15</f>
        <v>135</v>
      </c>
    </row>
    <row r="42" spans="2:15" s="46" customFormat="1" x14ac:dyDescent="0.2">
      <c r="B42" s="42" t="s">
        <v>71</v>
      </c>
      <c r="C42" s="43">
        <f>[13]Tammijoulu!AG15</f>
        <v>9837</v>
      </c>
      <c r="D42" s="43">
        <f>[13]Tammi!AG15</f>
        <v>573</v>
      </c>
      <c r="E42" s="43">
        <f>[13]Helmi!AG15</f>
        <v>621</v>
      </c>
      <c r="F42" s="43">
        <f>[13]Maalis!AG15</f>
        <v>613</v>
      </c>
      <c r="G42" s="43">
        <f>[13]Huhti!AG15</f>
        <v>549</v>
      </c>
      <c r="H42" s="43">
        <f>[13]Touko!AG15</f>
        <v>854</v>
      </c>
      <c r="I42" s="43">
        <f>[13]Kesä!AG15</f>
        <v>1635</v>
      </c>
      <c r="J42" s="43">
        <f>[13]Heinä!AG15</f>
        <v>1201</v>
      </c>
      <c r="K42" s="43">
        <f>[13]Elo!AG15</f>
        <v>1080</v>
      </c>
      <c r="L42" s="43">
        <f>[13]Syys!AG15</f>
        <v>909</v>
      </c>
      <c r="M42" s="43">
        <f>[13]Loka!AG15</f>
        <v>876</v>
      </c>
      <c r="N42" s="43">
        <f>[13]Marras!AG15</f>
        <v>576</v>
      </c>
      <c r="O42" s="43">
        <f>[13]Joulu!AG15</f>
        <v>350</v>
      </c>
    </row>
    <row r="43" spans="2:15" s="21" customFormat="1" x14ac:dyDescent="0.2">
      <c r="B43" s="24" t="s">
        <v>4</v>
      </c>
      <c r="C43" s="23">
        <f>[13]Tammijoulu!AN15</f>
        <v>5326</v>
      </c>
      <c r="D43" s="23">
        <f>[13]Tammi!AN15</f>
        <v>244</v>
      </c>
      <c r="E43" s="23">
        <f>[13]Helmi!AN15</f>
        <v>214</v>
      </c>
      <c r="F43" s="23">
        <f>[13]Maalis!AN15</f>
        <v>322</v>
      </c>
      <c r="G43" s="23">
        <f>[13]Huhti!AN15</f>
        <v>280</v>
      </c>
      <c r="H43" s="23">
        <f>[13]Touko!AN15</f>
        <v>321</v>
      </c>
      <c r="I43" s="23">
        <f>[13]Kesä!AN15</f>
        <v>691</v>
      </c>
      <c r="J43" s="23">
        <f>[13]Heinä!AN15</f>
        <v>601</v>
      </c>
      <c r="K43" s="23">
        <f>[13]Elo!AN15</f>
        <v>1104</v>
      </c>
      <c r="L43" s="23">
        <f>[13]Syys!AN15</f>
        <v>515</v>
      </c>
      <c r="M43" s="23">
        <f>[13]Loka!AN15</f>
        <v>397</v>
      </c>
      <c r="N43" s="23">
        <f>[13]Marras!AN15</f>
        <v>384</v>
      </c>
      <c r="O43" s="23">
        <f>[13]Joulu!AN15</f>
        <v>253</v>
      </c>
    </row>
    <row r="44" spans="2:15" x14ac:dyDescent="0.2">
      <c r="B44" s="1" t="s">
        <v>103</v>
      </c>
      <c r="C44" s="12">
        <f>[13]Tammijoulu!AL15</f>
        <v>4691</v>
      </c>
      <c r="D44" s="12">
        <f>[13]Tammi!AL15</f>
        <v>333</v>
      </c>
      <c r="E44" s="12">
        <f>[13]Helmi!AL15</f>
        <v>208</v>
      </c>
      <c r="F44" s="12">
        <f>[13]Maalis!AL15</f>
        <v>515</v>
      </c>
      <c r="G44" s="12">
        <f>[13]Huhti!AL15</f>
        <v>310</v>
      </c>
      <c r="H44" s="12">
        <f>[13]Touko!AL15</f>
        <v>551</v>
      </c>
      <c r="I44" s="12">
        <f>[13]Kesä!AL15</f>
        <v>421</v>
      </c>
      <c r="J44" s="12">
        <f>[13]Heinä!AL15</f>
        <v>391</v>
      </c>
      <c r="K44" s="12">
        <f>[13]Elo!AL15</f>
        <v>405</v>
      </c>
      <c r="L44" s="12">
        <f>[13]Syys!AL15</f>
        <v>350</v>
      </c>
      <c r="M44" s="12">
        <f>[13]Loka!AL15</f>
        <v>469</v>
      </c>
      <c r="N44" s="12">
        <f>[13]Marras!AL15</f>
        <v>402</v>
      </c>
      <c r="O44" s="12">
        <f>[13]Joulu!AL15</f>
        <v>336</v>
      </c>
    </row>
    <row r="45" spans="2:15" s="21" customFormat="1" x14ac:dyDescent="0.2">
      <c r="B45" s="24" t="s">
        <v>53</v>
      </c>
      <c r="C45" s="23">
        <f>[13]Tammijoulu!BH15</f>
        <v>2183</v>
      </c>
      <c r="D45" s="23">
        <f>[13]Tammi!BH15</f>
        <v>60</v>
      </c>
      <c r="E45" s="23">
        <f>[13]Helmi!BH15</f>
        <v>109</v>
      </c>
      <c r="F45" s="23">
        <f>[13]Maalis!BH15</f>
        <v>96</v>
      </c>
      <c r="G45" s="23">
        <f>[13]Huhti!BH15</f>
        <v>108</v>
      </c>
      <c r="H45" s="23">
        <f>[13]Touko!BH15</f>
        <v>209</v>
      </c>
      <c r="I45" s="23">
        <f>[13]Kesä!BH15</f>
        <v>383</v>
      </c>
      <c r="J45" s="23">
        <f>[13]Heinä!BH15</f>
        <v>290</v>
      </c>
      <c r="K45" s="23">
        <f>[13]Elo!BH15</f>
        <v>355</v>
      </c>
      <c r="L45" s="23">
        <f>[13]Syys!BH15</f>
        <v>279</v>
      </c>
      <c r="M45" s="23">
        <f>[13]Loka!BH15</f>
        <v>133</v>
      </c>
      <c r="N45" s="23">
        <f>[13]Marras!BH15</f>
        <v>51</v>
      </c>
      <c r="O45" s="23">
        <f>[13]Joulu!BH15</f>
        <v>110</v>
      </c>
    </row>
    <row r="46" spans="2:15" s="46" customFormat="1" x14ac:dyDescent="0.2">
      <c r="B46" s="42" t="s">
        <v>5</v>
      </c>
      <c r="C46" s="43">
        <f>[13]Tammijoulu!BC15</f>
        <v>4501</v>
      </c>
      <c r="D46" s="43">
        <f>[13]Tammi!BC15</f>
        <v>84</v>
      </c>
      <c r="E46" s="43">
        <f>[13]Helmi!BC15</f>
        <v>72</v>
      </c>
      <c r="F46" s="43">
        <f>[13]Maalis!BC15</f>
        <v>127</v>
      </c>
      <c r="G46" s="43">
        <f>[13]Huhti!BC15</f>
        <v>253</v>
      </c>
      <c r="H46" s="43">
        <f>[13]Touko!BC15</f>
        <v>316</v>
      </c>
      <c r="I46" s="43">
        <f>[13]Kesä!BC15</f>
        <v>924</v>
      </c>
      <c r="J46" s="43">
        <f>[13]Heinä!BC15</f>
        <v>975</v>
      </c>
      <c r="K46" s="43">
        <f>[13]Elo!BC15</f>
        <v>595</v>
      </c>
      <c r="L46" s="43">
        <f>[13]Syys!BC15</f>
        <v>383</v>
      </c>
      <c r="M46" s="43">
        <f>[13]Loka!BC15</f>
        <v>411</v>
      </c>
      <c r="N46" s="43">
        <f>[13]Marras!BC15</f>
        <v>126</v>
      </c>
      <c r="O46" s="43">
        <f>[13]Joulu!BC15</f>
        <v>235</v>
      </c>
    </row>
    <row r="47" spans="2:15" s="21" customFormat="1" x14ac:dyDescent="0.2">
      <c r="B47" s="25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2:15" x14ac:dyDescent="0.2">
      <c r="B48" s="1" t="s">
        <v>54</v>
      </c>
      <c r="C48" s="8">
        <f t="shared" ref="C48:H48" si="0">C10-SUM(C12:C46)</f>
        <v>160479</v>
      </c>
      <c r="D48" s="8">
        <f t="shared" si="0"/>
        <v>8704</v>
      </c>
      <c r="E48" s="8">
        <f t="shared" si="0"/>
        <v>9618</v>
      </c>
      <c r="F48" s="8">
        <f t="shared" si="0"/>
        <v>7994</v>
      </c>
      <c r="G48" s="8">
        <f t="shared" si="0"/>
        <v>9069</v>
      </c>
      <c r="H48" s="8">
        <f t="shared" si="0"/>
        <v>14550</v>
      </c>
      <c r="I48" s="8">
        <f t="shared" ref="I48:O48" si="1">I10-SUM(I12:I46)</f>
        <v>17486</v>
      </c>
      <c r="J48" s="8">
        <f t="shared" si="1"/>
        <v>16348</v>
      </c>
      <c r="K48" s="8">
        <f t="shared" si="1"/>
        <v>17944</v>
      </c>
      <c r="L48" s="8">
        <f t="shared" si="1"/>
        <v>19000</v>
      </c>
      <c r="M48" s="8">
        <f t="shared" si="1"/>
        <v>15734</v>
      </c>
      <c r="N48" s="8">
        <f t="shared" si="1"/>
        <v>10418</v>
      </c>
      <c r="O48" s="8">
        <f t="shared" si="1"/>
        <v>13614</v>
      </c>
    </row>
    <row r="49" spans="2:15" x14ac:dyDescent="0.2"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2:15" x14ac:dyDescent="0.2"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2:15" x14ac:dyDescent="0.2"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2:15" x14ac:dyDescent="0.2"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</row>
    <row r="53" spans="2:15" x14ac:dyDescent="0.2"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</row>
    <row r="54" spans="2:15" x14ac:dyDescent="0.2"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2:15" x14ac:dyDescent="0.2"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</row>
    <row r="56" spans="2:15" x14ac:dyDescent="0.2"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2:15" x14ac:dyDescent="0.2">
      <c r="B57" s="13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2:15" x14ac:dyDescent="0.2"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2:15" x14ac:dyDescent="0.2"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2:15" x14ac:dyDescent="0.2"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</row>
  </sheetData>
  <conditionalFormatting sqref="P1:IV1048576 C1:O6 C8:O65536 A1:B1048576">
    <cfRule type="cellIs" dxfId="568" priority="50" stopIfTrue="1" operator="lessThan">
      <formula>0</formula>
    </cfRule>
  </conditionalFormatting>
  <conditionalFormatting sqref="E1:E6 E8:E65536">
    <cfRule type="cellIs" dxfId="567" priority="49" stopIfTrue="1" operator="lessThan">
      <formula>0</formula>
    </cfRule>
  </conditionalFormatting>
  <conditionalFormatting sqref="F1:F6 F8:F65536">
    <cfRule type="cellIs" dxfId="566" priority="48" stopIfTrue="1" operator="lessThan">
      <formula>0</formula>
    </cfRule>
  </conditionalFormatting>
  <conditionalFormatting sqref="G1:G6 G8:G65536">
    <cfRule type="cellIs" dxfId="565" priority="47" stopIfTrue="1" operator="lessThan">
      <formula>0</formula>
    </cfRule>
  </conditionalFormatting>
  <conditionalFormatting sqref="H1:H6 H8:H65536">
    <cfRule type="cellIs" dxfId="564" priority="46" stopIfTrue="1" operator="lessThan">
      <formula>0</formula>
    </cfRule>
  </conditionalFormatting>
  <conditionalFormatting sqref="H1:H6 H8:H65536">
    <cfRule type="cellIs" dxfId="563" priority="45" stopIfTrue="1" operator="lessThan">
      <formula>0</formula>
    </cfRule>
  </conditionalFormatting>
  <conditionalFormatting sqref="I1:I6 I8:I65536">
    <cfRule type="cellIs" dxfId="562" priority="44" stopIfTrue="1" operator="lessThan">
      <formula>0</formula>
    </cfRule>
  </conditionalFormatting>
  <conditionalFormatting sqref="I1:I6 I8:I65536">
    <cfRule type="cellIs" dxfId="561" priority="43" stopIfTrue="1" operator="lessThan">
      <formula>0</formula>
    </cfRule>
  </conditionalFormatting>
  <conditionalFormatting sqref="J1:J6 J8:J65536">
    <cfRule type="cellIs" dxfId="560" priority="42" stopIfTrue="1" operator="lessThan">
      <formula>0</formula>
    </cfRule>
  </conditionalFormatting>
  <conditionalFormatting sqref="J1:J6 J8:J65536">
    <cfRule type="cellIs" dxfId="559" priority="41" stopIfTrue="1" operator="lessThan">
      <formula>0</formula>
    </cfRule>
  </conditionalFormatting>
  <conditionalFormatting sqref="K1:K6 K8:K65536">
    <cfRule type="cellIs" dxfId="558" priority="40" stopIfTrue="1" operator="lessThan">
      <formula>0</formula>
    </cfRule>
  </conditionalFormatting>
  <conditionalFormatting sqref="K1:K6 K8:K65536">
    <cfRule type="cellIs" dxfId="557" priority="39" stopIfTrue="1" operator="lessThan">
      <formula>0</formula>
    </cfRule>
  </conditionalFormatting>
  <conditionalFormatting sqref="L1:L6 L8:L65536">
    <cfRule type="cellIs" dxfId="556" priority="38" stopIfTrue="1" operator="lessThan">
      <formula>0</formula>
    </cfRule>
  </conditionalFormatting>
  <conditionalFormatting sqref="L1:L6 L8:L65536">
    <cfRule type="cellIs" dxfId="555" priority="37" stopIfTrue="1" operator="lessThan">
      <formula>0</formula>
    </cfRule>
  </conditionalFormatting>
  <conditionalFormatting sqref="M1:M6 M8:M65536">
    <cfRule type="cellIs" dxfId="554" priority="36" stopIfTrue="1" operator="lessThan">
      <formula>0</formula>
    </cfRule>
  </conditionalFormatting>
  <conditionalFormatting sqref="M1:M6 M8:M65536">
    <cfRule type="cellIs" dxfId="553" priority="35" stopIfTrue="1" operator="lessThan">
      <formula>0</formula>
    </cfRule>
  </conditionalFormatting>
  <conditionalFormatting sqref="N1:N6 N8:N65536">
    <cfRule type="cellIs" dxfId="552" priority="34" stopIfTrue="1" operator="lessThan">
      <formula>0</formula>
    </cfRule>
  </conditionalFormatting>
  <conditionalFormatting sqref="N1:N6 N8:N65536">
    <cfRule type="cellIs" dxfId="551" priority="33" stopIfTrue="1" operator="lessThan">
      <formula>0</formula>
    </cfRule>
  </conditionalFormatting>
  <conditionalFormatting sqref="O1:O6 O8:O65536">
    <cfRule type="cellIs" dxfId="550" priority="32" stopIfTrue="1" operator="lessThan">
      <formula>0</formula>
    </cfRule>
  </conditionalFormatting>
  <conditionalFormatting sqref="O1:O6 O8:O65536">
    <cfRule type="cellIs" dxfId="549" priority="31" stopIfTrue="1" operator="lessThan">
      <formula>0</formula>
    </cfRule>
  </conditionalFormatting>
  <conditionalFormatting sqref="E1:E6 E8:E65536">
    <cfRule type="cellIs" dxfId="548" priority="30" stopIfTrue="1" operator="lessThan">
      <formula>0</formula>
    </cfRule>
  </conditionalFormatting>
  <conditionalFormatting sqref="E1:E6 E8:E65536">
    <cfRule type="cellIs" dxfId="547" priority="29" stopIfTrue="1" operator="lessThan">
      <formula>0</formula>
    </cfRule>
  </conditionalFormatting>
  <conditionalFormatting sqref="F1:F6 F8:F65536">
    <cfRule type="cellIs" dxfId="546" priority="28" stopIfTrue="1" operator="lessThan">
      <formula>0</formula>
    </cfRule>
  </conditionalFormatting>
  <conditionalFormatting sqref="F1:F6 F8:F65536">
    <cfRule type="cellIs" dxfId="545" priority="27" stopIfTrue="1" operator="lessThan">
      <formula>0</formula>
    </cfRule>
  </conditionalFormatting>
  <conditionalFormatting sqref="G1:G6 G8:G65536">
    <cfRule type="cellIs" dxfId="544" priority="26" stopIfTrue="1" operator="lessThan">
      <formula>0</formula>
    </cfRule>
  </conditionalFormatting>
  <conditionalFormatting sqref="G1:G6 G8:G65536">
    <cfRule type="cellIs" dxfId="543" priority="25" stopIfTrue="1" operator="lessThan">
      <formula>0</formula>
    </cfRule>
  </conditionalFormatting>
  <conditionalFormatting sqref="H1:H6 H8:H65536">
    <cfRule type="cellIs" dxfId="542" priority="24" stopIfTrue="1" operator="lessThan">
      <formula>0</formula>
    </cfRule>
  </conditionalFormatting>
  <conditionalFormatting sqref="H1:H6 H8:H65536">
    <cfRule type="cellIs" dxfId="541" priority="23" stopIfTrue="1" operator="lessThan">
      <formula>0</formula>
    </cfRule>
  </conditionalFormatting>
  <conditionalFormatting sqref="H1:H6 H8:H65536">
    <cfRule type="cellIs" dxfId="540" priority="22" stopIfTrue="1" operator="lessThan">
      <formula>0</formula>
    </cfRule>
  </conditionalFormatting>
  <conditionalFormatting sqref="I1:I6 I8:I65536">
    <cfRule type="cellIs" dxfId="539" priority="21" stopIfTrue="1" operator="lessThan">
      <formula>0</formula>
    </cfRule>
  </conditionalFormatting>
  <conditionalFormatting sqref="I1:I6 I8:I65536">
    <cfRule type="cellIs" dxfId="538" priority="20" stopIfTrue="1" operator="lessThan">
      <formula>0</formula>
    </cfRule>
  </conditionalFormatting>
  <conditionalFormatting sqref="I1:I6 I8:I65536">
    <cfRule type="cellIs" dxfId="537" priority="19" stopIfTrue="1" operator="lessThan">
      <formula>0</formula>
    </cfRule>
  </conditionalFormatting>
  <conditionalFormatting sqref="J1:J6 J8:J65536">
    <cfRule type="cellIs" dxfId="536" priority="18" stopIfTrue="1" operator="lessThan">
      <formula>0</formula>
    </cfRule>
  </conditionalFormatting>
  <conditionalFormatting sqref="J1:J6 J8:J65536">
    <cfRule type="cellIs" dxfId="535" priority="17" stopIfTrue="1" operator="lessThan">
      <formula>0</formula>
    </cfRule>
  </conditionalFormatting>
  <conditionalFormatting sqref="J1:J6 J8:J65536">
    <cfRule type="cellIs" dxfId="534" priority="16" stopIfTrue="1" operator="lessThan">
      <formula>0</formula>
    </cfRule>
  </conditionalFormatting>
  <conditionalFormatting sqref="K1:K6 K8:K65536">
    <cfRule type="cellIs" dxfId="533" priority="15" stopIfTrue="1" operator="lessThan">
      <formula>0</formula>
    </cfRule>
  </conditionalFormatting>
  <conditionalFormatting sqref="K1:K6 K8:K65536">
    <cfRule type="cellIs" dxfId="532" priority="14" stopIfTrue="1" operator="lessThan">
      <formula>0</formula>
    </cfRule>
  </conditionalFormatting>
  <conditionalFormatting sqref="K1:K6 K8:K65536">
    <cfRule type="cellIs" dxfId="531" priority="13" stopIfTrue="1" operator="lessThan">
      <formula>0</formula>
    </cfRule>
  </conditionalFormatting>
  <conditionalFormatting sqref="L1:L6 L8:L65536">
    <cfRule type="cellIs" dxfId="530" priority="12" stopIfTrue="1" operator="lessThan">
      <formula>0</formula>
    </cfRule>
  </conditionalFormatting>
  <conditionalFormatting sqref="L1:L6 L8:L65536">
    <cfRule type="cellIs" dxfId="529" priority="11" stopIfTrue="1" operator="lessThan">
      <formula>0</formula>
    </cfRule>
  </conditionalFormatting>
  <conditionalFormatting sqref="L1:L6 L8:L65536">
    <cfRule type="cellIs" dxfId="528" priority="10" stopIfTrue="1" operator="lessThan">
      <formula>0</formula>
    </cfRule>
  </conditionalFormatting>
  <conditionalFormatting sqref="M1:M6 M8:M65536">
    <cfRule type="cellIs" dxfId="527" priority="9" stopIfTrue="1" operator="lessThan">
      <formula>0</formula>
    </cfRule>
  </conditionalFormatting>
  <conditionalFormatting sqref="M1:M6 M8:M65536">
    <cfRule type="cellIs" dxfId="526" priority="8" stopIfTrue="1" operator="lessThan">
      <formula>0</formula>
    </cfRule>
  </conditionalFormatting>
  <conditionalFormatting sqref="M1:M6 M8:M65536">
    <cfRule type="cellIs" dxfId="525" priority="7" stopIfTrue="1" operator="lessThan">
      <formula>0</formula>
    </cfRule>
  </conditionalFormatting>
  <conditionalFormatting sqref="N1:N6 N8:N65536">
    <cfRule type="cellIs" dxfId="524" priority="6" stopIfTrue="1" operator="lessThan">
      <formula>0</formula>
    </cfRule>
  </conditionalFormatting>
  <conditionalFormatting sqref="N1:N6 N8:N65536">
    <cfRule type="cellIs" dxfId="523" priority="5" stopIfTrue="1" operator="lessThan">
      <formula>0</formula>
    </cfRule>
  </conditionalFormatting>
  <conditionalFormatting sqref="N1:N6 N8:N65536">
    <cfRule type="cellIs" dxfId="522" priority="4" stopIfTrue="1" operator="lessThan">
      <formula>0</formula>
    </cfRule>
  </conditionalFormatting>
  <conditionalFormatting sqref="O1:O6 O8:O65536">
    <cfRule type="cellIs" dxfId="521" priority="3" stopIfTrue="1" operator="lessThan">
      <formula>0</formula>
    </cfRule>
  </conditionalFormatting>
  <conditionalFormatting sqref="O1:O6 O8:O65536">
    <cfRule type="cellIs" dxfId="520" priority="2" stopIfTrue="1" operator="lessThan">
      <formula>0</formula>
    </cfRule>
  </conditionalFormatting>
  <conditionalFormatting sqref="O1:O6 O8:O65536">
    <cfRule type="cellIs" dxfId="519" priority="1" stopIfTrue="1" operator="lessThan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/>
    </sheetView>
  </sheetViews>
  <sheetFormatPr defaultRowHeight="12.75" x14ac:dyDescent="0.2"/>
  <cols>
    <col min="1" max="1" width="4.140625" customWidth="1"/>
    <col min="2" max="2" width="28.7109375" style="1" customWidth="1"/>
    <col min="3" max="11" width="9.7109375" customWidth="1"/>
    <col min="12" max="12" width="10.7109375" customWidth="1"/>
    <col min="13" max="13" width="9.7109375" customWidth="1"/>
    <col min="14" max="14" width="10.28515625" customWidth="1"/>
    <col min="15" max="15" width="10.85546875" customWidth="1"/>
  </cols>
  <sheetData>
    <row r="1" spans="1:16" x14ac:dyDescent="0.2">
      <c r="A1" s="4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6" x14ac:dyDescent="0.2">
      <c r="B2" s="51" t="s">
        <v>72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x14ac:dyDescent="0.2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6" ht="15.75" x14ac:dyDescent="0.25">
      <c r="B4" s="3" t="s">
        <v>55</v>
      </c>
      <c r="C4" s="4"/>
      <c r="D4" s="4"/>
      <c r="E4" s="4"/>
      <c r="F4" s="2"/>
      <c r="G4" s="4"/>
      <c r="H4" s="2"/>
      <c r="I4" s="4"/>
      <c r="J4" s="2"/>
      <c r="K4" s="4"/>
      <c r="L4" s="4"/>
      <c r="M4" s="2"/>
      <c r="N4" s="2"/>
      <c r="O4" s="2"/>
    </row>
    <row r="5" spans="1:16" ht="15.75" thickBot="1" x14ac:dyDescent="0.3">
      <c r="B5" s="5" t="s">
        <v>0</v>
      </c>
    </row>
    <row r="6" spans="1:16" ht="13.5" thickBot="1" x14ac:dyDescent="0.25">
      <c r="B6" s="6" t="s">
        <v>161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  <c r="K6" s="7" t="s">
        <v>14</v>
      </c>
      <c r="L6" s="7" t="s">
        <v>15</v>
      </c>
      <c r="M6" s="7" t="s">
        <v>16</v>
      </c>
      <c r="N6" s="7" t="s">
        <v>17</v>
      </c>
      <c r="O6" s="7" t="s">
        <v>18</v>
      </c>
    </row>
    <row r="7" spans="1:16" x14ac:dyDescent="0.2">
      <c r="B7" s="15"/>
      <c r="C7" s="16" t="s">
        <v>56</v>
      </c>
      <c r="D7" s="16" t="s">
        <v>57</v>
      </c>
      <c r="E7" s="16" t="s">
        <v>58</v>
      </c>
      <c r="F7" s="16" t="s">
        <v>59</v>
      </c>
      <c r="G7" s="16" t="s">
        <v>60</v>
      </c>
      <c r="H7" s="16" t="s">
        <v>61</v>
      </c>
      <c r="I7" s="16" t="s">
        <v>62</v>
      </c>
      <c r="J7" s="16" t="s">
        <v>63</v>
      </c>
      <c r="K7" s="16" t="s">
        <v>64</v>
      </c>
      <c r="L7" s="16" t="s">
        <v>65</v>
      </c>
      <c r="M7" s="16" t="s">
        <v>66</v>
      </c>
      <c r="N7" s="16" t="s">
        <v>67</v>
      </c>
      <c r="O7" s="16" t="s">
        <v>68</v>
      </c>
    </row>
    <row r="8" spans="1:16" s="61" customFormat="1" x14ac:dyDescent="0.2">
      <c r="B8" s="77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</row>
    <row r="9" spans="1:16" s="21" customFormat="1" x14ac:dyDescent="0.2">
      <c r="B9" s="68" t="s">
        <v>23</v>
      </c>
      <c r="C9" s="19">
        <f>[14]Tammijoulu!C15</f>
        <v>3187136</v>
      </c>
      <c r="D9" s="19">
        <f>[14]Tammi!C15</f>
        <v>213901</v>
      </c>
      <c r="E9" s="19">
        <f>[14]Helmi!C15</f>
        <v>190095</v>
      </c>
      <c r="F9" s="19">
        <f>[14]Maalis!C15</f>
        <v>228102</v>
      </c>
      <c r="G9" s="19">
        <f>[14]Huhti!C15</f>
        <v>204510</v>
      </c>
      <c r="H9" s="19">
        <f>[14]Touko!C15</f>
        <v>262977</v>
      </c>
      <c r="I9" s="19">
        <f>[14]Kesä!C15</f>
        <v>302215</v>
      </c>
      <c r="J9" s="19">
        <f>[14]Heinä!C15</f>
        <v>383039</v>
      </c>
      <c r="K9" s="19">
        <f>[14]Elo!C15</f>
        <v>376260</v>
      </c>
      <c r="L9" s="19">
        <f>[14]Syys!C15</f>
        <v>279383</v>
      </c>
      <c r="M9" s="19">
        <f>[14]Loka!C15</f>
        <v>276579</v>
      </c>
      <c r="N9" s="19">
        <f>[14]Marras!C15</f>
        <v>254391</v>
      </c>
      <c r="O9" s="19">
        <f>[14]Joulu!C15</f>
        <v>215684</v>
      </c>
    </row>
    <row r="10" spans="1:16" x14ac:dyDescent="0.2">
      <c r="B10" s="71" t="s">
        <v>24</v>
      </c>
      <c r="C10" s="12">
        <f>[14]Tammijoulu!E15</f>
        <v>1709562</v>
      </c>
      <c r="D10" s="12">
        <f>[14]Tammi!E15</f>
        <v>120109</v>
      </c>
      <c r="E10" s="12">
        <f>[14]Helmi!E15</f>
        <v>94668</v>
      </c>
      <c r="F10" s="12">
        <f>[14]Maalis!E15</f>
        <v>116459</v>
      </c>
      <c r="G10" s="12">
        <f>[14]Huhti!E15</f>
        <v>104376</v>
      </c>
      <c r="H10" s="12">
        <f>[14]Touko!E15</f>
        <v>144750</v>
      </c>
      <c r="I10" s="12">
        <f>[14]Kesä!E15</f>
        <v>180666</v>
      </c>
      <c r="J10" s="12">
        <f>[14]Heinä!E15</f>
        <v>205798</v>
      </c>
      <c r="K10" s="12">
        <f>[14]Elo!E15</f>
        <v>224279</v>
      </c>
      <c r="L10" s="12">
        <f>[14]Syys!E15</f>
        <v>157554</v>
      </c>
      <c r="M10" s="12">
        <f>[14]Loka!E15</f>
        <v>133070</v>
      </c>
      <c r="N10" s="12">
        <f>[14]Marras!E15</f>
        <v>118461</v>
      </c>
      <c r="O10" s="12">
        <f>[14]Joulu!E15</f>
        <v>109372</v>
      </c>
    </row>
    <row r="11" spans="1:16" s="21" customFormat="1" x14ac:dyDescent="0.2">
      <c r="B11" s="73" t="s">
        <v>25</v>
      </c>
      <c r="C11" s="23">
        <f>[14]Tammijoulu!D15</f>
        <v>1477574</v>
      </c>
      <c r="D11" s="23">
        <f>[14]Tammi!D15</f>
        <v>93792</v>
      </c>
      <c r="E11" s="23">
        <f>[14]Helmi!D15</f>
        <v>95427</v>
      </c>
      <c r="F11" s="23">
        <f>[14]Maalis!D15</f>
        <v>111643</v>
      </c>
      <c r="G11" s="23">
        <f>[14]Huhti!D15</f>
        <v>100134</v>
      </c>
      <c r="H11" s="23">
        <f>[14]Touko!D15</f>
        <v>118227</v>
      </c>
      <c r="I11" s="23">
        <f>[14]Kesä!D15</f>
        <v>121549</v>
      </c>
      <c r="J11" s="23">
        <f>[14]Heinä!D15</f>
        <v>177241</v>
      </c>
      <c r="K11" s="23">
        <f>[14]Elo!D15</f>
        <v>151981</v>
      </c>
      <c r="L11" s="23">
        <f>[14]Syys!D15</f>
        <v>121829</v>
      </c>
      <c r="M11" s="23">
        <f>[14]Loka!D15</f>
        <v>143509</v>
      </c>
      <c r="N11" s="23">
        <f>[14]Marras!D15</f>
        <v>135930</v>
      </c>
      <c r="O11" s="23">
        <f>[14]Joulu!D15</f>
        <v>106312</v>
      </c>
    </row>
    <row r="12" spans="1:16" x14ac:dyDescent="0.2">
      <c r="B12" s="1" t="s">
        <v>26</v>
      </c>
      <c r="C12" s="12">
        <f>[14]Tammijoulu!P15</f>
        <v>148903</v>
      </c>
      <c r="D12" s="12">
        <f>[14]Tammi!P15</f>
        <v>8588</v>
      </c>
      <c r="E12" s="12">
        <f>[14]Helmi!P15</f>
        <v>9329</v>
      </c>
      <c r="F12" s="12">
        <f>[14]Maalis!P15</f>
        <v>10851</v>
      </c>
      <c r="G12" s="12">
        <f>[14]Huhti!P15</f>
        <v>9194</v>
      </c>
      <c r="H12" s="12">
        <f>[14]Touko!P15</f>
        <v>13208</v>
      </c>
      <c r="I12" s="12">
        <f>[14]Kesä!P15</f>
        <v>17911</v>
      </c>
      <c r="J12" s="12">
        <f>[14]Heinä!P15</f>
        <v>16091</v>
      </c>
      <c r="K12" s="12">
        <f>[14]Elo!P15</f>
        <v>18407</v>
      </c>
      <c r="L12" s="12">
        <f>[14]Syys!P15</f>
        <v>14018</v>
      </c>
      <c r="M12" s="12">
        <f>[14]Loka!P15</f>
        <v>11994</v>
      </c>
      <c r="N12" s="12">
        <f>[14]Marras!P15</f>
        <v>11008</v>
      </c>
      <c r="O12" s="12">
        <f>[14]Joulu!P15</f>
        <v>8304</v>
      </c>
    </row>
    <row r="13" spans="1:16" s="21" customFormat="1" x14ac:dyDescent="0.2">
      <c r="B13" s="24" t="s">
        <v>29</v>
      </c>
      <c r="C13" s="23">
        <f>[14]Tammijoulu!J15</f>
        <v>156498</v>
      </c>
      <c r="D13" s="23">
        <f>[14]Tammi!J15</f>
        <v>8112</v>
      </c>
      <c r="E13" s="23">
        <f>[14]Helmi!J15</f>
        <v>8409</v>
      </c>
      <c r="F13" s="23">
        <f>[14]Maalis!J15</f>
        <v>11369</v>
      </c>
      <c r="G13" s="23">
        <f>[14]Huhti!J15</f>
        <v>9832</v>
      </c>
      <c r="H13" s="23">
        <f>[14]Touko!J15</f>
        <v>14333</v>
      </c>
      <c r="I13" s="23">
        <f>[14]Kesä!J15</f>
        <v>18778</v>
      </c>
      <c r="J13" s="23">
        <f>[14]Heinä!J15</f>
        <v>20280</v>
      </c>
      <c r="K13" s="23">
        <f>[14]Elo!J15</f>
        <v>21555</v>
      </c>
      <c r="L13" s="23">
        <f>[14]Syys!J15</f>
        <v>13852</v>
      </c>
      <c r="M13" s="23">
        <f>[14]Loka!J15</f>
        <v>11385</v>
      </c>
      <c r="N13" s="23">
        <f>[14]Marras!J15</f>
        <v>9564</v>
      </c>
      <c r="O13" s="23">
        <f>[14]Joulu!J15</f>
        <v>9029</v>
      </c>
    </row>
    <row r="14" spans="1:16" x14ac:dyDescent="0.2">
      <c r="B14" s="1" t="s">
        <v>28</v>
      </c>
      <c r="C14" s="12">
        <f>[14]Tammijoulu!F15</f>
        <v>127393</v>
      </c>
      <c r="D14" s="12">
        <f>[14]Tammi!F15</f>
        <v>7771</v>
      </c>
      <c r="E14" s="12">
        <f>[14]Helmi!F15</f>
        <v>7346</v>
      </c>
      <c r="F14" s="12">
        <f>[14]Maalis!F15</f>
        <v>8998</v>
      </c>
      <c r="G14" s="12">
        <f>[14]Huhti!F15</f>
        <v>8195</v>
      </c>
      <c r="H14" s="12">
        <f>[14]Touko!F15</f>
        <v>12755</v>
      </c>
      <c r="I14" s="12">
        <f>[14]Kesä!F15</f>
        <v>10123</v>
      </c>
      <c r="J14" s="12">
        <f>[14]Heinä!F15</f>
        <v>13087</v>
      </c>
      <c r="K14" s="12">
        <f>[14]Elo!F15</f>
        <v>16031</v>
      </c>
      <c r="L14" s="12">
        <f>[14]Syys!F15</f>
        <v>11917</v>
      </c>
      <c r="M14" s="12">
        <f>[14]Loka!F15</f>
        <v>10765</v>
      </c>
      <c r="N14" s="12">
        <f>[14]Marras!F15</f>
        <v>11590</v>
      </c>
      <c r="O14" s="12">
        <f>[14]Joulu!F15</f>
        <v>8815</v>
      </c>
    </row>
    <row r="15" spans="1:16" s="21" customFormat="1" x14ac:dyDescent="0.2">
      <c r="B15" s="24" t="s">
        <v>27</v>
      </c>
      <c r="C15" s="23">
        <f>[14]Tammijoulu!AK15</f>
        <v>266097</v>
      </c>
      <c r="D15" s="23">
        <f>[14]Tammi!AK15</f>
        <v>44757</v>
      </c>
      <c r="E15" s="23">
        <f>[14]Helmi!AK15</f>
        <v>17507</v>
      </c>
      <c r="F15" s="23">
        <f>[14]Maalis!AK15</f>
        <v>17538</v>
      </c>
      <c r="G15" s="23">
        <f>[14]Huhti!AK15</f>
        <v>15787</v>
      </c>
      <c r="H15" s="23">
        <f>[14]Touko!AK15</f>
        <v>19004</v>
      </c>
      <c r="I15" s="23">
        <f>[14]Kesä!AK15</f>
        <v>15057</v>
      </c>
      <c r="J15" s="23">
        <f>[14]Heinä!AK15</f>
        <v>25398</v>
      </c>
      <c r="K15" s="23">
        <f>[14]Elo!AK15</f>
        <v>22485</v>
      </c>
      <c r="L15" s="23">
        <f>[14]Syys!AK15</f>
        <v>16630</v>
      </c>
      <c r="M15" s="23">
        <f>[14]Loka!AK15</f>
        <v>19040</v>
      </c>
      <c r="N15" s="23">
        <f>[14]Marras!AK15</f>
        <v>26480</v>
      </c>
      <c r="O15" s="23">
        <f>[14]Joulu!AK15</f>
        <v>26414</v>
      </c>
    </row>
    <row r="16" spans="1:16" s="46" customFormat="1" x14ac:dyDescent="0.2">
      <c r="B16" s="42" t="s">
        <v>1</v>
      </c>
      <c r="C16" s="43">
        <f>[14]Tammijoulu!AP15</f>
        <v>108079</v>
      </c>
      <c r="D16" s="43">
        <f>[14]Tammi!AP15</f>
        <v>5252</v>
      </c>
      <c r="E16" s="43">
        <f>[14]Helmi!AP15</f>
        <v>4131</v>
      </c>
      <c r="F16" s="43">
        <f>[14]Maalis!AP15</f>
        <v>5940</v>
      </c>
      <c r="G16" s="43">
        <f>[14]Huhti!AP15</f>
        <v>5498</v>
      </c>
      <c r="H16" s="43">
        <f>[14]Touko!AP15</f>
        <v>11153</v>
      </c>
      <c r="I16" s="43">
        <f>[14]Kesä!AP15</f>
        <v>15187</v>
      </c>
      <c r="J16" s="43">
        <f>[14]Heinä!AP15</f>
        <v>14306</v>
      </c>
      <c r="K16" s="43">
        <f>[14]Elo!AP15</f>
        <v>15129</v>
      </c>
      <c r="L16" s="43">
        <f>[14]Syys!AP15</f>
        <v>12412</v>
      </c>
      <c r="M16" s="43">
        <f>[14]Loka!AP15</f>
        <v>9574</v>
      </c>
      <c r="N16" s="43">
        <f>[14]Marras!AP15</f>
        <v>5504</v>
      </c>
      <c r="O16" s="43">
        <f>[14]Joulu!AP15</f>
        <v>3993</v>
      </c>
    </row>
    <row r="17" spans="2:15" s="21" customFormat="1" x14ac:dyDescent="0.2">
      <c r="B17" s="24" t="s">
        <v>30</v>
      </c>
      <c r="C17" s="23">
        <f>[14]Tammijoulu!AV15</f>
        <v>78617</v>
      </c>
      <c r="D17" s="23">
        <f>[14]Tammi!AV15</f>
        <v>3097</v>
      </c>
      <c r="E17" s="23">
        <f>[14]Helmi!AV15</f>
        <v>4557</v>
      </c>
      <c r="F17" s="23">
        <f>[14]Maalis!AV15</f>
        <v>4458</v>
      </c>
      <c r="G17" s="23">
        <f>[14]Huhti!AV15</f>
        <v>3097</v>
      </c>
      <c r="H17" s="23">
        <f>[14]Touko!AV15</f>
        <v>5477</v>
      </c>
      <c r="I17" s="23">
        <f>[14]Kesä!AV15</f>
        <v>8236</v>
      </c>
      <c r="J17" s="23">
        <f>[14]Heinä!AV15</f>
        <v>10572</v>
      </c>
      <c r="K17" s="23">
        <f>[14]Elo!AV15</f>
        <v>13354</v>
      </c>
      <c r="L17" s="23">
        <f>[14]Syys!AV15</f>
        <v>11939</v>
      </c>
      <c r="M17" s="23">
        <f>[14]Loka!AV15</f>
        <v>5592</v>
      </c>
      <c r="N17" s="23">
        <f>[14]Marras!AV15</f>
        <v>3928</v>
      </c>
      <c r="O17" s="23">
        <f>[14]Joulu!AV15</f>
        <v>4310</v>
      </c>
    </row>
    <row r="18" spans="2:15" x14ac:dyDescent="0.2">
      <c r="B18" s="1" t="s">
        <v>31</v>
      </c>
      <c r="C18" s="12">
        <f>[14]Tammijoulu!S15</f>
        <v>60531</v>
      </c>
      <c r="D18" s="12">
        <f>[14]Tammi!S15</f>
        <v>3128</v>
      </c>
      <c r="E18" s="12">
        <f>[14]Helmi!S15</f>
        <v>2588</v>
      </c>
      <c r="F18" s="12">
        <f>[14]Maalis!S15</f>
        <v>3699</v>
      </c>
      <c r="G18" s="12">
        <f>[14]Huhti!S15</f>
        <v>2811</v>
      </c>
      <c r="H18" s="12">
        <f>[14]Touko!S15</f>
        <v>4141</v>
      </c>
      <c r="I18" s="12">
        <f>[14]Kesä!S15</f>
        <v>6350</v>
      </c>
      <c r="J18" s="12">
        <f>[14]Heinä!S15</f>
        <v>7493</v>
      </c>
      <c r="K18" s="12">
        <f>[14]Elo!S15</f>
        <v>14923</v>
      </c>
      <c r="L18" s="12">
        <f>[14]Syys!S15</f>
        <v>4606</v>
      </c>
      <c r="M18" s="12">
        <f>[14]Loka!S15</f>
        <v>3824</v>
      </c>
      <c r="N18" s="12">
        <f>[14]Marras!S15</f>
        <v>3190</v>
      </c>
      <c r="O18" s="12">
        <f>[14]Joulu!S15</f>
        <v>3778</v>
      </c>
    </row>
    <row r="19" spans="2:15" s="21" customFormat="1" x14ac:dyDescent="0.2">
      <c r="B19" s="24" t="s">
        <v>34</v>
      </c>
      <c r="C19" s="23">
        <f>[14]Tammijoulu!G15</f>
        <v>44814</v>
      </c>
      <c r="D19" s="23">
        <f>[14]Tammi!G15</f>
        <v>1888</v>
      </c>
      <c r="E19" s="23">
        <f>[14]Helmi!G15</f>
        <v>2158</v>
      </c>
      <c r="F19" s="23">
        <f>[14]Maalis!G15</f>
        <v>2164</v>
      </c>
      <c r="G19" s="23">
        <f>[14]Huhti!G15</f>
        <v>2493</v>
      </c>
      <c r="H19" s="23">
        <f>[14]Touko!G15</f>
        <v>4945</v>
      </c>
      <c r="I19" s="23">
        <f>[14]Kesä!G15</f>
        <v>4276</v>
      </c>
      <c r="J19" s="23">
        <f>[14]Heinä!G15</f>
        <v>8272</v>
      </c>
      <c r="K19" s="23">
        <f>[14]Elo!G15</f>
        <v>4868</v>
      </c>
      <c r="L19" s="23">
        <f>[14]Syys!G15</f>
        <v>4360</v>
      </c>
      <c r="M19" s="23">
        <f>[14]Loka!G15</f>
        <v>4430</v>
      </c>
      <c r="N19" s="23">
        <f>[14]Marras!G15</f>
        <v>2681</v>
      </c>
      <c r="O19" s="23">
        <f>[14]Joulu!G15</f>
        <v>2279</v>
      </c>
    </row>
    <row r="20" spans="2:15" x14ac:dyDescent="0.2">
      <c r="B20" s="1" t="s">
        <v>33</v>
      </c>
      <c r="C20" s="12">
        <f>[14]Tammijoulu!M15</f>
        <v>45068</v>
      </c>
      <c r="D20" s="12">
        <f>[14]Tammi!M15</f>
        <v>2303</v>
      </c>
      <c r="E20" s="12">
        <f>[14]Helmi!M15</f>
        <v>2784</v>
      </c>
      <c r="F20" s="12">
        <f>[14]Maalis!M15</f>
        <v>3073</v>
      </c>
      <c r="G20" s="12">
        <f>[14]Huhti!M15</f>
        <v>2941</v>
      </c>
      <c r="H20" s="12">
        <f>[14]Touko!M15</f>
        <v>4722</v>
      </c>
      <c r="I20" s="12">
        <f>[14]Kesä!M15</f>
        <v>5657</v>
      </c>
      <c r="J20" s="12">
        <f>[14]Heinä!M15</f>
        <v>5241</v>
      </c>
      <c r="K20" s="12">
        <f>[14]Elo!M15</f>
        <v>5272</v>
      </c>
      <c r="L20" s="12">
        <f>[14]Syys!M15</f>
        <v>4380</v>
      </c>
      <c r="M20" s="12">
        <f>[14]Loka!M15</f>
        <v>3474</v>
      </c>
      <c r="N20" s="12">
        <f>[14]Marras!M15</f>
        <v>2749</v>
      </c>
      <c r="O20" s="12">
        <f>[14]Joulu!M15</f>
        <v>2472</v>
      </c>
    </row>
    <row r="21" spans="2:15" s="21" customFormat="1" x14ac:dyDescent="0.2">
      <c r="B21" s="24" t="s">
        <v>40</v>
      </c>
      <c r="C21" s="23">
        <f>[14]Tammijoulu!BK15</f>
        <v>39009</v>
      </c>
      <c r="D21" s="23">
        <f>[14]Tammi!BK15</f>
        <v>1491</v>
      </c>
      <c r="E21" s="23">
        <f>[14]Helmi!BK15</f>
        <v>1424</v>
      </c>
      <c r="F21" s="23">
        <f>[14]Maalis!BK15</f>
        <v>3767</v>
      </c>
      <c r="G21" s="23">
        <f>[14]Huhti!BK15</f>
        <v>1711</v>
      </c>
      <c r="H21" s="23">
        <f>[14]Touko!BK15</f>
        <v>2874</v>
      </c>
      <c r="I21" s="23">
        <f>[14]Kesä!BK15</f>
        <v>5066</v>
      </c>
      <c r="J21" s="23">
        <f>[14]Heinä!BK15</f>
        <v>3373</v>
      </c>
      <c r="K21" s="23">
        <f>[14]Elo!BK15</f>
        <v>5453</v>
      </c>
      <c r="L21" s="23">
        <f>[14]Syys!BK15</f>
        <v>6064</v>
      </c>
      <c r="M21" s="23">
        <f>[14]Loka!BK15</f>
        <v>3097</v>
      </c>
      <c r="N21" s="23">
        <f>[14]Marras!BK15</f>
        <v>2299</v>
      </c>
      <c r="O21" s="23">
        <f>[14]Joulu!BK15</f>
        <v>2390</v>
      </c>
    </row>
    <row r="22" spans="2:15" s="46" customFormat="1" x14ac:dyDescent="0.2">
      <c r="B22" s="42" t="s">
        <v>36</v>
      </c>
      <c r="C22" s="43">
        <f>[14]Tammijoulu!T15</f>
        <v>52988</v>
      </c>
      <c r="D22" s="43">
        <f>[14]Tammi!T15</f>
        <v>1526</v>
      </c>
      <c r="E22" s="43">
        <f>[14]Helmi!T15</f>
        <v>1939</v>
      </c>
      <c r="F22" s="43">
        <f>[14]Maalis!T15</f>
        <v>3066</v>
      </c>
      <c r="G22" s="43">
        <f>[14]Huhti!T15</f>
        <v>3127</v>
      </c>
      <c r="H22" s="43">
        <f>[14]Touko!T15</f>
        <v>3098</v>
      </c>
      <c r="I22" s="43">
        <f>[14]Kesä!T15</f>
        <v>5157</v>
      </c>
      <c r="J22" s="43">
        <f>[14]Heinä!T15</f>
        <v>9024</v>
      </c>
      <c r="K22" s="43">
        <f>[14]Elo!T15</f>
        <v>11855</v>
      </c>
      <c r="L22" s="43">
        <f>[14]Syys!T15</f>
        <v>5707</v>
      </c>
      <c r="M22" s="43">
        <f>[14]Loka!T15</f>
        <v>3292</v>
      </c>
      <c r="N22" s="43">
        <f>[14]Marras!T15</f>
        <v>2544</v>
      </c>
      <c r="O22" s="43">
        <f>[14]Joulu!T15</f>
        <v>2653</v>
      </c>
    </row>
    <row r="23" spans="2:15" s="21" customFormat="1" x14ac:dyDescent="0.2">
      <c r="B23" s="24" t="s">
        <v>32</v>
      </c>
      <c r="C23" s="23">
        <f>[14]Tammijoulu!R15</f>
        <v>63378</v>
      </c>
      <c r="D23" s="23">
        <f>[14]Tammi!R15</f>
        <v>3108</v>
      </c>
      <c r="E23" s="23">
        <f>[14]Helmi!R15</f>
        <v>4344</v>
      </c>
      <c r="F23" s="23">
        <f>[14]Maalis!R15</f>
        <v>4008</v>
      </c>
      <c r="G23" s="23">
        <f>[14]Huhti!R15</f>
        <v>4228</v>
      </c>
      <c r="H23" s="23">
        <f>[14]Touko!R15</f>
        <v>5554</v>
      </c>
      <c r="I23" s="23">
        <f>[14]Kesä!R15</f>
        <v>6913</v>
      </c>
      <c r="J23" s="23">
        <f>[14]Heinä!R15</f>
        <v>8372</v>
      </c>
      <c r="K23" s="23">
        <f>[14]Elo!R15</f>
        <v>9125</v>
      </c>
      <c r="L23" s="23">
        <f>[14]Syys!R15</f>
        <v>5476</v>
      </c>
      <c r="M23" s="23">
        <f>[14]Loka!R15</f>
        <v>4375</v>
      </c>
      <c r="N23" s="23">
        <f>[14]Marras!R15</f>
        <v>3851</v>
      </c>
      <c r="O23" s="23">
        <f>[14]Joulu!R15</f>
        <v>4024</v>
      </c>
    </row>
    <row r="24" spans="2:15" x14ac:dyDescent="0.2">
      <c r="B24" s="1" t="s">
        <v>35</v>
      </c>
      <c r="C24" s="12">
        <f>[14]Tammijoulu!H15</f>
        <v>38322</v>
      </c>
      <c r="D24" s="12">
        <f>[14]Tammi!H15</f>
        <v>1951</v>
      </c>
      <c r="E24" s="12">
        <f>[14]Helmi!H15</f>
        <v>1946</v>
      </c>
      <c r="F24" s="12">
        <f>[14]Maalis!H15</f>
        <v>2860</v>
      </c>
      <c r="G24" s="12">
        <f>[14]Huhti!H15</f>
        <v>2128</v>
      </c>
      <c r="H24" s="12">
        <f>[14]Touko!H15</f>
        <v>3452</v>
      </c>
      <c r="I24" s="12">
        <f>[14]Kesä!H15</f>
        <v>3982</v>
      </c>
      <c r="J24" s="12">
        <f>[14]Heinä!H15</f>
        <v>5559</v>
      </c>
      <c r="K24" s="12">
        <f>[14]Elo!H15</f>
        <v>3839</v>
      </c>
      <c r="L24" s="12">
        <f>[14]Syys!H15</f>
        <v>3888</v>
      </c>
      <c r="M24" s="12">
        <f>[14]Loka!H15</f>
        <v>3955</v>
      </c>
      <c r="N24" s="12">
        <f>[14]Marras!H15</f>
        <v>2910</v>
      </c>
      <c r="O24" s="12">
        <f>[14]Joulu!H15</f>
        <v>1852</v>
      </c>
    </row>
    <row r="25" spans="2:15" s="21" customFormat="1" x14ac:dyDescent="0.2">
      <c r="B25" s="24" t="s">
        <v>38</v>
      </c>
      <c r="C25" s="23">
        <f>[14]Tammijoulu!L15</f>
        <v>36597</v>
      </c>
      <c r="D25" s="23">
        <f>[14]Tammi!L15</f>
        <v>1455</v>
      </c>
      <c r="E25" s="23">
        <f>[14]Helmi!L15</f>
        <v>1376</v>
      </c>
      <c r="F25" s="23">
        <f>[14]Maalis!L15</f>
        <v>1588</v>
      </c>
      <c r="G25" s="23">
        <f>[14]Huhti!L15</f>
        <v>1794</v>
      </c>
      <c r="H25" s="23">
        <f>[14]Touko!L15</f>
        <v>2662</v>
      </c>
      <c r="I25" s="23">
        <f>[14]Kesä!L15</f>
        <v>4232</v>
      </c>
      <c r="J25" s="23">
        <f>[14]Heinä!L15</f>
        <v>7948</v>
      </c>
      <c r="K25" s="23">
        <f>[14]Elo!L15</f>
        <v>5377</v>
      </c>
      <c r="L25" s="23">
        <f>[14]Syys!L15</f>
        <v>2937</v>
      </c>
      <c r="M25" s="23">
        <f>[14]Loka!L15</f>
        <v>2142</v>
      </c>
      <c r="N25" s="23">
        <f>[14]Marras!L15</f>
        <v>1651</v>
      </c>
      <c r="O25" s="23">
        <f>[14]Joulu!L15</f>
        <v>3435</v>
      </c>
    </row>
    <row r="26" spans="2:15" x14ac:dyDescent="0.2">
      <c r="B26" s="1" t="s">
        <v>37</v>
      </c>
      <c r="C26" s="12">
        <f>[14]Tammijoulu!AH15</f>
        <v>49463</v>
      </c>
      <c r="D26" s="12">
        <f>[14]Tammi!AH15</f>
        <v>3328</v>
      </c>
      <c r="E26" s="12">
        <f>[14]Helmi!AH15</f>
        <v>4650</v>
      </c>
      <c r="F26" s="12">
        <f>[14]Maalis!AH15</f>
        <v>5370</v>
      </c>
      <c r="G26" s="12">
        <f>[14]Huhti!AH15</f>
        <v>3324</v>
      </c>
      <c r="H26" s="12">
        <f>[14]Touko!AH15</f>
        <v>3355</v>
      </c>
      <c r="I26" s="12">
        <f>[14]Kesä!AH15</f>
        <v>3600</v>
      </c>
      <c r="J26" s="12">
        <f>[14]Heinä!AH15</f>
        <v>4022</v>
      </c>
      <c r="K26" s="12">
        <f>[14]Elo!AH15</f>
        <v>5246</v>
      </c>
      <c r="L26" s="12">
        <f>[14]Syys!AH15</f>
        <v>3789</v>
      </c>
      <c r="M26" s="12">
        <f>[14]Loka!AH15</f>
        <v>4523</v>
      </c>
      <c r="N26" s="12">
        <f>[14]Marras!AH15</f>
        <v>4797</v>
      </c>
      <c r="O26" s="12">
        <f>[14]Joulu!AH15</f>
        <v>3459</v>
      </c>
    </row>
    <row r="27" spans="2:15" s="21" customFormat="1" x14ac:dyDescent="0.2">
      <c r="B27" s="24" t="s">
        <v>39</v>
      </c>
      <c r="C27" s="23">
        <f>[14]Tammijoulu!N15</f>
        <v>20318</v>
      </c>
      <c r="D27" s="23">
        <f>[14]Tammi!N15</f>
        <v>837</v>
      </c>
      <c r="E27" s="23">
        <f>[14]Helmi!N15</f>
        <v>1221</v>
      </c>
      <c r="F27" s="23">
        <f>[14]Maalis!N15</f>
        <v>1467</v>
      </c>
      <c r="G27" s="23">
        <f>[14]Huhti!N15</f>
        <v>1633</v>
      </c>
      <c r="H27" s="23">
        <f>[14]Touko!N15</f>
        <v>1815</v>
      </c>
      <c r="I27" s="23">
        <f>[14]Kesä!N15</f>
        <v>2776</v>
      </c>
      <c r="J27" s="23">
        <f>[14]Heinä!N15</f>
        <v>2743</v>
      </c>
      <c r="K27" s="23">
        <f>[14]Elo!N15</f>
        <v>2097</v>
      </c>
      <c r="L27" s="23">
        <f>[14]Syys!N15</f>
        <v>1704</v>
      </c>
      <c r="M27" s="23">
        <f>[14]Loka!N15</f>
        <v>1565</v>
      </c>
      <c r="N27" s="23">
        <f>[14]Marras!N15</f>
        <v>1289</v>
      </c>
      <c r="O27" s="23">
        <f>[14]Joulu!N15</f>
        <v>1171</v>
      </c>
    </row>
    <row r="28" spans="2:15" s="46" customFormat="1" x14ac:dyDescent="0.2">
      <c r="B28" s="42" t="s">
        <v>42</v>
      </c>
      <c r="C28" s="43">
        <f>[14]Tammijoulu!AQ15</f>
        <v>16399</v>
      </c>
      <c r="D28" s="43">
        <f>[14]Tammi!AQ15</f>
        <v>789</v>
      </c>
      <c r="E28" s="43">
        <f>[14]Helmi!AQ15</f>
        <v>603</v>
      </c>
      <c r="F28" s="43">
        <f>[14]Maalis!AQ15</f>
        <v>822</v>
      </c>
      <c r="G28" s="43">
        <f>[14]Huhti!AQ15</f>
        <v>796</v>
      </c>
      <c r="H28" s="43">
        <f>[14]Touko!AQ15</f>
        <v>1673</v>
      </c>
      <c r="I28" s="43">
        <f>[14]Kesä!AQ15</f>
        <v>2262</v>
      </c>
      <c r="J28" s="43">
        <f>[14]Heinä!AQ15</f>
        <v>2572</v>
      </c>
      <c r="K28" s="43">
        <f>[14]Elo!AQ15</f>
        <v>2795</v>
      </c>
      <c r="L28" s="43">
        <f>[14]Syys!AQ15</f>
        <v>1461</v>
      </c>
      <c r="M28" s="43">
        <f>[14]Loka!AQ15</f>
        <v>1170</v>
      </c>
      <c r="N28" s="43">
        <f>[14]Marras!AQ15</f>
        <v>779</v>
      </c>
      <c r="O28" s="43">
        <f>[14]Joulu!AQ15</f>
        <v>677</v>
      </c>
    </row>
    <row r="29" spans="2:15" s="21" customFormat="1" x14ac:dyDescent="0.2">
      <c r="B29" s="24" t="s">
        <v>43</v>
      </c>
      <c r="C29" s="23">
        <f>[14]Tammijoulu!K15</f>
        <v>21384</v>
      </c>
      <c r="D29" s="23">
        <f>[14]Tammi!K15</f>
        <v>1077</v>
      </c>
      <c r="E29" s="23">
        <f>[14]Helmi!K15</f>
        <v>965</v>
      </c>
      <c r="F29" s="23">
        <f>[14]Maalis!K15</f>
        <v>1616</v>
      </c>
      <c r="G29" s="23">
        <f>[14]Huhti!K15</f>
        <v>1107</v>
      </c>
      <c r="H29" s="23">
        <f>[14]Touko!K15</f>
        <v>1860</v>
      </c>
      <c r="I29" s="23">
        <f>[14]Kesä!K15</f>
        <v>2948</v>
      </c>
      <c r="J29" s="23">
        <f>[14]Heinä!K15</f>
        <v>2934</v>
      </c>
      <c r="K29" s="23">
        <f>[14]Elo!K15</f>
        <v>3005</v>
      </c>
      <c r="L29" s="23">
        <f>[14]Syys!K15</f>
        <v>2526</v>
      </c>
      <c r="M29" s="23">
        <f>[14]Loka!K15</f>
        <v>1307</v>
      </c>
      <c r="N29" s="23">
        <f>[14]Marras!K15</f>
        <v>1073</v>
      </c>
      <c r="O29" s="23">
        <f>[14]Joulu!K15</f>
        <v>966</v>
      </c>
    </row>
    <row r="30" spans="2:15" x14ac:dyDescent="0.2">
      <c r="B30" s="1" t="s">
        <v>44</v>
      </c>
      <c r="C30" s="12">
        <f>[14]Tammijoulu!V15</f>
        <v>21901</v>
      </c>
      <c r="D30" s="12">
        <f>[14]Tammi!V15</f>
        <v>1495</v>
      </c>
      <c r="E30" s="12">
        <f>[14]Helmi!V15</f>
        <v>1512</v>
      </c>
      <c r="F30" s="12">
        <f>[14]Maalis!V15</f>
        <v>2007</v>
      </c>
      <c r="G30" s="12">
        <f>[14]Huhti!V15</f>
        <v>1603</v>
      </c>
      <c r="H30" s="12">
        <f>[14]Touko!V15</f>
        <v>1543</v>
      </c>
      <c r="I30" s="12">
        <f>[14]Kesä!V15</f>
        <v>1992</v>
      </c>
      <c r="J30" s="12">
        <f>[14]Heinä!V15</f>
        <v>2113</v>
      </c>
      <c r="K30" s="12">
        <f>[14]Elo!V15</f>
        <v>2425</v>
      </c>
      <c r="L30" s="12">
        <f>[14]Syys!V15</f>
        <v>2324</v>
      </c>
      <c r="M30" s="12">
        <f>[14]Loka!V15</f>
        <v>1792</v>
      </c>
      <c r="N30" s="12">
        <f>[14]Marras!V15</f>
        <v>1705</v>
      </c>
      <c r="O30" s="12">
        <f>[14]Joulu!V15</f>
        <v>1390</v>
      </c>
    </row>
    <row r="31" spans="2:15" s="21" customFormat="1" x14ac:dyDescent="0.2">
      <c r="B31" s="24" t="s">
        <v>2</v>
      </c>
      <c r="C31" s="23">
        <f>[14]Tammijoulu!BG15</f>
        <v>24416</v>
      </c>
      <c r="D31" s="23">
        <f>[14]Tammi!BG15</f>
        <v>1035</v>
      </c>
      <c r="E31" s="23">
        <f>[14]Helmi!BG15</f>
        <v>620</v>
      </c>
      <c r="F31" s="23">
        <f>[14]Maalis!BG15</f>
        <v>689</v>
      </c>
      <c r="G31" s="23">
        <f>[14]Huhti!BG15</f>
        <v>1345</v>
      </c>
      <c r="H31" s="23">
        <f>[14]Touko!BG15</f>
        <v>2113</v>
      </c>
      <c r="I31" s="23">
        <f>[14]Kesä!BG15</f>
        <v>3982</v>
      </c>
      <c r="J31" s="23">
        <f>[14]Heinä!BG15</f>
        <v>4504</v>
      </c>
      <c r="K31" s="23">
        <f>[14]Elo!BG15</f>
        <v>3302</v>
      </c>
      <c r="L31" s="23">
        <f>[14]Syys!BG15</f>
        <v>2958</v>
      </c>
      <c r="M31" s="23">
        <f>[14]Loka!BG15</f>
        <v>1267</v>
      </c>
      <c r="N31" s="23">
        <f>[14]Marras!BG15</f>
        <v>841</v>
      </c>
      <c r="O31" s="23">
        <f>[14]Joulu!BG15</f>
        <v>1760</v>
      </c>
    </row>
    <row r="32" spans="2:15" x14ac:dyDescent="0.2">
      <c r="B32" s="1" t="s">
        <v>48</v>
      </c>
      <c r="C32" s="12">
        <f>[14]Tammijoulu!BA15</f>
        <v>13314</v>
      </c>
      <c r="D32" s="12">
        <f>[14]Tammi!BA15</f>
        <v>651</v>
      </c>
      <c r="E32" s="12">
        <f>[14]Helmi!BA15</f>
        <v>436</v>
      </c>
      <c r="F32" s="12">
        <f>[14]Maalis!BA15</f>
        <v>623</v>
      </c>
      <c r="G32" s="12">
        <f>[14]Huhti!BA15</f>
        <v>583</v>
      </c>
      <c r="H32" s="12">
        <f>[14]Touko!BA15</f>
        <v>1164</v>
      </c>
      <c r="I32" s="12">
        <f>[14]Kesä!BA15</f>
        <v>1856</v>
      </c>
      <c r="J32" s="12">
        <f>[14]Heinä!BA15</f>
        <v>1729</v>
      </c>
      <c r="K32" s="12">
        <f>[14]Elo!BA15</f>
        <v>2725</v>
      </c>
      <c r="L32" s="12">
        <f>[14]Syys!BA15</f>
        <v>1544</v>
      </c>
      <c r="M32" s="12">
        <f>[14]Loka!BA15</f>
        <v>798</v>
      </c>
      <c r="N32" s="12">
        <f>[14]Marras!BA15</f>
        <v>764</v>
      </c>
      <c r="O32" s="12">
        <f>[14]Joulu!BA15</f>
        <v>441</v>
      </c>
    </row>
    <row r="33" spans="2:15" s="21" customFormat="1" x14ac:dyDescent="0.2">
      <c r="B33" s="24" t="s">
        <v>41</v>
      </c>
      <c r="C33" s="23">
        <f>[14]Tammijoulu!AF15</f>
        <v>10408</v>
      </c>
      <c r="D33" s="23">
        <f>[14]Tammi!AF15</f>
        <v>975</v>
      </c>
      <c r="E33" s="23">
        <f>[14]Helmi!AF15</f>
        <v>327</v>
      </c>
      <c r="F33" s="23">
        <f>[14]Maalis!AF15</f>
        <v>692</v>
      </c>
      <c r="G33" s="23">
        <f>[14]Huhti!AF15</f>
        <v>739</v>
      </c>
      <c r="H33" s="23">
        <f>[14]Touko!AF15</f>
        <v>807</v>
      </c>
      <c r="I33" s="23">
        <f>[14]Kesä!AF15</f>
        <v>1701</v>
      </c>
      <c r="J33" s="23">
        <f>[14]Heinä!AF15</f>
        <v>1553</v>
      </c>
      <c r="K33" s="23">
        <f>[14]Elo!AF15</f>
        <v>1136</v>
      </c>
      <c r="L33" s="23">
        <f>[14]Syys!AF15</f>
        <v>910</v>
      </c>
      <c r="M33" s="23">
        <f>[14]Loka!AF15</f>
        <v>425</v>
      </c>
      <c r="N33" s="23">
        <f>[14]Marras!AF15</f>
        <v>418</v>
      </c>
      <c r="O33" s="23">
        <f>[14]Joulu!AF15</f>
        <v>725</v>
      </c>
    </row>
    <row r="34" spans="2:15" x14ac:dyDescent="0.2">
      <c r="B34" s="1" t="s">
        <v>47</v>
      </c>
      <c r="C34" s="12">
        <f>[14]Tammijoulu!Q15</f>
        <v>8497</v>
      </c>
      <c r="D34" s="12">
        <f>[14]Tammi!Q15</f>
        <v>352</v>
      </c>
      <c r="E34" s="12">
        <f>[14]Helmi!Q15</f>
        <v>415</v>
      </c>
      <c r="F34" s="12">
        <f>[14]Maalis!Q15</f>
        <v>643</v>
      </c>
      <c r="G34" s="12">
        <f>[14]Huhti!Q15</f>
        <v>636</v>
      </c>
      <c r="H34" s="12">
        <f>[14]Touko!Q15</f>
        <v>694</v>
      </c>
      <c r="I34" s="12">
        <f>[14]Kesä!Q15</f>
        <v>1257</v>
      </c>
      <c r="J34" s="12">
        <f>[14]Heinä!Q15</f>
        <v>950</v>
      </c>
      <c r="K34" s="12">
        <f>[14]Elo!Q15</f>
        <v>1281</v>
      </c>
      <c r="L34" s="12">
        <f>[14]Syys!Q15</f>
        <v>720</v>
      </c>
      <c r="M34" s="12">
        <f>[14]Loka!Q15</f>
        <v>771</v>
      </c>
      <c r="N34" s="12">
        <f>[14]Marras!Q15</f>
        <v>466</v>
      </c>
      <c r="O34" s="12">
        <f>[14]Joulu!Q15</f>
        <v>312</v>
      </c>
    </row>
    <row r="35" spans="2:15" s="21" customFormat="1" x14ac:dyDescent="0.2">
      <c r="B35" s="24" t="s">
        <v>49</v>
      </c>
      <c r="C35" s="23">
        <f>[14]Tammijoulu!W15</f>
        <v>10069</v>
      </c>
      <c r="D35" s="23">
        <f>[14]Tammi!W15</f>
        <v>431</v>
      </c>
      <c r="E35" s="23">
        <f>[14]Helmi!W15</f>
        <v>462</v>
      </c>
      <c r="F35" s="23">
        <f>[14]Maalis!W15</f>
        <v>542</v>
      </c>
      <c r="G35" s="23">
        <f>[14]Huhti!W15</f>
        <v>640</v>
      </c>
      <c r="H35" s="23">
        <f>[14]Touko!W15</f>
        <v>1046</v>
      </c>
      <c r="I35" s="23">
        <f>[14]Kesä!W15</f>
        <v>1220</v>
      </c>
      <c r="J35" s="23">
        <f>[14]Heinä!W15</f>
        <v>1270</v>
      </c>
      <c r="K35" s="23">
        <f>[14]Elo!W15</f>
        <v>948</v>
      </c>
      <c r="L35" s="23">
        <f>[14]Syys!W15</f>
        <v>829</v>
      </c>
      <c r="M35" s="23">
        <f>[14]Loka!W15</f>
        <v>889</v>
      </c>
      <c r="N35" s="23">
        <f>[14]Marras!W15</f>
        <v>794</v>
      </c>
      <c r="O35" s="23">
        <f>[14]Joulu!W15</f>
        <v>998</v>
      </c>
    </row>
    <row r="36" spans="2:15" s="46" customFormat="1" x14ac:dyDescent="0.2">
      <c r="B36" s="42" t="s">
        <v>45</v>
      </c>
      <c r="C36" s="43">
        <f>[14]Tammijoulu!Y15</f>
        <v>9154</v>
      </c>
      <c r="D36" s="43">
        <f>[14]Tammi!Y15</f>
        <v>547</v>
      </c>
      <c r="E36" s="43">
        <f>[14]Helmi!Y15</f>
        <v>419</v>
      </c>
      <c r="F36" s="43">
        <f>[14]Maalis!Y15</f>
        <v>655</v>
      </c>
      <c r="G36" s="43">
        <f>[14]Huhti!Y15</f>
        <v>459</v>
      </c>
      <c r="H36" s="43">
        <f>[14]Touko!Y15</f>
        <v>726</v>
      </c>
      <c r="I36" s="43">
        <f>[14]Kesä!Y15</f>
        <v>1010</v>
      </c>
      <c r="J36" s="43">
        <f>[14]Heinä!Y15</f>
        <v>925</v>
      </c>
      <c r="K36" s="43">
        <f>[14]Elo!Y15</f>
        <v>880</v>
      </c>
      <c r="L36" s="43">
        <f>[14]Syys!Y15</f>
        <v>995</v>
      </c>
      <c r="M36" s="43">
        <f>[14]Loka!Y15</f>
        <v>1025</v>
      </c>
      <c r="N36" s="43">
        <f>[14]Marras!Y15</f>
        <v>981</v>
      </c>
      <c r="O36" s="43">
        <f>[14]Joulu!Y15</f>
        <v>532</v>
      </c>
    </row>
    <row r="37" spans="2:15" s="21" customFormat="1" x14ac:dyDescent="0.2">
      <c r="B37" s="24" t="s">
        <v>51</v>
      </c>
      <c r="C37" s="23">
        <f>[14]Tammijoulu!AW15</f>
        <v>30250</v>
      </c>
      <c r="D37" s="23">
        <f>[14]Tammi!AW15</f>
        <v>2072</v>
      </c>
      <c r="E37" s="23">
        <f>[14]Helmi!AW15</f>
        <v>2366</v>
      </c>
      <c r="F37" s="23">
        <f>[14]Maalis!AW15</f>
        <v>3551</v>
      </c>
      <c r="G37" s="23">
        <f>[14]Huhti!AW15</f>
        <v>2533</v>
      </c>
      <c r="H37" s="23">
        <f>[14]Touko!AW15</f>
        <v>3370</v>
      </c>
      <c r="I37" s="23">
        <f>[14]Kesä!AW15</f>
        <v>3612</v>
      </c>
      <c r="J37" s="23">
        <f>[14]Heinä!AW15</f>
        <v>1380</v>
      </c>
      <c r="K37" s="23">
        <f>[14]Elo!AW15</f>
        <v>1912</v>
      </c>
      <c r="L37" s="23">
        <f>[14]Syys!AW15</f>
        <v>2970</v>
      </c>
      <c r="M37" s="23">
        <f>[14]Loka!AW15</f>
        <v>2981</v>
      </c>
      <c r="N37" s="23">
        <f>[14]Marras!AW15</f>
        <v>1870</v>
      </c>
      <c r="O37" s="23">
        <f>[14]Joulu!AW15</f>
        <v>1633</v>
      </c>
    </row>
    <row r="38" spans="2:15" x14ac:dyDescent="0.2">
      <c r="B38" s="1" t="s">
        <v>3</v>
      </c>
      <c r="C38" s="12">
        <f>[14]Tammijoulu!AI15</f>
        <v>9034</v>
      </c>
      <c r="D38" s="12">
        <f>[14]Tammi!AI15</f>
        <v>540</v>
      </c>
      <c r="E38" s="12">
        <f>[14]Helmi!AI15</f>
        <v>504</v>
      </c>
      <c r="F38" s="12">
        <f>[14]Maalis!AI15</f>
        <v>673</v>
      </c>
      <c r="G38" s="12">
        <f>[14]Huhti!AI15</f>
        <v>658</v>
      </c>
      <c r="H38" s="12">
        <f>[14]Touko!AI15</f>
        <v>949</v>
      </c>
      <c r="I38" s="12">
        <f>[14]Kesä!AI15</f>
        <v>844</v>
      </c>
      <c r="J38" s="12">
        <f>[14]Heinä!AI15</f>
        <v>528</v>
      </c>
      <c r="K38" s="12">
        <f>[14]Elo!AI15</f>
        <v>1518</v>
      </c>
      <c r="L38" s="12">
        <f>[14]Syys!AI15</f>
        <v>570</v>
      </c>
      <c r="M38" s="12">
        <f>[14]Loka!AI15</f>
        <v>654</v>
      </c>
      <c r="N38" s="12">
        <f>[14]Marras!AI15</f>
        <v>544</v>
      </c>
      <c r="O38" s="12">
        <f>[14]Joulu!AI15</f>
        <v>1052</v>
      </c>
    </row>
    <row r="39" spans="2:15" s="21" customFormat="1" x14ac:dyDescent="0.2">
      <c r="B39" s="24" t="s">
        <v>46</v>
      </c>
      <c r="C39" s="23">
        <f>[14]Tammijoulu!U15</f>
        <v>12899</v>
      </c>
      <c r="D39" s="23">
        <f>[14]Tammi!U15</f>
        <v>842</v>
      </c>
      <c r="E39" s="23">
        <f>[14]Helmi!U15</f>
        <v>779</v>
      </c>
      <c r="F39" s="23">
        <f>[14]Maalis!U15</f>
        <v>1179</v>
      </c>
      <c r="G39" s="23">
        <f>[14]Huhti!U15</f>
        <v>841</v>
      </c>
      <c r="H39" s="23">
        <f>[14]Touko!U15</f>
        <v>829</v>
      </c>
      <c r="I39" s="23">
        <f>[14]Kesä!U15</f>
        <v>1761</v>
      </c>
      <c r="J39" s="23">
        <f>[14]Heinä!U15</f>
        <v>1336</v>
      </c>
      <c r="K39" s="23">
        <f>[14]Elo!U15</f>
        <v>2140</v>
      </c>
      <c r="L39" s="23">
        <f>[14]Syys!U15</f>
        <v>1083</v>
      </c>
      <c r="M39" s="23">
        <f>[14]Loka!U15</f>
        <v>811</v>
      </c>
      <c r="N39" s="23">
        <f>[14]Marras!U15</f>
        <v>627</v>
      </c>
      <c r="O39" s="23">
        <f>[14]Joulu!U15</f>
        <v>671</v>
      </c>
    </row>
    <row r="40" spans="2:15" x14ac:dyDescent="0.2">
      <c r="B40" s="1" t="s">
        <v>50</v>
      </c>
      <c r="C40" s="12">
        <f>[14]Tammijoulu!AJ15</f>
        <v>7118</v>
      </c>
      <c r="D40" s="12">
        <f>[14]Tammi!AJ15</f>
        <v>512</v>
      </c>
      <c r="E40" s="12">
        <f>[14]Helmi!AJ15</f>
        <v>452</v>
      </c>
      <c r="F40" s="12">
        <f>[14]Maalis!AJ15</f>
        <v>678</v>
      </c>
      <c r="G40" s="12">
        <f>[14]Huhti!AJ15</f>
        <v>460</v>
      </c>
      <c r="H40" s="12">
        <f>[14]Touko!AJ15</f>
        <v>462</v>
      </c>
      <c r="I40" s="12">
        <f>[14]Kesä!AJ15</f>
        <v>625</v>
      </c>
      <c r="J40" s="12">
        <f>[14]Heinä!AJ15</f>
        <v>780</v>
      </c>
      <c r="K40" s="12">
        <f>[14]Elo!AJ15</f>
        <v>781</v>
      </c>
      <c r="L40" s="12">
        <f>[14]Syys!AJ15</f>
        <v>653</v>
      </c>
      <c r="M40" s="12">
        <f>[14]Loka!AJ15</f>
        <v>668</v>
      </c>
      <c r="N40" s="12">
        <f>[14]Marras!AJ15</f>
        <v>567</v>
      </c>
      <c r="O40" s="12">
        <f>[14]Joulu!AJ15</f>
        <v>480</v>
      </c>
    </row>
    <row r="41" spans="2:15" s="21" customFormat="1" x14ac:dyDescent="0.2">
      <c r="B41" s="24" t="s">
        <v>52</v>
      </c>
      <c r="C41" s="23">
        <f>[14]Tammijoulu!I15</f>
        <v>4624</v>
      </c>
      <c r="D41" s="23">
        <f>[14]Tammi!I15</f>
        <v>156</v>
      </c>
      <c r="E41" s="23">
        <f>[14]Helmi!I15</f>
        <v>69</v>
      </c>
      <c r="F41" s="23">
        <f>[14]Maalis!I15</f>
        <v>318</v>
      </c>
      <c r="G41" s="23">
        <f>[14]Huhti!I15</f>
        <v>320</v>
      </c>
      <c r="H41" s="23">
        <f>[14]Touko!I15</f>
        <v>421</v>
      </c>
      <c r="I41" s="23">
        <f>[14]Kesä!I15</f>
        <v>453</v>
      </c>
      <c r="J41" s="23">
        <f>[14]Heinä!I15</f>
        <v>403</v>
      </c>
      <c r="K41" s="23">
        <f>[14]Elo!I15</f>
        <v>806</v>
      </c>
      <c r="L41" s="23">
        <f>[14]Syys!I15</f>
        <v>440</v>
      </c>
      <c r="M41" s="23">
        <f>[14]Loka!I15</f>
        <v>745</v>
      </c>
      <c r="N41" s="23">
        <f>[14]Marras!I15</f>
        <v>292</v>
      </c>
      <c r="O41" s="23">
        <f>[14]Joulu!I15</f>
        <v>201</v>
      </c>
    </row>
    <row r="42" spans="2:15" s="46" customFormat="1" x14ac:dyDescent="0.2">
      <c r="B42" s="42" t="s">
        <v>71</v>
      </c>
      <c r="C42" s="43">
        <f>[14]Tammijoulu!AG15</f>
        <v>10451</v>
      </c>
      <c r="D42" s="43">
        <f>[14]Tammi!AG15</f>
        <v>533</v>
      </c>
      <c r="E42" s="43">
        <f>[14]Helmi!AG15</f>
        <v>392</v>
      </c>
      <c r="F42" s="43">
        <f>[14]Maalis!AG15</f>
        <v>878</v>
      </c>
      <c r="G42" s="43">
        <f>[14]Huhti!AG15</f>
        <v>398</v>
      </c>
      <c r="H42" s="43">
        <f>[14]Touko!AG15</f>
        <v>752</v>
      </c>
      <c r="I42" s="43">
        <f>[14]Kesä!AG15</f>
        <v>1319</v>
      </c>
      <c r="J42" s="43">
        <f>[14]Heinä!AG15</f>
        <v>1290</v>
      </c>
      <c r="K42" s="43">
        <f>[14]Elo!AG15</f>
        <v>1712</v>
      </c>
      <c r="L42" s="43">
        <f>[14]Syys!AG15</f>
        <v>1109</v>
      </c>
      <c r="M42" s="43">
        <f>[14]Loka!AG15</f>
        <v>837</v>
      </c>
      <c r="N42" s="43">
        <f>[14]Marras!AG15</f>
        <v>906</v>
      </c>
      <c r="O42" s="43">
        <f>[14]Joulu!AG15</f>
        <v>325</v>
      </c>
    </row>
    <row r="43" spans="2:15" s="21" customFormat="1" x14ac:dyDescent="0.2">
      <c r="B43" s="24" t="s">
        <v>4</v>
      </c>
      <c r="C43" s="23">
        <f>[14]Tammijoulu!AN15</f>
        <v>5773</v>
      </c>
      <c r="D43" s="23">
        <f>[14]Tammi!AN15</f>
        <v>243</v>
      </c>
      <c r="E43" s="23">
        <f>[14]Helmi!AN15</f>
        <v>337</v>
      </c>
      <c r="F43" s="23">
        <f>[14]Maalis!AN15</f>
        <v>315</v>
      </c>
      <c r="G43" s="23">
        <f>[14]Huhti!AN15</f>
        <v>347</v>
      </c>
      <c r="H43" s="23">
        <f>[14]Touko!AN15</f>
        <v>394</v>
      </c>
      <c r="I43" s="23">
        <f>[14]Kesä!AN15</f>
        <v>632</v>
      </c>
      <c r="J43" s="23">
        <f>[14]Heinä!AN15</f>
        <v>869</v>
      </c>
      <c r="K43" s="23">
        <f>[14]Elo!AN15</f>
        <v>1233</v>
      </c>
      <c r="L43" s="23">
        <f>[14]Syys!AN15</f>
        <v>548</v>
      </c>
      <c r="M43" s="23">
        <f>[14]Loka!AN15</f>
        <v>368</v>
      </c>
      <c r="N43" s="23">
        <f>[14]Marras!AN15</f>
        <v>260</v>
      </c>
      <c r="O43" s="23">
        <f>[14]Joulu!AN15</f>
        <v>227</v>
      </c>
    </row>
    <row r="44" spans="2:15" x14ac:dyDescent="0.2">
      <c r="B44" s="1" t="s">
        <v>103</v>
      </c>
      <c r="C44" s="12">
        <f>[14]Tammijoulu!AL15</f>
        <v>3740</v>
      </c>
      <c r="D44" s="12">
        <f>[14]Tammi!AL15</f>
        <v>210</v>
      </c>
      <c r="E44" s="12">
        <f>[14]Helmi!AL15</f>
        <v>164</v>
      </c>
      <c r="F44" s="12">
        <f>[14]Maalis!AL15</f>
        <v>188</v>
      </c>
      <c r="G44" s="12">
        <f>[14]Huhti!AL15</f>
        <v>228</v>
      </c>
      <c r="H44" s="12">
        <f>[14]Touko!AL15</f>
        <v>311</v>
      </c>
      <c r="I44" s="12">
        <f>[14]Kesä!AL15</f>
        <v>391</v>
      </c>
      <c r="J44" s="12">
        <f>[14]Heinä!AL15</f>
        <v>793</v>
      </c>
      <c r="K44" s="12">
        <f>[14]Elo!AL15</f>
        <v>423</v>
      </c>
      <c r="L44" s="12">
        <f>[14]Syys!AL15</f>
        <v>280</v>
      </c>
      <c r="M44" s="12">
        <f>[14]Loka!AL15</f>
        <v>332</v>
      </c>
      <c r="N44" s="12">
        <f>[14]Marras!AL15</f>
        <v>197</v>
      </c>
      <c r="O44" s="12">
        <f>[14]Joulu!AL15</f>
        <v>223</v>
      </c>
    </row>
    <row r="45" spans="2:15" s="21" customFormat="1" x14ac:dyDescent="0.2">
      <c r="B45" s="24" t="s">
        <v>53</v>
      </c>
      <c r="C45" s="23">
        <f>[14]Tammijoulu!BH15</f>
        <v>2024</v>
      </c>
      <c r="D45" s="23">
        <f>[14]Tammi!BH15</f>
        <v>44</v>
      </c>
      <c r="E45" s="23">
        <f>[14]Helmi!BH15</f>
        <v>93</v>
      </c>
      <c r="F45" s="23">
        <f>[14]Maalis!BH15</f>
        <v>77</v>
      </c>
      <c r="G45" s="23">
        <f>[14]Huhti!BH15</f>
        <v>124</v>
      </c>
      <c r="H45" s="23">
        <f>[14]Touko!BH15</f>
        <v>202</v>
      </c>
      <c r="I45" s="23">
        <f>[14]Kesä!BH15</f>
        <v>358</v>
      </c>
      <c r="J45" s="23">
        <f>[14]Heinä!BH15</f>
        <v>265</v>
      </c>
      <c r="K45" s="23">
        <f>[14]Elo!BH15</f>
        <v>281</v>
      </c>
      <c r="L45" s="23">
        <f>[14]Syys!BH15</f>
        <v>258</v>
      </c>
      <c r="M45" s="23">
        <f>[14]Loka!BH15</f>
        <v>124</v>
      </c>
      <c r="N45" s="23">
        <f>[14]Marras!BH15</f>
        <v>136</v>
      </c>
      <c r="O45" s="23">
        <f>[14]Joulu!BH15</f>
        <v>62</v>
      </c>
    </row>
    <row r="46" spans="2:15" s="46" customFormat="1" x14ac:dyDescent="0.2">
      <c r="B46" s="42" t="s">
        <v>5</v>
      </c>
      <c r="C46" s="43">
        <f>[14]Tammijoulu!BC15</f>
        <v>3979</v>
      </c>
      <c r="D46" s="43">
        <f>[14]Tammi!BC15</f>
        <v>214</v>
      </c>
      <c r="E46" s="43">
        <f>[14]Helmi!BC15</f>
        <v>195</v>
      </c>
      <c r="F46" s="43">
        <f>[14]Maalis!BC15</f>
        <v>142</v>
      </c>
      <c r="G46" s="43">
        <f>[14]Huhti!BC15</f>
        <v>292</v>
      </c>
      <c r="H46" s="43">
        <f>[14]Touko!BC15</f>
        <v>465</v>
      </c>
      <c r="I46" s="43">
        <f>[14]Kesä!BC15</f>
        <v>516</v>
      </c>
      <c r="J46" s="43">
        <f>[14]Heinä!BC15</f>
        <v>644</v>
      </c>
      <c r="K46" s="43">
        <f>[14]Elo!BC15</f>
        <v>492</v>
      </c>
      <c r="L46" s="43">
        <f>[14]Syys!BC15</f>
        <v>411</v>
      </c>
      <c r="M46" s="43">
        <f>[14]Loka!BC15</f>
        <v>334</v>
      </c>
      <c r="N46" s="43">
        <f>[14]Marras!BC15</f>
        <v>188</v>
      </c>
      <c r="O46" s="43">
        <f>[14]Joulu!BC15</f>
        <v>86</v>
      </c>
    </row>
    <row r="47" spans="2:15" s="21" customFormat="1" x14ac:dyDescent="0.2">
      <c r="B47" s="25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2:15" x14ac:dyDescent="0.2">
      <c r="B48" s="1" t="s">
        <v>54</v>
      </c>
      <c r="C48" s="8">
        <f t="shared" ref="C48:O48" si="0">C10-SUM(C12:C46)</f>
        <v>148053</v>
      </c>
      <c r="D48" s="8">
        <f t="shared" si="0"/>
        <v>8799</v>
      </c>
      <c r="E48" s="8">
        <f t="shared" si="0"/>
        <v>7849</v>
      </c>
      <c r="F48" s="8">
        <f t="shared" si="0"/>
        <v>9955</v>
      </c>
      <c r="G48" s="8">
        <f t="shared" si="0"/>
        <v>12474</v>
      </c>
      <c r="H48" s="8">
        <f t="shared" si="0"/>
        <v>12421</v>
      </c>
      <c r="I48" s="8">
        <f t="shared" si="0"/>
        <v>18626</v>
      </c>
      <c r="J48" s="8">
        <f t="shared" si="0"/>
        <v>17179</v>
      </c>
      <c r="K48" s="8">
        <f t="shared" si="0"/>
        <v>19468</v>
      </c>
      <c r="L48" s="8">
        <f t="shared" si="0"/>
        <v>11286</v>
      </c>
      <c r="M48" s="8">
        <f t="shared" si="0"/>
        <v>12745</v>
      </c>
      <c r="N48" s="8">
        <f t="shared" si="0"/>
        <v>9018</v>
      </c>
      <c r="O48" s="8">
        <f t="shared" si="0"/>
        <v>8233</v>
      </c>
    </row>
    <row r="49" spans="2:15" x14ac:dyDescent="0.2"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2:15" x14ac:dyDescent="0.2"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2:15" x14ac:dyDescent="0.2"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2:15" x14ac:dyDescent="0.2"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</row>
    <row r="53" spans="2:15" x14ac:dyDescent="0.2"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</row>
    <row r="54" spans="2:15" x14ac:dyDescent="0.2"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2:15" x14ac:dyDescent="0.2"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</row>
    <row r="56" spans="2:15" x14ac:dyDescent="0.2"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2:15" x14ac:dyDescent="0.2">
      <c r="B57" s="13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2:15" x14ac:dyDescent="0.2"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2:15" x14ac:dyDescent="0.2"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2:15" x14ac:dyDescent="0.2"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</row>
  </sheetData>
  <conditionalFormatting sqref="P1:IV1048576 C1:O6 C8:O65536 A1:B1048576">
    <cfRule type="cellIs" dxfId="518" priority="20" stopIfTrue="1" operator="lessThan">
      <formula>0</formula>
    </cfRule>
  </conditionalFormatting>
  <conditionalFormatting sqref="E1:E6 E8:E65536">
    <cfRule type="cellIs" dxfId="517" priority="19" stopIfTrue="1" operator="lessThan">
      <formula>0</formula>
    </cfRule>
  </conditionalFormatting>
  <conditionalFormatting sqref="F1:F6 F8:F65536">
    <cfRule type="cellIs" dxfId="516" priority="18" stopIfTrue="1" operator="lessThan">
      <formula>0</formula>
    </cfRule>
  </conditionalFormatting>
  <conditionalFormatting sqref="G1:G6 G8:G65536">
    <cfRule type="cellIs" dxfId="515" priority="17" stopIfTrue="1" operator="lessThan">
      <formula>0</formula>
    </cfRule>
  </conditionalFormatting>
  <conditionalFormatting sqref="H1:H6 H8:H65536">
    <cfRule type="cellIs" dxfId="514" priority="16" stopIfTrue="1" operator="lessThan">
      <formula>0</formula>
    </cfRule>
  </conditionalFormatting>
  <conditionalFormatting sqref="H1:H6 H8:H65536">
    <cfRule type="cellIs" dxfId="513" priority="15" stopIfTrue="1" operator="lessThan">
      <formula>0</formula>
    </cfRule>
  </conditionalFormatting>
  <conditionalFormatting sqref="I1:I6 I8:I65536">
    <cfRule type="cellIs" dxfId="512" priority="14" stopIfTrue="1" operator="lessThan">
      <formula>0</formula>
    </cfRule>
  </conditionalFormatting>
  <conditionalFormatting sqref="I1:I6 I8:I65536">
    <cfRule type="cellIs" dxfId="511" priority="13" stopIfTrue="1" operator="lessThan">
      <formula>0</formula>
    </cfRule>
  </conditionalFormatting>
  <conditionalFormatting sqref="J1:J6 J8:J65536">
    <cfRule type="cellIs" dxfId="510" priority="12" stopIfTrue="1" operator="lessThan">
      <formula>0</formula>
    </cfRule>
  </conditionalFormatting>
  <conditionalFormatting sqref="J1:J6 J8:J65536">
    <cfRule type="cellIs" dxfId="509" priority="11" stopIfTrue="1" operator="lessThan">
      <formula>0</formula>
    </cfRule>
  </conditionalFormatting>
  <conditionalFormatting sqref="K1:K6 K8:K65536">
    <cfRule type="cellIs" dxfId="508" priority="10" stopIfTrue="1" operator="lessThan">
      <formula>0</formula>
    </cfRule>
  </conditionalFormatting>
  <conditionalFormatting sqref="K1:K6 K8:K65536">
    <cfRule type="cellIs" dxfId="507" priority="9" stopIfTrue="1" operator="lessThan">
      <formula>0</formula>
    </cfRule>
  </conditionalFormatting>
  <conditionalFormatting sqref="L1:L6 L8:L65536">
    <cfRule type="cellIs" dxfId="506" priority="8" stopIfTrue="1" operator="lessThan">
      <formula>0</formula>
    </cfRule>
  </conditionalFormatting>
  <conditionalFormatting sqref="L1:L6 L8:L65536">
    <cfRule type="cellIs" dxfId="505" priority="7" stopIfTrue="1" operator="lessThan">
      <formula>0</formula>
    </cfRule>
  </conditionalFormatting>
  <conditionalFormatting sqref="M1:M6 M8:M65536">
    <cfRule type="cellIs" dxfId="504" priority="6" stopIfTrue="1" operator="lessThan">
      <formula>0</formula>
    </cfRule>
  </conditionalFormatting>
  <conditionalFormatting sqref="M1:M6 M8:M65536">
    <cfRule type="cellIs" dxfId="503" priority="5" stopIfTrue="1" operator="lessThan">
      <formula>0</formula>
    </cfRule>
  </conditionalFormatting>
  <conditionalFormatting sqref="N1:N6 N8:N65536">
    <cfRule type="cellIs" dxfId="502" priority="4" stopIfTrue="1" operator="lessThan">
      <formula>0</formula>
    </cfRule>
  </conditionalFormatting>
  <conditionalFormatting sqref="N1:N6 N8:N65536">
    <cfRule type="cellIs" dxfId="501" priority="3" stopIfTrue="1" operator="lessThan">
      <formula>0</formula>
    </cfRule>
  </conditionalFormatting>
  <conditionalFormatting sqref="O1:O6 O8:O65536">
    <cfRule type="cellIs" dxfId="500" priority="2" stopIfTrue="1" operator="lessThan">
      <formula>0</formula>
    </cfRule>
  </conditionalFormatting>
  <conditionalFormatting sqref="O1:O6 O8:O65536">
    <cfRule type="cellIs" dxfId="499" priority="1" stopIfTrue="1" operator="lessThan">
      <formula>0</formula>
    </cfRule>
  </conditionalFormatting>
  <pageMargins left="0.53" right="0.63" top="0.21" bottom="0.2" header="0.14000000000000001" footer="0.15"/>
  <pageSetup paperSize="9" scale="80" orientation="landscape" r:id="rId1"/>
  <headerFooter alignWithMargins="0">
    <oddFooter>&amp;LStatistics Finland&amp;C&amp;D&amp;RHelsinki City Tourist Office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0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B1" sqref="B1"/>
    </sheetView>
  </sheetViews>
  <sheetFormatPr defaultRowHeight="12.75" x14ac:dyDescent="0.2"/>
  <cols>
    <col min="1" max="1" width="4.140625" customWidth="1"/>
    <col min="2" max="2" width="28.7109375" style="1" customWidth="1"/>
    <col min="3" max="3" width="10.140625" customWidth="1"/>
    <col min="4" max="11" width="9.7109375" customWidth="1"/>
    <col min="12" max="12" width="10.7109375" customWidth="1"/>
    <col min="13" max="13" width="9.7109375" customWidth="1"/>
    <col min="14" max="14" width="10.28515625" customWidth="1"/>
    <col min="15" max="15" width="10.85546875" customWidth="1"/>
  </cols>
  <sheetData>
    <row r="1" spans="2:16" x14ac:dyDescent="0.2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6" x14ac:dyDescent="0.2">
      <c r="B2" s="51" t="s">
        <v>72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6" x14ac:dyDescent="0.2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16" ht="15.75" x14ac:dyDescent="0.25">
      <c r="B4" s="3" t="s">
        <v>55</v>
      </c>
      <c r="C4" s="4"/>
      <c r="D4" s="4"/>
      <c r="E4" s="4"/>
      <c r="F4" s="2"/>
      <c r="G4" s="4"/>
      <c r="H4" s="2"/>
      <c r="I4" s="4"/>
      <c r="J4" s="2"/>
      <c r="K4" s="4"/>
      <c r="L4" s="4"/>
      <c r="M4" s="2"/>
      <c r="N4" s="2"/>
      <c r="O4" s="2"/>
    </row>
    <row r="5" spans="2:16" ht="15.75" thickBot="1" x14ac:dyDescent="0.3">
      <c r="B5" s="5" t="s">
        <v>0</v>
      </c>
    </row>
    <row r="6" spans="2:16" ht="13.5" thickBot="1" x14ac:dyDescent="0.25">
      <c r="B6" s="6" t="s">
        <v>145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  <c r="K6" s="7" t="s">
        <v>14</v>
      </c>
      <c r="L6" s="7" t="s">
        <v>15</v>
      </c>
      <c r="M6" s="7" t="s">
        <v>16</v>
      </c>
      <c r="N6" s="7" t="s">
        <v>17</v>
      </c>
      <c r="O6" s="7" t="s">
        <v>18</v>
      </c>
    </row>
    <row r="7" spans="2:16" x14ac:dyDescent="0.2">
      <c r="B7" s="9"/>
      <c r="C7" s="16" t="s">
        <v>56</v>
      </c>
      <c r="D7" s="16" t="s">
        <v>57</v>
      </c>
      <c r="E7" s="16" t="s">
        <v>58</v>
      </c>
      <c r="F7" s="16" t="s">
        <v>59</v>
      </c>
      <c r="G7" s="16" t="s">
        <v>60</v>
      </c>
      <c r="H7" s="16" t="s">
        <v>61</v>
      </c>
      <c r="I7" s="16" t="s">
        <v>62</v>
      </c>
      <c r="J7" s="16" t="s">
        <v>63</v>
      </c>
      <c r="K7" s="16" t="s">
        <v>64</v>
      </c>
      <c r="L7" s="16" t="s">
        <v>65</v>
      </c>
      <c r="M7" s="16" t="s">
        <v>66</v>
      </c>
      <c r="N7" s="16" t="s">
        <v>67</v>
      </c>
      <c r="O7" s="16" t="s">
        <v>68</v>
      </c>
    </row>
    <row r="8" spans="2:16" s="61" customFormat="1" x14ac:dyDescent="0.2">
      <c r="B8" s="59"/>
      <c r="C8" s="7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</row>
    <row r="9" spans="2:16" s="21" customFormat="1" x14ac:dyDescent="0.2">
      <c r="B9" s="18" t="s">
        <v>23</v>
      </c>
      <c r="C9" s="19">
        <f>SUM(D9:O9)</f>
        <v>2908441</v>
      </c>
      <c r="D9" s="19">
        <f>[15]Tammi!C15</f>
        <v>219743</v>
      </c>
      <c r="E9" s="19">
        <f>[15]Helmi!C15</f>
        <v>159479</v>
      </c>
      <c r="F9" s="19">
        <f>[15]Maalis!C15</f>
        <v>188992</v>
      </c>
      <c r="G9" s="19">
        <f>[15]Huhti!C15</f>
        <v>191017</v>
      </c>
      <c r="H9" s="19">
        <f>[15]Touko!C15</f>
        <v>252985</v>
      </c>
      <c r="I9" s="19">
        <f>[15]Kesä!C15</f>
        <v>296468</v>
      </c>
      <c r="J9" s="19">
        <f>[15]Heinä!C15</f>
        <v>324931</v>
      </c>
      <c r="K9" s="19">
        <f>[15]Elo!C15</f>
        <v>347640</v>
      </c>
      <c r="L9" s="19">
        <f>[15]Syys!C15</f>
        <v>249130</v>
      </c>
      <c r="M9" s="19">
        <f>[15]Loka!C15</f>
        <v>261555</v>
      </c>
      <c r="N9" s="19">
        <f>[15]Marras!C15</f>
        <v>222990</v>
      </c>
      <c r="O9" s="19">
        <f>[15]Joulu!C15</f>
        <v>193511</v>
      </c>
    </row>
    <row r="10" spans="2:16" x14ac:dyDescent="0.2">
      <c r="B10" s="11" t="s">
        <v>24</v>
      </c>
      <c r="C10" s="49">
        <f>SUM(D10:O10)</f>
        <v>1621549</v>
      </c>
      <c r="D10" s="12">
        <f>[15]Tammi!E15</f>
        <v>128494</v>
      </c>
      <c r="E10" s="12">
        <f>[15]Helmi!E15</f>
        <v>82994</v>
      </c>
      <c r="F10" s="12">
        <f>[15]Maalis!E15</f>
        <v>97312</v>
      </c>
      <c r="G10" s="12">
        <f>[15]Huhti!E15</f>
        <v>101114</v>
      </c>
      <c r="H10" s="12">
        <f>[15]Touko!E15</f>
        <v>151351</v>
      </c>
      <c r="I10" s="12">
        <f>[15]Kesä!E15</f>
        <v>171750</v>
      </c>
      <c r="J10" s="12">
        <f>[15]Heinä!E15</f>
        <v>172767</v>
      </c>
      <c r="K10" s="12">
        <f>[15]Elo!E15</f>
        <v>228116</v>
      </c>
      <c r="L10" s="12">
        <f>[15]Syys!E15</f>
        <v>150184</v>
      </c>
      <c r="M10" s="12">
        <f>[15]Loka!E15</f>
        <v>128664</v>
      </c>
      <c r="N10" s="12">
        <f>[15]Marras!E15</f>
        <v>104442</v>
      </c>
      <c r="O10" s="12">
        <f>[15]Joulu!E15</f>
        <v>104361</v>
      </c>
    </row>
    <row r="11" spans="2:16" s="21" customFormat="1" x14ac:dyDescent="0.2">
      <c r="B11" s="22" t="s">
        <v>25</v>
      </c>
      <c r="C11" s="19">
        <f t="shared" ref="C11:C48" si="0">SUM(D11:O11)</f>
        <v>1286892</v>
      </c>
      <c r="D11" s="23">
        <f>[15]Tammi!D15</f>
        <v>91249</v>
      </c>
      <c r="E11" s="23">
        <f>[15]Helmi!D15</f>
        <v>76485</v>
      </c>
      <c r="F11" s="23">
        <f>[15]Maalis!D15</f>
        <v>91680</v>
      </c>
      <c r="G11" s="23">
        <f>[15]Huhti!D15</f>
        <v>89903</v>
      </c>
      <c r="H11" s="23">
        <f>[15]Touko!D15</f>
        <v>101634</v>
      </c>
      <c r="I11" s="23">
        <f>[15]Kesä!D15</f>
        <v>124718</v>
      </c>
      <c r="J11" s="23">
        <f>[15]Heinä!D15</f>
        <v>152164</v>
      </c>
      <c r="K11" s="23">
        <f>[15]Elo!D15</f>
        <v>119524</v>
      </c>
      <c r="L11" s="23">
        <f>[15]Syys!D15</f>
        <v>98946</v>
      </c>
      <c r="M11" s="23">
        <f>[15]Loka!D15</f>
        <v>132891</v>
      </c>
      <c r="N11" s="23">
        <f>[15]Marras!D15</f>
        <v>118548</v>
      </c>
      <c r="O11" s="23">
        <f>[15]Joulu!D15</f>
        <v>89150</v>
      </c>
    </row>
    <row r="12" spans="2:16" x14ac:dyDescent="0.2">
      <c r="B12" s="1" t="s">
        <v>26</v>
      </c>
      <c r="C12" s="43">
        <f t="shared" si="0"/>
        <v>143487</v>
      </c>
      <c r="D12" s="12">
        <f>[15]Tammi!P15</f>
        <v>9388</v>
      </c>
      <c r="E12" s="12">
        <f>[15]Helmi!P15</f>
        <v>8072</v>
      </c>
      <c r="F12" s="12">
        <f>[15]Maalis!P15</f>
        <v>9141</v>
      </c>
      <c r="G12" s="12">
        <f>[15]Huhti!P15</f>
        <v>10318</v>
      </c>
      <c r="H12" s="12">
        <f>[15]Touko!P15</f>
        <v>15497</v>
      </c>
      <c r="I12" s="12">
        <f>[15]Kesä!P15</f>
        <v>15539</v>
      </c>
      <c r="J12" s="12">
        <f>[15]Heinä!P15</f>
        <v>12798</v>
      </c>
      <c r="K12" s="12">
        <f>[15]Elo!P15</f>
        <v>18488</v>
      </c>
      <c r="L12" s="12">
        <f>[15]Syys!P15</f>
        <v>14316</v>
      </c>
      <c r="M12" s="12">
        <f>[15]Loka!P15</f>
        <v>12228</v>
      </c>
      <c r="N12" s="12">
        <f>[15]Marras!P15</f>
        <v>9189</v>
      </c>
      <c r="O12" s="12">
        <f>[15]Joulu!P15</f>
        <v>8513</v>
      </c>
    </row>
    <row r="13" spans="2:16" s="21" customFormat="1" x14ac:dyDescent="0.2">
      <c r="B13" s="24" t="s">
        <v>29</v>
      </c>
      <c r="C13" s="23">
        <f t="shared" si="0"/>
        <v>169478</v>
      </c>
      <c r="D13" s="23">
        <f>[15]Tammi!J15</f>
        <v>9808</v>
      </c>
      <c r="E13" s="23">
        <f>[15]Helmi!J15</f>
        <v>9388</v>
      </c>
      <c r="F13" s="23">
        <f>[15]Maalis!J15</f>
        <v>10818</v>
      </c>
      <c r="G13" s="23">
        <f>[15]Huhti!J15</f>
        <v>10437</v>
      </c>
      <c r="H13" s="23">
        <f>[15]Touko!J15</f>
        <v>15578</v>
      </c>
      <c r="I13" s="23">
        <f>[15]Kesä!J15</f>
        <v>20189</v>
      </c>
      <c r="J13" s="23">
        <f>[15]Heinä!J15</f>
        <v>19549</v>
      </c>
      <c r="K13" s="23">
        <f>[15]Elo!J15</f>
        <v>23558</v>
      </c>
      <c r="L13" s="23">
        <f>[15]Syys!J15</f>
        <v>15075</v>
      </c>
      <c r="M13" s="23">
        <f>[15]Loka!J15</f>
        <v>16491</v>
      </c>
      <c r="N13" s="23">
        <f>[15]Marras!J15</f>
        <v>9130</v>
      </c>
      <c r="O13" s="23">
        <f>[15]Joulu!J15</f>
        <v>9457</v>
      </c>
    </row>
    <row r="14" spans="2:16" x14ac:dyDescent="0.2">
      <c r="B14" s="1" t="s">
        <v>28</v>
      </c>
      <c r="C14" s="43">
        <f t="shared" si="0"/>
        <v>110482</v>
      </c>
      <c r="D14" s="12">
        <f>[15]Tammi!F15</f>
        <v>8031</v>
      </c>
      <c r="E14" s="12">
        <f>[15]Helmi!F15</f>
        <v>6992</v>
      </c>
      <c r="F14" s="12">
        <f>[15]Maalis!F15</f>
        <v>8278</v>
      </c>
      <c r="G14" s="12">
        <f>[15]Huhti!F15</f>
        <v>7649</v>
      </c>
      <c r="H14" s="12">
        <f>[15]Touko!F15</f>
        <v>10561</v>
      </c>
      <c r="I14" s="12">
        <f>[15]Kesä!F15</f>
        <v>9717</v>
      </c>
      <c r="J14" s="12">
        <f>[15]Heinä!F15</f>
        <v>9170</v>
      </c>
      <c r="K14" s="12">
        <f>[15]Elo!F15</f>
        <v>10965</v>
      </c>
      <c r="L14" s="12">
        <f>[15]Syys!F15</f>
        <v>12284</v>
      </c>
      <c r="M14" s="12">
        <f>[15]Loka!F15</f>
        <v>9952</v>
      </c>
      <c r="N14" s="12">
        <f>[15]Marras!F15</f>
        <v>9554</v>
      </c>
      <c r="O14" s="12">
        <f>[15]Joulu!F15</f>
        <v>7329</v>
      </c>
    </row>
    <row r="15" spans="2:16" s="21" customFormat="1" x14ac:dyDescent="0.2">
      <c r="B15" s="24" t="s">
        <v>27</v>
      </c>
      <c r="C15" s="23">
        <f t="shared" si="0"/>
        <v>239251</v>
      </c>
      <c r="D15" s="23">
        <f>[15]Tammi!AK15</f>
        <v>44087</v>
      </c>
      <c r="E15" s="23">
        <f>[15]Helmi!AK15</f>
        <v>12516</v>
      </c>
      <c r="F15" s="23">
        <f>[15]Maalis!AK15</f>
        <v>14469</v>
      </c>
      <c r="G15" s="23">
        <f>[15]Huhti!AK15</f>
        <v>13536</v>
      </c>
      <c r="H15" s="23">
        <f>[15]Touko!AK15</f>
        <v>17130</v>
      </c>
      <c r="I15" s="23">
        <f>[15]Kesä!AK15</f>
        <v>21890</v>
      </c>
      <c r="J15" s="23">
        <f>[15]Heinä!AK15</f>
        <v>20422</v>
      </c>
      <c r="K15" s="23">
        <f>[15]Elo!AK15</f>
        <v>22884</v>
      </c>
      <c r="L15" s="23">
        <f>[15]Syys!AK15</f>
        <v>13050</v>
      </c>
      <c r="M15" s="23">
        <f>[15]Loka!AK15</f>
        <v>16242</v>
      </c>
      <c r="N15" s="23">
        <f>[15]Marras!AK15</f>
        <v>19086</v>
      </c>
      <c r="O15" s="23">
        <f>[15]Joulu!AK15</f>
        <v>23939</v>
      </c>
    </row>
    <row r="16" spans="2:16" s="46" customFormat="1" x14ac:dyDescent="0.2">
      <c r="B16" s="42" t="s">
        <v>1</v>
      </c>
      <c r="C16" s="43">
        <f t="shared" si="0"/>
        <v>98834</v>
      </c>
      <c r="D16" s="43">
        <f>[15]Tammi!AP15</f>
        <v>5546</v>
      </c>
      <c r="E16" s="43">
        <f>[15]Helmi!AP15</f>
        <v>4230</v>
      </c>
      <c r="F16" s="43">
        <f>[15]Maalis!AP15</f>
        <v>4972</v>
      </c>
      <c r="G16" s="43">
        <f>[15]Huhti!AP15</f>
        <v>6321</v>
      </c>
      <c r="H16" s="43">
        <f>[15]Touko!AP15</f>
        <v>10954</v>
      </c>
      <c r="I16" s="43">
        <f>[15]Kesä!AP15</f>
        <v>13042</v>
      </c>
      <c r="J16" s="43">
        <f>[15]Heinä!AP15</f>
        <v>12213</v>
      </c>
      <c r="K16" s="43">
        <f>[15]Elo!AP15</f>
        <v>13255</v>
      </c>
      <c r="L16" s="43">
        <f>[15]Syys!AP15</f>
        <v>10536</v>
      </c>
      <c r="M16" s="43">
        <f>[15]Loka!AP15</f>
        <v>7718</v>
      </c>
      <c r="N16" s="43">
        <f>[15]Marras!AP15</f>
        <v>5783</v>
      </c>
      <c r="O16" s="43">
        <f>[15]Joulu!AP15</f>
        <v>4264</v>
      </c>
    </row>
    <row r="17" spans="2:15" s="21" customFormat="1" x14ac:dyDescent="0.2">
      <c r="B17" s="24" t="s">
        <v>30</v>
      </c>
      <c r="C17" s="23">
        <f t="shared" si="0"/>
        <v>73092</v>
      </c>
      <c r="D17" s="23">
        <f>[15]Tammi!AV15</f>
        <v>3111</v>
      </c>
      <c r="E17" s="23">
        <f>[15]Helmi!AV15</f>
        <v>3430</v>
      </c>
      <c r="F17" s="23">
        <f>[15]Maalis!AV15</f>
        <v>4416</v>
      </c>
      <c r="G17" s="23">
        <f>[15]Huhti!AV15</f>
        <v>3028</v>
      </c>
      <c r="H17" s="23">
        <f>[15]Touko!AV15</f>
        <v>4806</v>
      </c>
      <c r="I17" s="23">
        <f>[15]Kesä!AV15</f>
        <v>7687</v>
      </c>
      <c r="J17" s="23">
        <f>[15]Heinä!AV15</f>
        <v>9781</v>
      </c>
      <c r="K17" s="23">
        <f>[15]Elo!AV15</f>
        <v>12630</v>
      </c>
      <c r="L17" s="23">
        <f>[15]Syys!AV15</f>
        <v>9908</v>
      </c>
      <c r="M17" s="23">
        <f>[15]Loka!AV15</f>
        <v>5889</v>
      </c>
      <c r="N17" s="23">
        <f>[15]Marras!AV15</f>
        <v>3616</v>
      </c>
      <c r="O17" s="23">
        <f>[15]Joulu!AV15</f>
        <v>4790</v>
      </c>
    </row>
    <row r="18" spans="2:15" x14ac:dyDescent="0.2">
      <c r="B18" s="1" t="s">
        <v>31</v>
      </c>
      <c r="C18" s="43">
        <f t="shared" si="0"/>
        <v>63211</v>
      </c>
      <c r="D18" s="12">
        <f>[15]Tammi!S15</f>
        <v>3763</v>
      </c>
      <c r="E18" s="12">
        <f>[15]Helmi!S15</f>
        <v>2512</v>
      </c>
      <c r="F18" s="12">
        <f>[15]Maalis!S15</f>
        <v>3469</v>
      </c>
      <c r="G18" s="12">
        <f>[15]Huhti!S15</f>
        <v>3496</v>
      </c>
      <c r="H18" s="12">
        <f>[15]Touko!S15</f>
        <v>5358</v>
      </c>
      <c r="I18" s="12">
        <f>[15]Kesä!S15</f>
        <v>5611</v>
      </c>
      <c r="J18" s="12">
        <f>[15]Heinä!S15</f>
        <v>7474</v>
      </c>
      <c r="K18" s="12">
        <f>[15]Elo!S15</f>
        <v>17636</v>
      </c>
      <c r="L18" s="12">
        <f>[15]Syys!S15</f>
        <v>4076</v>
      </c>
      <c r="M18" s="12">
        <f>[15]Loka!S15</f>
        <v>3269</v>
      </c>
      <c r="N18" s="12">
        <f>[15]Marras!S15</f>
        <v>2824</v>
      </c>
      <c r="O18" s="12">
        <f>[15]Joulu!S15</f>
        <v>3723</v>
      </c>
    </row>
    <row r="19" spans="2:15" s="21" customFormat="1" x14ac:dyDescent="0.2">
      <c r="B19" s="24" t="s">
        <v>34</v>
      </c>
      <c r="C19" s="23">
        <f t="shared" si="0"/>
        <v>36741</v>
      </c>
      <c r="D19" s="23">
        <f>[15]Tammi!G15</f>
        <v>1944</v>
      </c>
      <c r="E19" s="23">
        <f>[15]Helmi!G15</f>
        <v>1985</v>
      </c>
      <c r="F19" s="23">
        <f>[15]Maalis!G15</f>
        <v>2294</v>
      </c>
      <c r="G19" s="23">
        <f>[15]Huhti!G15</f>
        <v>2326</v>
      </c>
      <c r="H19" s="23">
        <f>[15]Touko!G15</f>
        <v>3607</v>
      </c>
      <c r="I19" s="23">
        <f>[15]Kesä!G15</f>
        <v>3644</v>
      </c>
      <c r="J19" s="23">
        <f>[15]Heinä!G15</f>
        <v>4999</v>
      </c>
      <c r="K19" s="23">
        <f>[15]Elo!G15</f>
        <v>3927</v>
      </c>
      <c r="L19" s="23">
        <f>[15]Syys!G15</f>
        <v>3897</v>
      </c>
      <c r="M19" s="23">
        <f>[15]Loka!G15</f>
        <v>3496</v>
      </c>
      <c r="N19" s="23">
        <f>[15]Marras!G15</f>
        <v>2573</v>
      </c>
      <c r="O19" s="23">
        <f>[15]Joulu!G15</f>
        <v>2049</v>
      </c>
    </row>
    <row r="20" spans="2:15" x14ac:dyDescent="0.2">
      <c r="B20" s="1" t="s">
        <v>33</v>
      </c>
      <c r="C20" s="43">
        <f t="shared" si="0"/>
        <v>48714</v>
      </c>
      <c r="D20" s="12">
        <f>[15]Tammi!M15</f>
        <v>2554</v>
      </c>
      <c r="E20" s="12">
        <f>[15]Helmi!M15</f>
        <v>2509</v>
      </c>
      <c r="F20" s="12">
        <f>[15]Maalis!M15</f>
        <v>3108</v>
      </c>
      <c r="G20" s="12">
        <f>[15]Huhti!M15</f>
        <v>3483</v>
      </c>
      <c r="H20" s="12">
        <f>[15]Touko!M15</f>
        <v>5407</v>
      </c>
      <c r="I20" s="12">
        <f>[15]Kesä!M15</f>
        <v>5909</v>
      </c>
      <c r="J20" s="12">
        <f>[15]Heinä!M15</f>
        <v>5190</v>
      </c>
      <c r="K20" s="12">
        <f>[15]Elo!M15</f>
        <v>6669</v>
      </c>
      <c r="L20" s="12">
        <f>[15]Syys!M15</f>
        <v>4028</v>
      </c>
      <c r="M20" s="12">
        <f>[15]Loka!M15</f>
        <v>3898</v>
      </c>
      <c r="N20" s="12">
        <f>[15]Marras!M15</f>
        <v>2931</v>
      </c>
      <c r="O20" s="12">
        <f>[15]Joulu!M15</f>
        <v>3028</v>
      </c>
    </row>
    <row r="21" spans="2:15" s="21" customFormat="1" x14ac:dyDescent="0.2">
      <c r="B21" s="24" t="s">
        <v>40</v>
      </c>
      <c r="C21" s="23">
        <f t="shared" si="0"/>
        <v>36097</v>
      </c>
      <c r="D21" s="23">
        <f>[15]Tammi!BK15</f>
        <v>2002</v>
      </c>
      <c r="E21" s="23">
        <f>[15]Helmi!BK15</f>
        <v>1241</v>
      </c>
      <c r="F21" s="23">
        <f>[15]Maalis!BK15</f>
        <v>2289</v>
      </c>
      <c r="G21" s="23">
        <f>[15]Huhti!BK15</f>
        <v>2381</v>
      </c>
      <c r="H21" s="23">
        <f>[15]Touko!BK15</f>
        <v>2874</v>
      </c>
      <c r="I21" s="23">
        <f>[15]Kesä!BK15</f>
        <v>4680</v>
      </c>
      <c r="J21" s="23">
        <f>[15]Heinä!BK15</f>
        <v>3244</v>
      </c>
      <c r="K21" s="23">
        <f>[15]Elo!BK15</f>
        <v>4732</v>
      </c>
      <c r="L21" s="23">
        <f>[15]Syys!BK15</f>
        <v>4095</v>
      </c>
      <c r="M21" s="23">
        <f>[15]Loka!BK15</f>
        <v>3233</v>
      </c>
      <c r="N21" s="23">
        <f>[15]Marras!BK15</f>
        <v>2649</v>
      </c>
      <c r="O21" s="23">
        <f>[15]Joulu!BK15</f>
        <v>2677</v>
      </c>
    </row>
    <row r="22" spans="2:15" s="46" customFormat="1" x14ac:dyDescent="0.2">
      <c r="B22" s="42" t="s">
        <v>36</v>
      </c>
      <c r="C22" s="43">
        <f t="shared" si="0"/>
        <v>49192</v>
      </c>
      <c r="D22" s="43">
        <f>[15]Tammi!T15</f>
        <v>1814</v>
      </c>
      <c r="E22" s="43">
        <f>[15]Helmi!T15</f>
        <v>1652</v>
      </c>
      <c r="F22" s="43">
        <f>[15]Maalis!T15</f>
        <v>2254</v>
      </c>
      <c r="G22" s="43">
        <f>[15]Huhti!T15</f>
        <v>3733</v>
      </c>
      <c r="H22" s="43">
        <f>[15]Touko!T15</f>
        <v>4496</v>
      </c>
      <c r="I22" s="43">
        <f>[15]Kesä!T15</f>
        <v>5224</v>
      </c>
      <c r="J22" s="43">
        <f>[15]Heinä!T15</f>
        <v>7463</v>
      </c>
      <c r="K22" s="43">
        <f>[15]Elo!T15</f>
        <v>12050</v>
      </c>
      <c r="L22" s="43">
        <f>[15]Syys!T15</f>
        <v>4003</v>
      </c>
      <c r="M22" s="43">
        <f>[15]Loka!T15</f>
        <v>2754</v>
      </c>
      <c r="N22" s="43">
        <f>[15]Marras!T15</f>
        <v>1802</v>
      </c>
      <c r="O22" s="43">
        <f>[15]Joulu!T15</f>
        <v>1947</v>
      </c>
    </row>
    <row r="23" spans="2:15" s="21" customFormat="1" x14ac:dyDescent="0.2">
      <c r="B23" s="24" t="s">
        <v>32</v>
      </c>
      <c r="C23" s="23">
        <f t="shared" si="0"/>
        <v>55753</v>
      </c>
      <c r="D23" s="23">
        <f>[15]Tammi!R15</f>
        <v>3836</v>
      </c>
      <c r="E23" s="23">
        <f>[15]Helmi!R15</f>
        <v>2963</v>
      </c>
      <c r="F23" s="23">
        <f>[15]Maalis!R15</f>
        <v>2925</v>
      </c>
      <c r="G23" s="23">
        <f>[15]Huhti!R15</f>
        <v>4203</v>
      </c>
      <c r="H23" s="23">
        <f>[15]Touko!R15</f>
        <v>5679</v>
      </c>
      <c r="I23" s="23">
        <f>[15]Kesä!R15</f>
        <v>5074</v>
      </c>
      <c r="J23" s="23">
        <f>[15]Heinä!R15</f>
        <v>6721</v>
      </c>
      <c r="K23" s="23">
        <f>[15]Elo!R15</f>
        <v>8981</v>
      </c>
      <c r="L23" s="23">
        <f>[15]Syys!R15</f>
        <v>4522</v>
      </c>
      <c r="M23" s="23">
        <f>[15]Loka!R15</f>
        <v>4110</v>
      </c>
      <c r="N23" s="23">
        <f>[15]Marras!R15</f>
        <v>3074</v>
      </c>
      <c r="O23" s="23">
        <f>[15]Joulu!R15</f>
        <v>3665</v>
      </c>
    </row>
    <row r="24" spans="2:15" x14ac:dyDescent="0.2">
      <c r="B24" s="1" t="s">
        <v>35</v>
      </c>
      <c r="C24" s="43">
        <f t="shared" si="0"/>
        <v>36546</v>
      </c>
      <c r="D24" s="12">
        <f>[15]Tammi!H15</f>
        <v>2304</v>
      </c>
      <c r="E24" s="12">
        <f>[15]Helmi!H15</f>
        <v>1974</v>
      </c>
      <c r="F24" s="12">
        <f>[15]Maalis!H15</f>
        <v>2436</v>
      </c>
      <c r="G24" s="12">
        <f>[15]Huhti!H15</f>
        <v>2522</v>
      </c>
      <c r="H24" s="12">
        <f>[15]Touko!H15</f>
        <v>3816</v>
      </c>
      <c r="I24" s="12">
        <f>[15]Kesä!H15</f>
        <v>3248</v>
      </c>
      <c r="J24" s="12">
        <f>[15]Heinä!H15</f>
        <v>3628</v>
      </c>
      <c r="K24" s="12">
        <f>[15]Elo!H15</f>
        <v>5179</v>
      </c>
      <c r="L24" s="12">
        <f>[15]Syys!H15</f>
        <v>4011</v>
      </c>
      <c r="M24" s="12">
        <f>[15]Loka!H15</f>
        <v>2903</v>
      </c>
      <c r="N24" s="12">
        <f>[15]Marras!H15</f>
        <v>2702</v>
      </c>
      <c r="O24" s="12">
        <f>[15]Joulu!H15</f>
        <v>1823</v>
      </c>
    </row>
    <row r="25" spans="2:15" s="21" customFormat="1" x14ac:dyDescent="0.2">
      <c r="B25" s="24" t="s">
        <v>38</v>
      </c>
      <c r="C25" s="23">
        <f t="shared" si="0"/>
        <v>37163</v>
      </c>
      <c r="D25" s="23">
        <f>[15]Tammi!L15</f>
        <v>2350</v>
      </c>
      <c r="E25" s="23">
        <f>[15]Helmi!L15</f>
        <v>1434</v>
      </c>
      <c r="F25" s="23">
        <f>[15]Maalis!L15</f>
        <v>1412</v>
      </c>
      <c r="G25" s="23">
        <f>[15]Huhti!L15</f>
        <v>1847</v>
      </c>
      <c r="H25" s="23">
        <f>[15]Touko!L15</f>
        <v>5514</v>
      </c>
      <c r="I25" s="23">
        <f>[15]Kesä!L15</f>
        <v>4228</v>
      </c>
      <c r="J25" s="23">
        <f>[15]Heinä!L15</f>
        <v>6883</v>
      </c>
      <c r="K25" s="23">
        <f>[15]Elo!L15</f>
        <v>4902</v>
      </c>
      <c r="L25" s="23">
        <f>[15]Syys!L15</f>
        <v>2653</v>
      </c>
      <c r="M25" s="23">
        <f>[15]Loka!L15</f>
        <v>2137</v>
      </c>
      <c r="N25" s="23">
        <f>[15]Marras!L15</f>
        <v>1511</v>
      </c>
      <c r="O25" s="23">
        <f>[15]Joulu!L15</f>
        <v>2292</v>
      </c>
    </row>
    <row r="26" spans="2:15" x14ac:dyDescent="0.2">
      <c r="B26" s="1" t="s">
        <v>37</v>
      </c>
      <c r="C26" s="43">
        <f t="shared" si="0"/>
        <v>34840</v>
      </c>
      <c r="D26" s="12">
        <f>[15]Tammi!AH15</f>
        <v>3349</v>
      </c>
      <c r="E26" s="12">
        <f>[15]Helmi!AH15</f>
        <v>1957</v>
      </c>
      <c r="F26" s="12">
        <f>[15]Maalis!AH15</f>
        <v>2210</v>
      </c>
      <c r="G26" s="12">
        <f>[15]Huhti!AH15</f>
        <v>2305</v>
      </c>
      <c r="H26" s="12">
        <f>[15]Touko!AH15</f>
        <v>3053</v>
      </c>
      <c r="I26" s="12">
        <f>[15]Kesä!AH15</f>
        <v>2459</v>
      </c>
      <c r="J26" s="12">
        <f>[15]Heinä!AH15</f>
        <v>3202</v>
      </c>
      <c r="K26" s="12">
        <f>[15]Elo!AH15</f>
        <v>3172</v>
      </c>
      <c r="L26" s="12">
        <f>[15]Syys!AH15</f>
        <v>3174</v>
      </c>
      <c r="M26" s="12">
        <f>[15]Loka!AH15</f>
        <v>3262</v>
      </c>
      <c r="N26" s="12">
        <f>[15]Marras!AH15</f>
        <v>3868</v>
      </c>
      <c r="O26" s="12">
        <f>[15]Joulu!AH15</f>
        <v>2829</v>
      </c>
    </row>
    <row r="27" spans="2:15" s="21" customFormat="1" x14ac:dyDescent="0.2">
      <c r="B27" s="24" t="s">
        <v>39</v>
      </c>
      <c r="C27" s="23">
        <f t="shared" si="0"/>
        <v>19495</v>
      </c>
      <c r="D27" s="23">
        <f>[15]Tammi!N15</f>
        <v>1066</v>
      </c>
      <c r="E27" s="23">
        <f>[15]Helmi!N15</f>
        <v>1440</v>
      </c>
      <c r="F27" s="23">
        <f>[15]Maalis!N15</f>
        <v>1159</v>
      </c>
      <c r="G27" s="23">
        <f>[15]Huhti!N15</f>
        <v>1607</v>
      </c>
      <c r="H27" s="23">
        <f>[15]Touko!N15</f>
        <v>2291</v>
      </c>
      <c r="I27" s="23">
        <f>[15]Kesä!N15</f>
        <v>1813</v>
      </c>
      <c r="J27" s="23">
        <f>[15]Heinä!N15</f>
        <v>2039</v>
      </c>
      <c r="K27" s="23">
        <f>[15]Elo!N15</f>
        <v>2300</v>
      </c>
      <c r="L27" s="23">
        <f>[15]Syys!N15</f>
        <v>1596</v>
      </c>
      <c r="M27" s="23">
        <f>[15]Loka!N15</f>
        <v>1681</v>
      </c>
      <c r="N27" s="23">
        <f>[15]Marras!N15</f>
        <v>1281</v>
      </c>
      <c r="O27" s="23">
        <f>[15]Joulu!N15</f>
        <v>1222</v>
      </c>
    </row>
    <row r="28" spans="2:15" s="46" customFormat="1" x14ac:dyDescent="0.2">
      <c r="B28" s="42" t="s">
        <v>42</v>
      </c>
      <c r="C28" s="43">
        <f t="shared" si="0"/>
        <v>16499</v>
      </c>
      <c r="D28" s="43">
        <f>[15]Tammi!AQ15</f>
        <v>1297</v>
      </c>
      <c r="E28" s="43">
        <f>[15]Helmi!AQ15</f>
        <v>452</v>
      </c>
      <c r="F28" s="43">
        <f>[15]Maalis!AQ15</f>
        <v>1004</v>
      </c>
      <c r="G28" s="43">
        <f>[15]Huhti!AQ15</f>
        <v>851</v>
      </c>
      <c r="H28" s="43">
        <f>[15]Touko!AQ15</f>
        <v>1691</v>
      </c>
      <c r="I28" s="43">
        <f>[15]Kesä!AQ15</f>
        <v>2208</v>
      </c>
      <c r="J28" s="43">
        <f>[15]Heinä!AQ15</f>
        <v>2489</v>
      </c>
      <c r="K28" s="43">
        <f>[15]Elo!AQ15</f>
        <v>2498</v>
      </c>
      <c r="L28" s="43">
        <f>[15]Syys!AQ15</f>
        <v>1448</v>
      </c>
      <c r="M28" s="43">
        <f>[15]Loka!AQ15</f>
        <v>977</v>
      </c>
      <c r="N28" s="43">
        <f>[15]Marras!AQ15</f>
        <v>901</v>
      </c>
      <c r="O28" s="43">
        <f>[15]Joulu!AQ15</f>
        <v>683</v>
      </c>
    </row>
    <row r="29" spans="2:15" s="21" customFormat="1" x14ac:dyDescent="0.2">
      <c r="B29" s="24" t="s">
        <v>43</v>
      </c>
      <c r="C29" s="23">
        <f t="shared" si="0"/>
        <v>18434</v>
      </c>
      <c r="D29" s="23">
        <f>[15]Tammi!K15</f>
        <v>920</v>
      </c>
      <c r="E29" s="23">
        <f>[15]Helmi!K15</f>
        <v>785</v>
      </c>
      <c r="F29" s="23">
        <f>[15]Maalis!K15</f>
        <v>932</v>
      </c>
      <c r="G29" s="23">
        <f>[15]Huhti!K15</f>
        <v>1022</v>
      </c>
      <c r="H29" s="23">
        <f>[15]Touko!K15</f>
        <v>1515</v>
      </c>
      <c r="I29" s="23">
        <f>[15]Kesä!K15</f>
        <v>2364</v>
      </c>
      <c r="J29" s="23">
        <f>[15]Heinä!K15</f>
        <v>2424</v>
      </c>
      <c r="K29" s="23">
        <f>[15]Elo!K15</f>
        <v>2691</v>
      </c>
      <c r="L29" s="23">
        <f>[15]Syys!K15</f>
        <v>1954</v>
      </c>
      <c r="M29" s="23">
        <f>[15]Loka!K15</f>
        <v>1790</v>
      </c>
      <c r="N29" s="23">
        <f>[15]Marras!K15</f>
        <v>1027</v>
      </c>
      <c r="O29" s="23">
        <f>[15]Joulu!K15</f>
        <v>1010</v>
      </c>
    </row>
    <row r="30" spans="2:15" x14ac:dyDescent="0.2">
      <c r="B30" s="1" t="s">
        <v>44</v>
      </c>
      <c r="C30" s="43">
        <f t="shared" si="0"/>
        <v>19483</v>
      </c>
      <c r="D30" s="12">
        <f>[15]Tammi!V15</f>
        <v>1548</v>
      </c>
      <c r="E30" s="12">
        <f>[15]Helmi!V15</f>
        <v>1342</v>
      </c>
      <c r="F30" s="12">
        <f>[15]Maalis!V15</f>
        <v>1493</v>
      </c>
      <c r="G30" s="12">
        <f>[15]Huhti!V15</f>
        <v>1223</v>
      </c>
      <c r="H30" s="12">
        <f>[15]Touko!V15</f>
        <v>1562</v>
      </c>
      <c r="I30" s="12">
        <f>[15]Kesä!V15</f>
        <v>2124</v>
      </c>
      <c r="J30" s="12">
        <f>[15]Heinä!V15</f>
        <v>1535</v>
      </c>
      <c r="K30" s="12">
        <f>[15]Elo!V15</f>
        <v>1881</v>
      </c>
      <c r="L30" s="12">
        <f>[15]Syys!V15</f>
        <v>1857</v>
      </c>
      <c r="M30" s="12">
        <f>[15]Loka!V15</f>
        <v>1720</v>
      </c>
      <c r="N30" s="12">
        <f>[15]Marras!V15</f>
        <v>1737</v>
      </c>
      <c r="O30" s="12">
        <f>[15]Joulu!V15</f>
        <v>1461</v>
      </c>
    </row>
    <row r="31" spans="2:15" s="21" customFormat="1" x14ac:dyDescent="0.2">
      <c r="B31" s="24" t="s">
        <v>2</v>
      </c>
      <c r="C31" s="23">
        <f t="shared" si="0"/>
        <v>22025</v>
      </c>
      <c r="D31" s="23">
        <f>[15]Tammi!BG15</f>
        <v>1439</v>
      </c>
      <c r="E31" s="23">
        <f>[15]Helmi!BG15</f>
        <v>720</v>
      </c>
      <c r="F31" s="23">
        <f>[15]Maalis!BG15</f>
        <v>696</v>
      </c>
      <c r="G31" s="23">
        <f>[15]Huhti!BG15</f>
        <v>1326</v>
      </c>
      <c r="H31" s="23">
        <f>[15]Touko!BG15</f>
        <v>2188</v>
      </c>
      <c r="I31" s="23">
        <f>[15]Kesä!BG15</f>
        <v>3050</v>
      </c>
      <c r="J31" s="23">
        <f>[15]Heinä!BG15</f>
        <v>3644</v>
      </c>
      <c r="K31" s="23">
        <f>[15]Elo!BG15</f>
        <v>2672</v>
      </c>
      <c r="L31" s="23">
        <f>[15]Syys!BG15</f>
        <v>2384</v>
      </c>
      <c r="M31" s="23">
        <f>[15]Loka!BG15</f>
        <v>1480</v>
      </c>
      <c r="N31" s="23">
        <f>[15]Marras!BG15</f>
        <v>928</v>
      </c>
      <c r="O31" s="23">
        <f>[15]Joulu!BG15</f>
        <v>1498</v>
      </c>
    </row>
    <row r="32" spans="2:15" x14ac:dyDescent="0.2">
      <c r="B32" s="1" t="s">
        <v>48</v>
      </c>
      <c r="C32" s="43">
        <f t="shared" si="0"/>
        <v>11587</v>
      </c>
      <c r="D32" s="12">
        <f>[15]Tammi!BA15</f>
        <v>419</v>
      </c>
      <c r="E32" s="12">
        <f>[15]Helmi!BA15</f>
        <v>298</v>
      </c>
      <c r="F32" s="12">
        <f>[15]Maalis!BA15</f>
        <v>534</v>
      </c>
      <c r="G32" s="12">
        <f>[15]Huhti!BA15</f>
        <v>624</v>
      </c>
      <c r="H32" s="12">
        <f>[15]Touko!BA15</f>
        <v>748</v>
      </c>
      <c r="I32" s="12">
        <f>[15]Kesä!BA15</f>
        <v>1510</v>
      </c>
      <c r="J32" s="12">
        <f>[15]Heinä!BA15</f>
        <v>1040</v>
      </c>
      <c r="K32" s="12">
        <f>[15]Elo!BA15</f>
        <v>3509</v>
      </c>
      <c r="L32" s="12">
        <f>[15]Syys!BA15</f>
        <v>1307</v>
      </c>
      <c r="M32" s="12">
        <f>[15]Loka!BA15</f>
        <v>642</v>
      </c>
      <c r="N32" s="12">
        <f>[15]Marras!BA15</f>
        <v>525</v>
      </c>
      <c r="O32" s="12">
        <f>[15]Joulu!BA15</f>
        <v>431</v>
      </c>
    </row>
    <row r="33" spans="2:15" s="21" customFormat="1" x14ac:dyDescent="0.2">
      <c r="B33" s="24" t="s">
        <v>41</v>
      </c>
      <c r="C33" s="23">
        <f t="shared" si="0"/>
        <v>12440</v>
      </c>
      <c r="D33" s="23">
        <f>[15]Tammi!AF15</f>
        <v>1227</v>
      </c>
      <c r="E33" s="23">
        <f>[15]Helmi!AF15</f>
        <v>283</v>
      </c>
      <c r="F33" s="23">
        <f>[15]Maalis!AF15</f>
        <v>592</v>
      </c>
      <c r="G33" s="23">
        <f>[15]Huhti!AF15</f>
        <v>626</v>
      </c>
      <c r="H33" s="23">
        <f>[15]Touko!AF15</f>
        <v>2377</v>
      </c>
      <c r="I33" s="23">
        <f>[15]Kesä!AF15</f>
        <v>1122</v>
      </c>
      <c r="J33" s="23">
        <f>[15]Heinä!AF15</f>
        <v>1374</v>
      </c>
      <c r="K33" s="23">
        <f>[15]Elo!AF15</f>
        <v>1935</v>
      </c>
      <c r="L33" s="23">
        <f>[15]Syys!AF15</f>
        <v>880</v>
      </c>
      <c r="M33" s="23">
        <f>[15]Loka!AF15</f>
        <v>704</v>
      </c>
      <c r="N33" s="23">
        <f>[15]Marras!AF15</f>
        <v>303</v>
      </c>
      <c r="O33" s="23">
        <f>[15]Joulu!AF15</f>
        <v>1017</v>
      </c>
    </row>
    <row r="34" spans="2:15" x14ac:dyDescent="0.2">
      <c r="B34" s="1" t="s">
        <v>47</v>
      </c>
      <c r="C34" s="43">
        <f t="shared" si="0"/>
        <v>8723</v>
      </c>
      <c r="D34" s="12">
        <f>[15]Tammi!Q15</f>
        <v>400</v>
      </c>
      <c r="E34" s="12">
        <f>[15]Helmi!Q15</f>
        <v>430</v>
      </c>
      <c r="F34" s="12">
        <f>[15]Maalis!Q15</f>
        <v>421</v>
      </c>
      <c r="G34" s="12">
        <f>[15]Huhti!Q15</f>
        <v>570</v>
      </c>
      <c r="H34" s="12">
        <f>[15]Touko!Q15</f>
        <v>914</v>
      </c>
      <c r="I34" s="12">
        <f>[15]Kesä!Q15</f>
        <v>905</v>
      </c>
      <c r="J34" s="12">
        <f>[15]Heinä!Q15</f>
        <v>969</v>
      </c>
      <c r="K34" s="12">
        <f>[15]Elo!Q15</f>
        <v>1364</v>
      </c>
      <c r="L34" s="12">
        <f>[15]Syys!Q15</f>
        <v>788</v>
      </c>
      <c r="M34" s="12">
        <f>[15]Loka!Q15</f>
        <v>987</v>
      </c>
      <c r="N34" s="12">
        <f>[15]Marras!Q15</f>
        <v>568</v>
      </c>
      <c r="O34" s="12">
        <f>[15]Joulu!Q15</f>
        <v>407</v>
      </c>
    </row>
    <row r="35" spans="2:15" s="21" customFormat="1" x14ac:dyDescent="0.2">
      <c r="B35" s="24" t="s">
        <v>49</v>
      </c>
      <c r="C35" s="23">
        <f t="shared" si="0"/>
        <v>9082</v>
      </c>
      <c r="D35" s="23">
        <f>[15]Tammi!W15</f>
        <v>484</v>
      </c>
      <c r="E35" s="23">
        <f>[15]Helmi!W15</f>
        <v>374</v>
      </c>
      <c r="F35" s="23">
        <f>[15]Maalis!W15</f>
        <v>498</v>
      </c>
      <c r="G35" s="23">
        <f>[15]Huhti!W15</f>
        <v>468</v>
      </c>
      <c r="H35" s="23">
        <f>[15]Touko!W15</f>
        <v>878</v>
      </c>
      <c r="I35" s="23">
        <f>[15]Kesä!W15</f>
        <v>1365</v>
      </c>
      <c r="J35" s="23">
        <f>[15]Heinä!W15</f>
        <v>1035</v>
      </c>
      <c r="K35" s="23">
        <f>[15]Elo!W15</f>
        <v>1209</v>
      </c>
      <c r="L35" s="23">
        <f>[15]Syys!W15</f>
        <v>1028</v>
      </c>
      <c r="M35" s="23">
        <f>[15]Loka!W15</f>
        <v>746</v>
      </c>
      <c r="N35" s="23">
        <f>[15]Marras!W15</f>
        <v>656</v>
      </c>
      <c r="O35" s="23">
        <f>[15]Joulu!W15</f>
        <v>341</v>
      </c>
    </row>
    <row r="36" spans="2:15" s="46" customFormat="1" x14ac:dyDescent="0.2">
      <c r="B36" s="42" t="s">
        <v>45</v>
      </c>
      <c r="C36" s="43">
        <f t="shared" si="0"/>
        <v>8456</v>
      </c>
      <c r="D36" s="43">
        <f>[15]Tammi!Y15</f>
        <v>550</v>
      </c>
      <c r="E36" s="43">
        <f>[15]Helmi!Y15</f>
        <v>503</v>
      </c>
      <c r="F36" s="43">
        <f>[15]Maalis!Y15</f>
        <v>637</v>
      </c>
      <c r="G36" s="43">
        <f>[15]Huhti!Y15</f>
        <v>613</v>
      </c>
      <c r="H36" s="43">
        <f>[15]Touko!Y15</f>
        <v>820</v>
      </c>
      <c r="I36" s="43">
        <f>[15]Kesä!Y15</f>
        <v>779</v>
      </c>
      <c r="J36" s="43">
        <f>[15]Heinä!Y15</f>
        <v>758</v>
      </c>
      <c r="K36" s="43">
        <f>[15]Elo!Y15</f>
        <v>1126</v>
      </c>
      <c r="L36" s="43">
        <f>[15]Syys!Y15</f>
        <v>696</v>
      </c>
      <c r="M36" s="43">
        <f>[15]Loka!Y15</f>
        <v>808</v>
      </c>
      <c r="N36" s="43">
        <f>[15]Marras!Y15</f>
        <v>645</v>
      </c>
      <c r="O36" s="43">
        <f>[15]Joulu!Y15</f>
        <v>521</v>
      </c>
    </row>
    <row r="37" spans="2:15" s="21" customFormat="1" x14ac:dyDescent="0.2">
      <c r="B37" s="24" t="s">
        <v>51</v>
      </c>
      <c r="C37" s="23">
        <f t="shared" si="0"/>
        <v>28054</v>
      </c>
      <c r="D37" s="23">
        <f>[15]Tammi!AW15</f>
        <v>1768</v>
      </c>
      <c r="E37" s="23">
        <f>[15]Helmi!AW15</f>
        <v>1642</v>
      </c>
      <c r="F37" s="23">
        <f>[15]Maalis!AW15</f>
        <v>2065</v>
      </c>
      <c r="G37" s="23">
        <f>[15]Huhti!AW15</f>
        <v>2511</v>
      </c>
      <c r="H37" s="23">
        <f>[15]Touko!AW15</f>
        <v>3116</v>
      </c>
      <c r="I37" s="23">
        <f>[15]Kesä!AW15</f>
        <v>3092</v>
      </c>
      <c r="J37" s="23">
        <f>[15]Heinä!AW15</f>
        <v>1569</v>
      </c>
      <c r="K37" s="23">
        <f>[15]Elo!AW15</f>
        <v>2401</v>
      </c>
      <c r="L37" s="23">
        <f>[15]Syys!AW15</f>
        <v>3064</v>
      </c>
      <c r="M37" s="23">
        <f>[15]Loka!AW15</f>
        <v>2656</v>
      </c>
      <c r="N37" s="23">
        <f>[15]Marras!AW15</f>
        <v>2271</v>
      </c>
      <c r="O37" s="23">
        <f>[15]Joulu!AW15</f>
        <v>1899</v>
      </c>
    </row>
    <row r="38" spans="2:15" x14ac:dyDescent="0.2">
      <c r="B38" s="1" t="s">
        <v>3</v>
      </c>
      <c r="C38" s="43">
        <f t="shared" si="0"/>
        <v>7865</v>
      </c>
      <c r="D38" s="12">
        <f>[15]Tammi!AI15</f>
        <v>653</v>
      </c>
      <c r="E38" s="12">
        <f>[15]Helmi!AI15</f>
        <v>383</v>
      </c>
      <c r="F38" s="12">
        <f>[15]Maalis!AI15</f>
        <v>522</v>
      </c>
      <c r="G38" s="12">
        <f>[15]Huhti!AI15</f>
        <v>575</v>
      </c>
      <c r="H38" s="12">
        <f>[15]Touko!AI15</f>
        <v>551</v>
      </c>
      <c r="I38" s="12">
        <f>[15]Kesä!AI15</f>
        <v>781</v>
      </c>
      <c r="J38" s="12">
        <f>[15]Heinä!AI15</f>
        <v>684</v>
      </c>
      <c r="K38" s="12">
        <f>[15]Elo!AI15</f>
        <v>748</v>
      </c>
      <c r="L38" s="12">
        <f>[15]Syys!AI15</f>
        <v>876</v>
      </c>
      <c r="M38" s="12">
        <f>[15]Loka!AI15</f>
        <v>1020</v>
      </c>
      <c r="N38" s="12">
        <f>[15]Marras!AI15</f>
        <v>502</v>
      </c>
      <c r="O38" s="12">
        <f>[15]Joulu!AI15</f>
        <v>570</v>
      </c>
    </row>
    <row r="39" spans="2:15" s="21" customFormat="1" x14ac:dyDescent="0.2">
      <c r="B39" s="24" t="s">
        <v>46</v>
      </c>
      <c r="C39" s="23">
        <f t="shared" si="0"/>
        <v>11537</v>
      </c>
      <c r="D39" s="23">
        <f>[15]Tammi!U15</f>
        <v>279</v>
      </c>
      <c r="E39" s="23">
        <f>[15]Helmi!U15</f>
        <v>291</v>
      </c>
      <c r="F39" s="23">
        <f>[15]Maalis!U15</f>
        <v>444</v>
      </c>
      <c r="G39" s="23">
        <f>[15]Huhti!U15</f>
        <v>536</v>
      </c>
      <c r="H39" s="23">
        <f>[15]Touko!U15</f>
        <v>1121</v>
      </c>
      <c r="I39" s="23">
        <f>[15]Kesä!U15</f>
        <v>1318</v>
      </c>
      <c r="J39" s="23">
        <f>[15]Heinä!U15</f>
        <v>1630</v>
      </c>
      <c r="K39" s="23">
        <f>[15]Elo!U15</f>
        <v>1694</v>
      </c>
      <c r="L39" s="23">
        <f>[15]Syys!U15</f>
        <v>1123</v>
      </c>
      <c r="M39" s="23">
        <f>[15]Loka!U15</f>
        <v>1197</v>
      </c>
      <c r="N39" s="23">
        <f>[15]Marras!U15</f>
        <v>951</v>
      </c>
      <c r="O39" s="23">
        <f>[15]Joulu!U15</f>
        <v>953</v>
      </c>
    </row>
    <row r="40" spans="2:15" x14ac:dyDescent="0.2">
      <c r="B40" s="1" t="s">
        <v>50</v>
      </c>
      <c r="C40" s="43">
        <f t="shared" si="0"/>
        <v>7085</v>
      </c>
      <c r="D40" s="12">
        <f>[15]Tammi!AJ15</f>
        <v>929</v>
      </c>
      <c r="E40" s="12">
        <f>[15]Helmi!AJ15</f>
        <v>400</v>
      </c>
      <c r="F40" s="12">
        <f>[15]Maalis!AJ15</f>
        <v>461</v>
      </c>
      <c r="G40" s="12">
        <f>[15]Huhti!AJ15</f>
        <v>493</v>
      </c>
      <c r="H40" s="12">
        <f>[15]Touko!AJ15</f>
        <v>425</v>
      </c>
      <c r="I40" s="12">
        <f>[15]Kesä!AJ15</f>
        <v>690</v>
      </c>
      <c r="J40" s="12">
        <f>[15]Heinä!AJ15</f>
        <v>523</v>
      </c>
      <c r="K40" s="12">
        <f>[15]Elo!AJ15</f>
        <v>624</v>
      </c>
      <c r="L40" s="12">
        <f>[15]Syys!AJ15</f>
        <v>612</v>
      </c>
      <c r="M40" s="12">
        <f>[15]Loka!AJ15</f>
        <v>736</v>
      </c>
      <c r="N40" s="12">
        <f>[15]Marras!AJ15</f>
        <v>538</v>
      </c>
      <c r="O40" s="12">
        <f>[15]Joulu!AJ15</f>
        <v>654</v>
      </c>
    </row>
    <row r="41" spans="2:15" s="21" customFormat="1" x14ac:dyDescent="0.2">
      <c r="B41" s="24" t="s">
        <v>52</v>
      </c>
      <c r="C41" s="23">
        <f t="shared" si="0"/>
        <v>4329</v>
      </c>
      <c r="D41" s="23">
        <f>[15]Tammi!I15</f>
        <v>215</v>
      </c>
      <c r="E41" s="23">
        <f>[15]Helmi!I15</f>
        <v>113</v>
      </c>
      <c r="F41" s="23">
        <f>[15]Maalis!I15</f>
        <v>192</v>
      </c>
      <c r="G41" s="23">
        <f>[15]Huhti!I15</f>
        <v>226</v>
      </c>
      <c r="H41" s="23">
        <f>[15]Touko!I15</f>
        <v>483</v>
      </c>
      <c r="I41" s="23">
        <f>[15]Kesä!I15</f>
        <v>714</v>
      </c>
      <c r="J41" s="23">
        <f>[15]Heinä!I15</f>
        <v>88</v>
      </c>
      <c r="K41" s="23">
        <f>[15]Elo!I15</f>
        <v>905</v>
      </c>
      <c r="L41" s="23">
        <f>[15]Syys!I15</f>
        <v>310</v>
      </c>
      <c r="M41" s="23">
        <f>[15]Loka!I15</f>
        <v>814</v>
      </c>
      <c r="N41" s="23">
        <f>[15]Marras!I15</f>
        <v>171</v>
      </c>
      <c r="O41" s="23">
        <f>[15]Joulu!I15</f>
        <v>98</v>
      </c>
    </row>
    <row r="42" spans="2:15" s="46" customFormat="1" x14ac:dyDescent="0.2">
      <c r="B42" s="42" t="s">
        <v>71</v>
      </c>
      <c r="C42" s="43">
        <f t="shared" si="0"/>
        <v>9553</v>
      </c>
      <c r="D42" s="43">
        <f>[15]Tammi!AG15</f>
        <v>537</v>
      </c>
      <c r="E42" s="43">
        <f>[15]Helmi!AG15</f>
        <v>609</v>
      </c>
      <c r="F42" s="43">
        <f>[15]Maalis!AG15</f>
        <v>461</v>
      </c>
      <c r="G42" s="43">
        <f>[15]Huhti!AG15</f>
        <v>728</v>
      </c>
      <c r="H42" s="43">
        <f>[15]Touko!AG15</f>
        <v>1327</v>
      </c>
      <c r="I42" s="43">
        <f>[15]Kesä!AG15</f>
        <v>1317</v>
      </c>
      <c r="J42" s="43">
        <f>[15]Heinä!AG15</f>
        <v>627</v>
      </c>
      <c r="K42" s="43">
        <f>[15]Elo!AG15</f>
        <v>1170</v>
      </c>
      <c r="L42" s="43">
        <f>[15]Syys!AG15</f>
        <v>930</v>
      </c>
      <c r="M42" s="43">
        <f>[15]Loka!AG15</f>
        <v>716</v>
      </c>
      <c r="N42" s="43">
        <f>[15]Marras!AG15</f>
        <v>686</v>
      </c>
      <c r="O42" s="43">
        <f>[15]Joulu!AG15</f>
        <v>445</v>
      </c>
    </row>
    <row r="43" spans="2:15" s="21" customFormat="1" x14ac:dyDescent="0.2">
      <c r="B43" s="24" t="s">
        <v>4</v>
      </c>
      <c r="C43" s="23">
        <f t="shared" si="0"/>
        <v>5742</v>
      </c>
      <c r="D43" s="23">
        <f>[15]Tammi!AN15</f>
        <v>404</v>
      </c>
      <c r="E43" s="23">
        <f>[15]Helmi!AN15</f>
        <v>229</v>
      </c>
      <c r="F43" s="23">
        <f>[15]Maalis!AN15</f>
        <v>268</v>
      </c>
      <c r="G43" s="23">
        <f>[15]Huhti!AN15</f>
        <v>282</v>
      </c>
      <c r="H43" s="23">
        <f>[15]Touko!AN15</f>
        <v>717</v>
      </c>
      <c r="I43" s="23">
        <f>[15]Kesä!AN15</f>
        <v>613</v>
      </c>
      <c r="J43" s="23">
        <f>[15]Heinä!AN15</f>
        <v>659</v>
      </c>
      <c r="K43" s="23">
        <f>[15]Elo!AN15</f>
        <v>930</v>
      </c>
      <c r="L43" s="23">
        <f>[15]Syys!AN15</f>
        <v>637</v>
      </c>
      <c r="M43" s="23">
        <f>[15]Loka!AN15</f>
        <v>347</v>
      </c>
      <c r="N43" s="23">
        <f>[15]Marras!AN15</f>
        <v>343</v>
      </c>
      <c r="O43" s="23">
        <f>[15]Joulu!AN15</f>
        <v>313</v>
      </c>
    </row>
    <row r="44" spans="2:15" x14ac:dyDescent="0.2">
      <c r="B44" s="1" t="s">
        <v>103</v>
      </c>
      <c r="C44" s="43">
        <f t="shared" si="0"/>
        <v>3221</v>
      </c>
      <c r="D44" s="12">
        <f>[15]Tammi!AL15</f>
        <v>442</v>
      </c>
      <c r="E44" s="12">
        <f>[15]Helmi!AL15</f>
        <v>153</v>
      </c>
      <c r="F44" s="12">
        <f>[15]Maalis!AL15</f>
        <v>234</v>
      </c>
      <c r="G44" s="12">
        <f>[15]Huhti!AL15</f>
        <v>205</v>
      </c>
      <c r="H44" s="12">
        <f>[15]Touko!AL15</f>
        <v>198</v>
      </c>
      <c r="I44" s="12">
        <f>[15]Kesä!AL15</f>
        <v>298</v>
      </c>
      <c r="J44" s="12">
        <f>[15]Heinä!AL15</f>
        <v>217</v>
      </c>
      <c r="K44" s="12">
        <f>[15]Elo!AL15</f>
        <v>578</v>
      </c>
      <c r="L44" s="12">
        <f>[15]Syys!AL15</f>
        <v>207</v>
      </c>
      <c r="M44" s="12">
        <f>[15]Loka!AL15</f>
        <v>211</v>
      </c>
      <c r="N44" s="12">
        <f>[15]Marras!AL15</f>
        <v>233</v>
      </c>
      <c r="O44" s="12">
        <f>[15]Joulu!AL15</f>
        <v>245</v>
      </c>
    </row>
    <row r="45" spans="2:15" s="21" customFormat="1" x14ac:dyDescent="0.2">
      <c r="B45" s="24" t="s">
        <v>53</v>
      </c>
      <c r="C45" s="23">
        <f t="shared" si="0"/>
        <v>1569</v>
      </c>
      <c r="D45" s="23">
        <f>[15]Tammi!BH15</f>
        <v>68</v>
      </c>
      <c r="E45" s="23">
        <f>[15]Helmi!BH15</f>
        <v>124</v>
      </c>
      <c r="F45" s="23">
        <f>[15]Maalis!BH15</f>
        <v>43</v>
      </c>
      <c r="G45" s="23">
        <f>[15]Huhti!BH15</f>
        <v>91</v>
      </c>
      <c r="H45" s="23">
        <f>[15]Touko!BH15</f>
        <v>148</v>
      </c>
      <c r="I45" s="23">
        <f>[15]Kesä!BH15</f>
        <v>259</v>
      </c>
      <c r="J45" s="23">
        <f>[15]Heinä!BH15</f>
        <v>252</v>
      </c>
      <c r="K45" s="23">
        <f>[15]Elo!BH15</f>
        <v>197</v>
      </c>
      <c r="L45" s="23">
        <f>[15]Syys!BH15</f>
        <v>154</v>
      </c>
      <c r="M45" s="23">
        <f>[15]Loka!BH15</f>
        <v>84</v>
      </c>
      <c r="N45" s="23">
        <f>[15]Marras!BH15</f>
        <v>100</v>
      </c>
      <c r="O45" s="23">
        <f>[15]Joulu!BH15</f>
        <v>49</v>
      </c>
    </row>
    <row r="46" spans="2:15" s="46" customFormat="1" x14ac:dyDescent="0.2">
      <c r="B46" s="42" t="s">
        <v>5</v>
      </c>
      <c r="C46" s="43">
        <f t="shared" si="0"/>
        <v>3480</v>
      </c>
      <c r="D46" s="43">
        <f>[15]Tammi!BC15</f>
        <v>110</v>
      </c>
      <c r="E46" s="43">
        <f>[15]Helmi!BC15</f>
        <v>163</v>
      </c>
      <c r="F46" s="43">
        <f>[15]Maalis!BC15</f>
        <v>232</v>
      </c>
      <c r="G46" s="43">
        <f>[15]Huhti!BC15</f>
        <v>140</v>
      </c>
      <c r="H46" s="43">
        <f>[15]Touko!BC15</f>
        <v>296</v>
      </c>
      <c r="I46" s="43">
        <f>[15]Kesä!BC15</f>
        <v>607</v>
      </c>
      <c r="J46" s="43">
        <f>[15]Heinä!BC15</f>
        <v>518</v>
      </c>
      <c r="K46" s="43">
        <f>[15]Elo!BC15</f>
        <v>473</v>
      </c>
      <c r="L46" s="43">
        <f>[15]Syys!BC15</f>
        <v>326</v>
      </c>
      <c r="M46" s="43">
        <f>[15]Loka!BC15</f>
        <v>231</v>
      </c>
      <c r="N46" s="43">
        <f>[15]Marras!BC15</f>
        <v>185</v>
      </c>
      <c r="O46" s="43">
        <f>[15]Joulu!BC15</f>
        <v>199</v>
      </c>
    </row>
    <row r="47" spans="2:15" s="21" customFormat="1" x14ac:dyDescent="0.2">
      <c r="B47" s="25"/>
      <c r="C47" s="23">
        <f t="shared" si="0"/>
        <v>0</v>
      </c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2:15" x14ac:dyDescent="0.2">
      <c r="B48" s="1" t="s">
        <v>54</v>
      </c>
      <c r="C48" s="43">
        <f t="shared" si="0"/>
        <v>160009</v>
      </c>
      <c r="D48" s="8">
        <f t="shared" ref="D48:O48" si="1">D10-SUM(D12:D46)</f>
        <v>9852</v>
      </c>
      <c r="E48" s="8">
        <f t="shared" si="1"/>
        <v>9405</v>
      </c>
      <c r="F48" s="8">
        <f t="shared" si="1"/>
        <v>9933</v>
      </c>
      <c r="G48" s="8">
        <f t="shared" si="1"/>
        <v>8812</v>
      </c>
      <c r="H48" s="8">
        <f t="shared" si="1"/>
        <v>13655</v>
      </c>
      <c r="I48" s="8">
        <f t="shared" si="1"/>
        <v>16680</v>
      </c>
      <c r="J48" s="8">
        <f t="shared" si="1"/>
        <v>15956</v>
      </c>
      <c r="K48" s="8">
        <f t="shared" si="1"/>
        <v>28183</v>
      </c>
      <c r="L48" s="8">
        <f t="shared" si="1"/>
        <v>18379</v>
      </c>
      <c r="M48" s="8">
        <f t="shared" si="1"/>
        <v>11535</v>
      </c>
      <c r="N48" s="8">
        <f t="shared" si="1"/>
        <v>9599</v>
      </c>
      <c r="O48" s="8">
        <f t="shared" si="1"/>
        <v>8020</v>
      </c>
    </row>
    <row r="49" spans="2:15" x14ac:dyDescent="0.2"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2:15" x14ac:dyDescent="0.2"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2:15" x14ac:dyDescent="0.2"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2:15" x14ac:dyDescent="0.2"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</row>
    <row r="53" spans="2:15" x14ac:dyDescent="0.2"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</row>
    <row r="54" spans="2:15" x14ac:dyDescent="0.2"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2:15" x14ac:dyDescent="0.2"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</row>
    <row r="56" spans="2:15" x14ac:dyDescent="0.2"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2:15" x14ac:dyDescent="0.2">
      <c r="B57" s="13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2:15" x14ac:dyDescent="0.2"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2:15" x14ac:dyDescent="0.2"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2:15" x14ac:dyDescent="0.2"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</row>
  </sheetData>
  <phoneticPr fontId="0" type="noConversion"/>
  <conditionalFormatting sqref="P1:IV1048576 A1:B1048576 C1:O6 C8:O65536">
    <cfRule type="cellIs" dxfId="498" priority="9" stopIfTrue="1" operator="lessThan">
      <formula>0</formula>
    </cfRule>
  </conditionalFormatting>
  <conditionalFormatting sqref="H1:H6 H8:H65536">
    <cfRule type="cellIs" dxfId="497" priority="8" stopIfTrue="1" operator="lessThan">
      <formula>0</formula>
    </cfRule>
  </conditionalFormatting>
  <conditionalFormatting sqref="I1:I6 I8:I65536">
    <cfRule type="cellIs" dxfId="496" priority="7" stopIfTrue="1" operator="lessThan">
      <formula>0</formula>
    </cfRule>
  </conditionalFormatting>
  <conditionalFormatting sqref="J1:J6 J8:J65536">
    <cfRule type="cellIs" dxfId="495" priority="6" stopIfTrue="1" operator="lessThan">
      <formula>0</formula>
    </cfRule>
  </conditionalFormatting>
  <conditionalFormatting sqref="K1:K6 K8:K65536">
    <cfRule type="cellIs" dxfId="494" priority="5" stopIfTrue="1" operator="lessThan">
      <formula>0</formula>
    </cfRule>
  </conditionalFormatting>
  <conditionalFormatting sqref="L1:L6 L8:L65536">
    <cfRule type="cellIs" dxfId="493" priority="4" stopIfTrue="1" operator="lessThan">
      <formula>0</formula>
    </cfRule>
  </conditionalFormatting>
  <conditionalFormatting sqref="M1:M6 M8:M65536">
    <cfRule type="cellIs" dxfId="492" priority="3" stopIfTrue="1" operator="lessThan">
      <formula>0</formula>
    </cfRule>
  </conditionalFormatting>
  <conditionalFormatting sqref="N1:N6 N8:N65536">
    <cfRule type="cellIs" dxfId="491" priority="2" stopIfTrue="1" operator="lessThan">
      <formula>0</formula>
    </cfRule>
  </conditionalFormatting>
  <conditionalFormatting sqref="O1:O6 O8:O65536">
    <cfRule type="cellIs" dxfId="490" priority="1" stopIfTrue="1" operator="lessThan">
      <formula>0</formula>
    </cfRule>
  </conditionalFormatting>
  <pageMargins left="0.5" right="0.69" top="0.36" bottom="0.35" header="0.28000000000000003" footer="0.32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65</vt:i4>
      </vt:variant>
      <vt:variant>
        <vt:lpstr>Nimetyt alueet</vt:lpstr>
      </vt:variant>
      <vt:variant>
        <vt:i4>9</vt:i4>
      </vt:variant>
    </vt:vector>
  </HeadingPairs>
  <TitlesOfParts>
    <vt:vector size="74" baseType="lpstr">
      <vt:lpstr>Yöpymiset0214</vt:lpstr>
      <vt:lpstr>2013-2015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Muutos1415</vt:lpstr>
      <vt:lpstr>Muutos1415%</vt:lpstr>
      <vt:lpstr>Muutos1314</vt:lpstr>
      <vt:lpstr>Muutos1314%</vt:lpstr>
      <vt:lpstr>Muutos1213</vt:lpstr>
      <vt:lpstr>Muutos1213%</vt:lpstr>
      <vt:lpstr>Muutos1112</vt:lpstr>
      <vt:lpstr>Muutos1112%</vt:lpstr>
      <vt:lpstr>Muutos1011</vt:lpstr>
      <vt:lpstr>Muutos1011%</vt:lpstr>
      <vt:lpstr>Muutos0910</vt:lpstr>
      <vt:lpstr>Muutos0910%</vt:lpstr>
      <vt:lpstr>Muutos0809</vt:lpstr>
      <vt:lpstr>Muutos0809%</vt:lpstr>
      <vt:lpstr>Muutos0708</vt:lpstr>
      <vt:lpstr>Muutos0708%</vt:lpstr>
      <vt:lpstr>Muutos0607</vt:lpstr>
      <vt:lpstr>Muutos0607%</vt:lpstr>
      <vt:lpstr>Muutos0506</vt:lpstr>
      <vt:lpstr>Muutos0506%</vt:lpstr>
      <vt:lpstr>2015KOKOMAA</vt:lpstr>
      <vt:lpstr>2014KOKOMAA</vt:lpstr>
      <vt:lpstr>2013KOKOMAA</vt:lpstr>
      <vt:lpstr>2012KOKOMAA</vt:lpstr>
      <vt:lpstr>2011KOKOMAA</vt:lpstr>
      <vt:lpstr>2010KOKOMAA</vt:lpstr>
      <vt:lpstr>2009KOKOMAA</vt:lpstr>
      <vt:lpstr>2008KOKOMAA</vt:lpstr>
      <vt:lpstr>2007KOKOMAA</vt:lpstr>
      <vt:lpstr>2006KOKOMAA</vt:lpstr>
      <vt:lpstr>Muutos1415KOKOMAA</vt:lpstr>
      <vt:lpstr>Muutos1415%KOKOMAA</vt:lpstr>
      <vt:lpstr>Muutos1314KOKOMAA</vt:lpstr>
      <vt:lpstr>Muutos1314%KOKOMAA</vt:lpstr>
      <vt:lpstr>Muutos1213KOKOMAA</vt:lpstr>
      <vt:lpstr>Muutos1213%KOKOMAA</vt:lpstr>
      <vt:lpstr>Muutos1112KOKOMAA</vt:lpstr>
      <vt:lpstr>Muutos1112%KOKOMAA</vt:lpstr>
      <vt:lpstr>Muutos1011KOKOMAA</vt:lpstr>
      <vt:lpstr>Muutos1011KOKOMAA%</vt:lpstr>
      <vt:lpstr>Muutos0910KOKOMAA</vt:lpstr>
      <vt:lpstr>Muutos0910%KOKOMAA</vt:lpstr>
      <vt:lpstr>Muutos0809KOKOMAA</vt:lpstr>
      <vt:lpstr>Muutos%0809KOKOMAA</vt:lpstr>
      <vt:lpstr>Muutos0708KOKOMAA</vt:lpstr>
      <vt:lpstr>Muutos%0708KOKOMAA</vt:lpstr>
      <vt:lpstr>Kesäsesonki</vt:lpstr>
      <vt:lpstr>Talvisesonki</vt:lpstr>
      <vt:lpstr>'2008'!Tulostusalue</vt:lpstr>
      <vt:lpstr>'2009'!Tulostusalue</vt:lpstr>
      <vt:lpstr>'2013-2015'!Tulostusalue</vt:lpstr>
      <vt:lpstr>Kesäsesonki!Tulostusalue</vt:lpstr>
      <vt:lpstr>Muutos0708!Tulostusalue</vt:lpstr>
      <vt:lpstr>'Muutos0708%'!Tulostusalue</vt:lpstr>
      <vt:lpstr>Muutos0809!Tulostusalue</vt:lpstr>
      <vt:lpstr>'Muutos0809%'!Tulostusalue</vt:lpstr>
      <vt:lpstr>Talvisesonki!Tulostusalue</vt:lpstr>
    </vt:vector>
  </TitlesOfParts>
  <Company>Art-Travel Oy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Heikki Artman</dc:creator>
  <cp:lastModifiedBy>Väänänen Pihla</cp:lastModifiedBy>
  <cp:lastPrinted>2009-02-25T09:19:35Z</cp:lastPrinted>
  <dcterms:created xsi:type="dcterms:W3CDTF">2000-06-16T08:40:35Z</dcterms:created>
  <dcterms:modified xsi:type="dcterms:W3CDTF">2016-01-14T11:06:38Z</dcterms:modified>
</cp:coreProperties>
</file>