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16" windowHeight="6180" activeTab="0"/>
  </bookViews>
  <sheets>
    <sheet name="YHTVE982" sheetId="1" r:id="rId1"/>
  </sheets>
  <definedNames>
    <definedName name="__123Graph_ALÄMPÖ" hidden="1">'YHTVE982'!$N$17:$N$34</definedName>
    <definedName name="__123Graph_AMAIN" hidden="1">'YHTVE982'!$AS$17:$AS$34</definedName>
    <definedName name="__123Graph_ASÄHKÖ" hidden="1">'YHTVE982'!$S$17:$S$34</definedName>
    <definedName name="__123Graph_AVESI" hidden="1">'YHTVE982'!$AS$17:$AS$34</definedName>
    <definedName name="__123Graph_LBL_ALÄMPÖ" hidden="1">'YHTVE982'!$N$17:$N$34</definedName>
    <definedName name="__123Graph_LBL_AMAIN" hidden="1">'YHTVE982'!$AS$17:$AS$34</definedName>
    <definedName name="__123Graph_LBL_ASÄHKÖ" hidden="1">'YHTVE982'!$S$17:$S$34</definedName>
    <definedName name="__123Graph_LBL_AVESI" hidden="1">'YHTVE982'!$AS$17:$AS$34</definedName>
    <definedName name="__123Graph_XLÄMPÖ" hidden="1">'YHTVE982'!$AM$17:$AM$34</definedName>
    <definedName name="__123Graph_XMAIN" hidden="1">'YHTVE982'!$AM$17:$AM$34</definedName>
    <definedName name="__123Graph_XSÄHKÖ" hidden="1">'YHTVE982'!$AM$17:$AM$34</definedName>
    <definedName name="__123Graph_XVESI" hidden="1">'YHTVE982'!$AM$17:$AM$34</definedName>
    <definedName name="_xlnm.Print_Area" localSheetId="0">'YHTVE982'!$A$1:$Z$50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<sst xmlns="http://schemas.openxmlformats.org/spreadsheetml/2006/main" count="187" uniqueCount="62">
  <si>
    <t>HELSINGIN KAUPUNGIN RAKENNUSVIRASTO</t>
  </si>
  <si>
    <t xml:space="preserve"> </t>
  </si>
  <si>
    <t xml:space="preserve">Mårten Lindholm  </t>
  </si>
  <si>
    <t>joista on kulutustiedot. (Sulkeissa on esitetty vastaava edellisvuoden vertailuluku.) - Tilavuutena on käytetty lämmitettyä tilavuutta.</t>
  </si>
  <si>
    <t>Lämmitetyt kiint.</t>
  </si>
  <si>
    <t>Kulutettu lämpömäärä</t>
  </si>
  <si>
    <t>Sähkö</t>
  </si>
  <si>
    <t>Energian</t>
  </si>
  <si>
    <t>(muu kuin lämm. sähkö)</t>
  </si>
  <si>
    <t>kokonais-</t>
  </si>
  <si>
    <t>tilavuus</t>
  </si>
  <si>
    <t xml:space="preserve">rak:n </t>
  </si>
  <si>
    <t>yhteensä</t>
  </si>
  <si>
    <t>sääkorjattu</t>
  </si>
  <si>
    <t>kulutus</t>
  </si>
  <si>
    <t>ominais-</t>
  </si>
  <si>
    <t>määrä</t>
  </si>
  <si>
    <t>1000 m3</t>
  </si>
  <si>
    <t xml:space="preserve">  %</t>
  </si>
  <si>
    <t>kpl</t>
  </si>
  <si>
    <t>GWh</t>
  </si>
  <si>
    <t>%</t>
  </si>
  <si>
    <t>kWh/m3</t>
  </si>
  <si>
    <t>Asuinkerrostalot</t>
  </si>
  <si>
    <t>(</t>
  </si>
  <si>
    <t>)</t>
  </si>
  <si>
    <t>Pientalot</t>
  </si>
  <si>
    <t>Liikenteen rakennukset</t>
  </si>
  <si>
    <t>Teollisuusrakennukset</t>
  </si>
  <si>
    <t>Muut rakennukset</t>
  </si>
  <si>
    <t>Väestönsuojat</t>
  </si>
  <si>
    <t>Yhteensä</t>
  </si>
  <si>
    <t>Energian jakautuminen (%) kulutusryhmiin</t>
  </si>
  <si>
    <t>2/  Lämmityssähköä lukuunottamatta luvuissa on mukana kaikki muu sähkö, mikä on erona tavalliseen tilastointiin etenkin asuinkerrostalojen kohdalla; vrt. huom. 3.</t>
  </si>
  <si>
    <t>Taulukon tiedot on pääasiassa saatu atk-poimintana Helsingin Energian laskutustiedostoista sekä Tieke:n rakennusrekisteristä. Mukana ovat vain ne kiinteistöt,</t>
  </si>
  <si>
    <t>HKR-Rakennuttaja/Kiinteistöjen elinkaaripalvelut</t>
  </si>
  <si>
    <t>lämpö</t>
  </si>
  <si>
    <t>sähkö-</t>
  </si>
  <si>
    <t xml:space="preserve">kaukolämpö </t>
  </si>
  <si>
    <t xml:space="preserve">    tilastoista yleensä puuttuu huoneistosähkön osuus ja niissä on vain pelkkä kiinteistösähkö, joka näissä kiinteistöissä on 35 % (35 %) taulukon kulutuksista.</t>
  </si>
  <si>
    <t xml:space="preserve">KAUPUNGIN OMISTAMIEN KIINTEISTÖJEN ENERGIAN KULUTUSTIEDOT VUODELTA 2005 </t>
  </si>
  <si>
    <t>1/  Sääkorjauksen lämmitystarveluvut : (2005) 3840 - (2004) 4039 - (2003) 4146 - (1971-2000) 4229. Sääkorjaus on tehty lämmönkulutuksiin 70-prosenttisesti.</t>
  </si>
  <si>
    <t>4/  Sähköllä lämmitettyjen kiinteistöjen osuus on 11,51 GWh (12,02 GWh) eli 1,1% 1064,67 GWh:sta (1,1 %).</t>
  </si>
  <si>
    <t>(69.6)</t>
  </si>
  <si>
    <t>(70.4)</t>
  </si>
  <si>
    <t>(29.6)</t>
  </si>
  <si>
    <t>5/  Kaupungin omistama rakennuskanta oli 2005 yhteensä 31,8 milj. m3 (31,7), joista omassa kaupungissa oli 31,5 milj. m3 (31,4). Rakennuskanta 31,8 milj. m3 jakaantui</t>
  </si>
  <si>
    <t xml:space="preserve">    omistuksen osalta seuraavasti: suora omistus Helsingissä 18,9 milj. m3 + muualla 0,3 milj. m3 + säätiöt 0,6 milj. m3 + kiinteistöyhtiöt 12,0 milj. m3.  </t>
  </si>
  <si>
    <t xml:space="preserve">    Lämmitty rakennuskanta oli 25,9milj. m3 (25,8), joka oli 81 % (81 %) kokonaismäärästä. </t>
  </si>
  <si>
    <t>3/  Pelkän kiinteistösähkön osuus on nyt asuinkerrostaloissa 4,4 kWh/m3 (2004 se oli 4,5), pientaloissa 5,5 (5,5), asuntoloissa 16,9 (16,0) ja asuinrakennuksissa</t>
  </si>
  <si>
    <t xml:space="preserve">    keskimäärin 4,8 (4,9). Loput on asukkaiden kuluttamaa huoneistosähköä, siis keskimäärin (13,8 - 4,8)=9,0/13,8 = 65 % (65 %). Vertailuissa on huomioitava, että</t>
  </si>
  <si>
    <t>Opetusrakennukset</t>
  </si>
  <si>
    <t>Asuntolarakennukset</t>
  </si>
  <si>
    <t>Toimistorakennukset</t>
  </si>
  <si>
    <t>Kirjastot, museo- ja näyttelyrakennukset</t>
  </si>
  <si>
    <t>Teatteri- ja konserttirakennukset</t>
  </si>
  <si>
    <t>Seura-, kerho- ja monitoimitalot</t>
  </si>
  <si>
    <t>Urheilurakennukset</t>
  </si>
  <si>
    <t>-Asuinrakennukset yhteensä</t>
  </si>
  <si>
    <t>Lasten päiväkodit ja leikkikentät</t>
  </si>
  <si>
    <t>18.5.2006</t>
  </si>
  <si>
    <t>Terveyden- ja sosiaalihuollonrakennukset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</si>
</sst>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_)"/>
    <numFmt numFmtId="173" formatCode="0_)"/>
    <numFmt numFmtId="174" formatCode="0.00_)"/>
    <numFmt numFmtId="175" formatCode="0.0"/>
  </numFmts>
  <fonts count="6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4" fontId="1" fillId="0" borderId="0" xfId="0" applyNumberFormat="1" applyFont="1" applyAlignment="1" applyProtection="1" quotePrefix="1">
      <alignment horizontal="left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8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9" xfId="0" applyNumberFormat="1" applyFont="1" applyBorder="1" applyAlignment="1" applyProtection="1">
      <alignment/>
      <protection/>
    </xf>
    <xf numFmtId="173" fontId="1" fillId="0" borderId="8" xfId="0" applyNumberFormat="1" applyFont="1" applyBorder="1" applyAlignment="1" applyProtection="1">
      <alignment/>
      <protection/>
    </xf>
    <xf numFmtId="173" fontId="1" fillId="0" borderId="6" xfId="0" applyNumberFormat="1" applyFont="1" applyBorder="1" applyAlignment="1" applyProtection="1">
      <alignment horizontal="right"/>
      <protection/>
    </xf>
    <xf numFmtId="174" fontId="1" fillId="0" borderId="5" xfId="0" applyNumberFormat="1" applyFont="1" applyBorder="1" applyAlignment="1" applyProtection="1">
      <alignment horizontal="right"/>
      <protection/>
    </xf>
    <xf numFmtId="174" fontId="1" fillId="0" borderId="9" xfId="0" applyNumberFormat="1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/>
      <protection/>
    </xf>
    <xf numFmtId="175" fontId="1" fillId="0" borderId="0" xfId="0" applyNumberFormat="1" applyFont="1" applyBorder="1" applyAlignment="1" applyProtection="1">
      <alignment horizontal="right"/>
      <protection/>
    </xf>
    <xf numFmtId="174" fontId="1" fillId="0" borderId="5" xfId="0" applyNumberFormat="1" applyFont="1" applyBorder="1" applyAlignment="1" applyProtection="1">
      <alignment/>
      <protection/>
    </xf>
    <xf numFmtId="174" fontId="1" fillId="0" borderId="8" xfId="0" applyNumberFormat="1" applyFont="1" applyBorder="1" applyAlignment="1" applyProtection="1">
      <alignment/>
      <protection/>
    </xf>
    <xf numFmtId="173" fontId="1" fillId="0" borderId="6" xfId="0" applyNumberFormat="1" applyFont="1" applyBorder="1" applyAlignment="1" applyProtection="1">
      <alignment/>
      <protection/>
    </xf>
    <xf numFmtId="173" fontId="1" fillId="0" borderId="6" xfId="0" applyNumberFormat="1" applyFont="1" applyBorder="1" applyAlignment="1" applyProtection="1">
      <alignment/>
      <protection/>
    </xf>
    <xf numFmtId="174" fontId="1" fillId="0" borderId="5" xfId="0" applyNumberFormat="1" applyFont="1" applyBorder="1" applyAlignment="1" applyProtection="1">
      <alignment/>
      <protection/>
    </xf>
    <xf numFmtId="175" fontId="1" fillId="0" borderId="0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 quotePrefix="1">
      <alignment horizontal="left"/>
      <protection/>
    </xf>
    <xf numFmtId="173" fontId="1" fillId="0" borderId="6" xfId="0" applyNumberFormat="1" applyFont="1" applyBorder="1" applyAlignment="1">
      <alignment/>
    </xf>
    <xf numFmtId="174" fontId="1" fillId="0" borderId="5" xfId="0" applyNumberFormat="1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3" fontId="1" fillId="0" borderId="6" xfId="0" applyNumberFormat="1" applyFont="1" applyBorder="1" applyAlignment="1" applyProtection="1">
      <alignment horizontal="left"/>
      <protection/>
    </xf>
    <xf numFmtId="174" fontId="1" fillId="0" borderId="15" xfId="0" applyNumberFormat="1" applyFont="1" applyBorder="1" applyAlignment="1" applyProtection="1">
      <alignment/>
      <protection/>
    </xf>
    <xf numFmtId="172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172" fontId="1" fillId="0" borderId="17" xfId="0" applyNumberFormat="1" applyFont="1" applyBorder="1" applyAlignment="1" applyProtection="1">
      <alignment/>
      <protection/>
    </xf>
    <xf numFmtId="173" fontId="1" fillId="0" borderId="18" xfId="0" applyNumberFormat="1" applyFont="1" applyBorder="1" applyAlignment="1" applyProtection="1">
      <alignment/>
      <protection/>
    </xf>
    <xf numFmtId="173" fontId="1" fillId="0" borderId="19" xfId="0" applyNumberFormat="1" applyFont="1" applyBorder="1" applyAlignment="1" applyProtection="1">
      <alignment/>
      <protection/>
    </xf>
    <xf numFmtId="174" fontId="1" fillId="0" borderId="20" xfId="0" applyNumberFormat="1" applyFont="1" applyBorder="1" applyAlignment="1" applyProtection="1">
      <alignment/>
      <protection/>
    </xf>
    <xf numFmtId="174" fontId="1" fillId="0" borderId="17" xfId="0" applyNumberFormat="1" applyFont="1" applyBorder="1" applyAlignment="1" applyProtection="1">
      <alignment/>
      <protection/>
    </xf>
    <xf numFmtId="173" fontId="1" fillId="0" borderId="21" xfId="0" applyNumberFormat="1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/>
      <protection/>
    </xf>
    <xf numFmtId="172" fontId="1" fillId="0" borderId="22" xfId="0" applyNumberFormat="1" applyFont="1" applyBorder="1" applyAlignment="1" applyProtection="1">
      <alignment/>
      <protection/>
    </xf>
    <xf numFmtId="175" fontId="1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172" fontId="1" fillId="0" borderId="21" xfId="0" applyNumberFormat="1" applyFont="1" applyBorder="1" applyAlignment="1" applyProtection="1">
      <alignment/>
      <protection/>
    </xf>
    <xf numFmtId="174" fontId="1" fillId="0" borderId="18" xfId="0" applyNumberFormat="1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left"/>
      <protection/>
    </xf>
    <xf numFmtId="172" fontId="1" fillId="0" borderId="14" xfId="0" applyNumberFormat="1" applyFont="1" applyBorder="1" applyAlignment="1" applyProtection="1">
      <alignment/>
      <protection/>
    </xf>
    <xf numFmtId="172" fontId="1" fillId="0" borderId="10" xfId="0" applyNumberFormat="1" applyFont="1" applyBorder="1" applyAlignment="1" applyProtection="1">
      <alignment/>
      <protection/>
    </xf>
    <xf numFmtId="172" fontId="1" fillId="0" borderId="23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V50"/>
  <sheetViews>
    <sheetView showGridLines="0" tabSelected="1" zoomScale="75" zoomScaleNormal="75" workbookViewId="0" topLeftCell="A1">
      <selection activeCell="AA5" sqref="AA5"/>
    </sheetView>
  </sheetViews>
  <sheetFormatPr defaultColWidth="9.625" defaultRowHeight="12.75"/>
  <cols>
    <col min="1" max="1" width="2.25390625" style="1" customWidth="1"/>
    <col min="2" max="2" width="1.625" style="1" customWidth="1"/>
    <col min="3" max="3" width="37.25390625" style="1" customWidth="1"/>
    <col min="4" max="4" width="10.625" style="1" customWidth="1"/>
    <col min="5" max="5" width="5.875" style="1" customWidth="1"/>
    <col min="6" max="7" width="8.625" style="1" customWidth="1"/>
    <col min="8" max="8" width="10.125" style="1" customWidth="1"/>
    <col min="9" max="9" width="5.50390625" style="1" customWidth="1"/>
    <col min="10" max="10" width="1.625" style="1" customWidth="1"/>
    <col min="11" max="11" width="4.25390625" style="1" customWidth="1"/>
    <col min="12" max="12" width="1.625" style="1" customWidth="1"/>
    <col min="13" max="13" width="10.125" style="1" customWidth="1"/>
    <col min="14" max="14" width="6.625" style="1" customWidth="1"/>
    <col min="15" max="15" width="1.625" style="1" customWidth="1"/>
    <col min="16" max="16" width="5.125" style="1" customWidth="1"/>
    <col min="17" max="17" width="1.625" style="1" customWidth="1"/>
    <col min="18" max="18" width="10.125" style="1" customWidth="1"/>
    <col min="19" max="19" width="6.625" style="1" customWidth="1"/>
    <col min="20" max="20" width="1.625" style="1" customWidth="1"/>
    <col min="21" max="21" width="5.125" style="1" customWidth="1"/>
    <col min="22" max="22" width="1.625" style="1" customWidth="1"/>
    <col min="23" max="23" width="10.125" style="1" customWidth="1"/>
    <col min="24" max="24" width="5.875" style="1" customWidth="1"/>
    <col min="25" max="25" width="8.625" style="1" customWidth="1"/>
    <col min="26" max="26" width="1.625" style="1" customWidth="1"/>
    <col min="27" max="27" width="5.75390625" style="1" customWidth="1"/>
    <col min="28" max="28" width="1.625" style="1" customWidth="1"/>
    <col min="29" max="29" width="6.625" style="1" customWidth="1"/>
    <col min="30" max="30" width="1.625" style="1" customWidth="1"/>
    <col min="31" max="31" width="5.625" style="1" customWidth="1"/>
    <col min="32" max="33" width="1.625" style="1" customWidth="1"/>
    <col min="34" max="16384" width="9.625" style="1" customWidth="1"/>
  </cols>
  <sheetData>
    <row r="1" spans="3:23" ht="21" customHeight="1">
      <c r="C1" s="2" t="s">
        <v>0</v>
      </c>
      <c r="R1" s="2" t="s">
        <v>1</v>
      </c>
      <c r="W1" s="79"/>
    </row>
    <row r="2" ht="13.5" customHeight="1">
      <c r="C2" s="2" t="s">
        <v>35</v>
      </c>
    </row>
    <row r="3" spans="3:18" ht="13.5" customHeight="1">
      <c r="C3" s="2" t="s">
        <v>2</v>
      </c>
      <c r="R3" s="8" t="s">
        <v>60</v>
      </c>
    </row>
    <row r="4" ht="12" customHeight="1"/>
    <row r="5" spans="3:7" ht="15.75" customHeight="1">
      <c r="C5" s="77" t="s">
        <v>40</v>
      </c>
      <c r="D5" s="78"/>
      <c r="E5" s="78"/>
      <c r="F5" s="78"/>
      <c r="G5" s="78"/>
    </row>
    <row r="6" ht="12.75" customHeight="1"/>
    <row r="7" ht="12.75" customHeight="1"/>
    <row r="8" ht="12.75" customHeight="1">
      <c r="C8" s="2" t="s">
        <v>34</v>
      </c>
    </row>
    <row r="9" ht="12.75" customHeight="1">
      <c r="C9" s="2" t="s">
        <v>3</v>
      </c>
    </row>
    <row r="10" ht="12.75" customHeight="1" thickBot="1"/>
    <row r="11" spans="2:41" ht="15.75" customHeight="1">
      <c r="B11" s="3"/>
      <c r="C11" s="9"/>
      <c r="D11" s="10" t="s">
        <v>4</v>
      </c>
      <c r="E11" s="11"/>
      <c r="F11" s="12"/>
      <c r="G11" s="13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3" t="s">
        <v>6</v>
      </c>
      <c r="S11" s="11"/>
      <c r="T11" s="11"/>
      <c r="U11" s="11"/>
      <c r="V11" s="12"/>
      <c r="W11" s="10" t="s">
        <v>7</v>
      </c>
      <c r="X11" s="12"/>
      <c r="AI11" s="2"/>
      <c r="AJ11" s="2"/>
      <c r="AK11" s="2"/>
      <c r="AL11" s="2"/>
      <c r="AN11" s="3"/>
      <c r="AO11" s="2"/>
    </row>
    <row r="12" spans="2:40" ht="12.75" customHeight="1">
      <c r="B12" s="3"/>
      <c r="C12" s="14"/>
      <c r="D12" s="15"/>
      <c r="E12" s="15"/>
      <c r="F12" s="16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8" t="s">
        <v>8</v>
      </c>
      <c r="S12" s="15"/>
      <c r="T12" s="15"/>
      <c r="U12" s="15"/>
      <c r="V12" s="16"/>
      <c r="W12" s="19" t="s">
        <v>9</v>
      </c>
      <c r="X12" s="16"/>
      <c r="AN12" s="3"/>
    </row>
    <row r="13" spans="2:45" ht="12.75" customHeight="1">
      <c r="B13" s="3"/>
      <c r="C13" s="14"/>
      <c r="D13" s="19" t="s">
        <v>10</v>
      </c>
      <c r="E13" s="20"/>
      <c r="F13" s="21" t="s">
        <v>11</v>
      </c>
      <c r="G13" s="22" t="s">
        <v>37</v>
      </c>
      <c r="H13" s="19" t="s">
        <v>38</v>
      </c>
      <c r="I13" s="15"/>
      <c r="J13" s="15"/>
      <c r="K13" s="15"/>
      <c r="L13" s="20"/>
      <c r="M13" s="23" t="s">
        <v>12</v>
      </c>
      <c r="N13" s="19" t="s">
        <v>13</v>
      </c>
      <c r="O13" s="15"/>
      <c r="P13" s="15"/>
      <c r="Q13" s="16"/>
      <c r="R13" s="22" t="s">
        <v>14</v>
      </c>
      <c r="S13" s="19" t="s">
        <v>15</v>
      </c>
      <c r="T13" s="15"/>
      <c r="U13" s="15"/>
      <c r="V13" s="16"/>
      <c r="W13" s="19" t="s">
        <v>14</v>
      </c>
      <c r="X13" s="16"/>
      <c r="AN13" s="3"/>
      <c r="AO13" s="2"/>
      <c r="AR13" s="3"/>
      <c r="AS13" s="2"/>
    </row>
    <row r="14" spans="2:45" ht="12.75" customHeight="1">
      <c r="B14" s="3"/>
      <c r="C14" s="14"/>
      <c r="D14" s="15"/>
      <c r="E14" s="20"/>
      <c r="F14" s="21" t="s">
        <v>16</v>
      </c>
      <c r="G14" s="22" t="s">
        <v>36</v>
      </c>
      <c r="H14" s="19" t="s">
        <v>1</v>
      </c>
      <c r="I14" s="15"/>
      <c r="J14" s="15"/>
      <c r="K14" s="15"/>
      <c r="L14" s="20"/>
      <c r="M14" s="24"/>
      <c r="N14" s="19" t="s">
        <v>15</v>
      </c>
      <c r="O14" s="15"/>
      <c r="P14" s="15"/>
      <c r="Q14" s="16"/>
      <c r="R14" s="14"/>
      <c r="S14" s="19" t="s">
        <v>14</v>
      </c>
      <c r="T14" s="15"/>
      <c r="U14" s="15"/>
      <c r="V14" s="16"/>
      <c r="W14" s="15"/>
      <c r="X14" s="16"/>
      <c r="AN14" s="3"/>
      <c r="AR14" s="3"/>
      <c r="AS14" s="2"/>
    </row>
    <row r="15" spans="2:44" ht="12.75" customHeight="1">
      <c r="B15" s="3"/>
      <c r="C15" s="14"/>
      <c r="D15" s="15"/>
      <c r="E15" s="20"/>
      <c r="F15" s="16"/>
      <c r="G15" s="22" t="s">
        <v>1</v>
      </c>
      <c r="H15" s="15"/>
      <c r="I15" s="15"/>
      <c r="J15" s="15"/>
      <c r="K15" s="15"/>
      <c r="L15" s="20"/>
      <c r="M15" s="24"/>
      <c r="N15" s="19" t="s">
        <v>14</v>
      </c>
      <c r="O15" s="15"/>
      <c r="P15" s="15"/>
      <c r="Q15" s="16"/>
      <c r="R15" s="14"/>
      <c r="S15" s="15"/>
      <c r="T15" s="15"/>
      <c r="U15" s="15"/>
      <c r="V15" s="16"/>
      <c r="W15" s="15"/>
      <c r="X15" s="16"/>
      <c r="AN15" s="3"/>
      <c r="AR15" s="3"/>
    </row>
    <row r="16" spans="2:45" ht="14.25" customHeight="1" thickBot="1">
      <c r="B16" s="3"/>
      <c r="C16" s="25"/>
      <c r="D16" s="26" t="s">
        <v>17</v>
      </c>
      <c r="E16" s="26" t="s">
        <v>18</v>
      </c>
      <c r="F16" s="27" t="s">
        <v>19</v>
      </c>
      <c r="G16" s="28" t="s">
        <v>20</v>
      </c>
      <c r="H16" s="29" t="s">
        <v>20</v>
      </c>
      <c r="I16" s="30"/>
      <c r="J16" s="31" t="s">
        <v>21</v>
      </c>
      <c r="K16" s="30"/>
      <c r="L16" s="32"/>
      <c r="M16" s="29" t="s">
        <v>20</v>
      </c>
      <c r="N16" s="31" t="s">
        <v>22</v>
      </c>
      <c r="O16" s="30"/>
      <c r="P16" s="30"/>
      <c r="Q16" s="33"/>
      <c r="R16" s="28" t="s">
        <v>20</v>
      </c>
      <c r="S16" s="31" t="s">
        <v>22</v>
      </c>
      <c r="T16" s="30"/>
      <c r="U16" s="30"/>
      <c r="V16" s="33"/>
      <c r="W16" s="26" t="s">
        <v>20</v>
      </c>
      <c r="X16" s="27" t="s">
        <v>21</v>
      </c>
      <c r="AN16" s="3"/>
      <c r="AO16" s="2"/>
      <c r="AP16" s="3"/>
      <c r="AQ16" s="2"/>
      <c r="AR16" s="3"/>
      <c r="AS16" s="2"/>
    </row>
    <row r="17" spans="2:48" ht="16.5" customHeight="1">
      <c r="B17" s="3"/>
      <c r="C17" s="18" t="s">
        <v>23</v>
      </c>
      <c r="D17" s="34">
        <v>11188.53</v>
      </c>
      <c r="E17" s="35">
        <f>100*D17/$D$35</f>
        <v>43.13033533365139</v>
      </c>
      <c r="F17" s="36">
        <v>1851</v>
      </c>
      <c r="G17" s="37">
        <v>2.3597</v>
      </c>
      <c r="H17" s="38">
        <v>550.4818</v>
      </c>
      <c r="I17" s="39">
        <f>100*H17/(G17+H17)</f>
        <v>99.57316880154619</v>
      </c>
      <c r="J17" s="19" t="s">
        <v>24</v>
      </c>
      <c r="K17" s="40">
        <v>100</v>
      </c>
      <c r="L17" s="41" t="s">
        <v>25</v>
      </c>
      <c r="M17" s="38">
        <f>G17+H17</f>
        <v>552.8415</v>
      </c>
      <c r="N17" s="42">
        <f>1000*M17/D17*(0.3+0.7*4229/3840)</f>
        <v>52.915288871030185</v>
      </c>
      <c r="O17" s="19" t="s">
        <v>24</v>
      </c>
      <c r="P17" s="43">
        <v>53.4</v>
      </c>
      <c r="Q17" s="21" t="s">
        <v>25</v>
      </c>
      <c r="R17" s="44">
        <v>156.22</v>
      </c>
      <c r="S17" s="42">
        <v>13.6</v>
      </c>
      <c r="T17" s="19" t="s">
        <v>24</v>
      </c>
      <c r="U17" s="42">
        <v>13.6</v>
      </c>
      <c r="V17" s="21" t="s">
        <v>25</v>
      </c>
      <c r="W17" s="45">
        <f>M17+R17</f>
        <v>709.0615</v>
      </c>
      <c r="X17" s="46">
        <f>100*W17/W$35</f>
        <v>46.29001094673599</v>
      </c>
      <c r="AI17" s="4"/>
      <c r="AJ17" s="4"/>
      <c r="AK17" s="4"/>
      <c r="AL17" s="4"/>
      <c r="AM17" s="5"/>
      <c r="AN17" s="3"/>
      <c r="AO17" s="4"/>
      <c r="AP17" s="3"/>
      <c r="AQ17" s="6"/>
      <c r="AR17" s="3"/>
      <c r="AS17" s="7"/>
      <c r="AT17" s="2"/>
      <c r="AU17" s="7"/>
      <c r="AV17" s="2"/>
    </row>
    <row r="18" spans="2:48" ht="12.75" customHeight="1">
      <c r="B18" s="3"/>
      <c r="C18" s="18" t="s">
        <v>26</v>
      </c>
      <c r="D18" s="34">
        <v>308.39</v>
      </c>
      <c r="E18" s="35">
        <f>100*D18/$D$35</f>
        <v>1.1888035437671214</v>
      </c>
      <c r="F18" s="47">
        <v>235</v>
      </c>
      <c r="G18" s="44">
        <v>1.715</v>
      </c>
      <c r="H18" s="38">
        <v>16.538</v>
      </c>
      <c r="I18" s="39">
        <f>100*H18/(G18+H18)</f>
        <v>90.60428422725032</v>
      </c>
      <c r="J18" s="19" t="s">
        <v>24</v>
      </c>
      <c r="K18" s="40">
        <v>90</v>
      </c>
      <c r="L18" s="41" t="s">
        <v>25</v>
      </c>
      <c r="M18" s="38">
        <f>G18+H18</f>
        <v>18.253</v>
      </c>
      <c r="N18" s="42">
        <f aca="true" t="shared" si="0" ref="N18:N34">1000*M18/D18*(0.3+0.7*4229/3840)</f>
        <v>63.38515142825103</v>
      </c>
      <c r="O18" s="19" t="s">
        <v>24</v>
      </c>
      <c r="P18" s="43">
        <v>62.3</v>
      </c>
      <c r="Q18" s="21" t="s">
        <v>25</v>
      </c>
      <c r="R18" s="44">
        <v>6.03</v>
      </c>
      <c r="S18" s="42">
        <v>18.03</v>
      </c>
      <c r="T18" s="19" t="s">
        <v>24</v>
      </c>
      <c r="U18" s="42">
        <v>18.03</v>
      </c>
      <c r="V18" s="21" t="s">
        <v>25</v>
      </c>
      <c r="W18" s="45">
        <f>M18+R18</f>
        <v>24.283</v>
      </c>
      <c r="X18" s="46">
        <f>100*W18/W$35</f>
        <v>1.5852790425366345</v>
      </c>
      <c r="AI18" s="4"/>
      <c r="AJ18" s="4"/>
      <c r="AK18" s="4"/>
      <c r="AL18" s="4"/>
      <c r="AM18" s="5"/>
      <c r="AN18" s="3"/>
      <c r="AO18" s="4"/>
      <c r="AP18" s="3"/>
      <c r="AQ18" s="6"/>
      <c r="AR18" s="3"/>
      <c r="AS18" s="7"/>
      <c r="AT18" s="2"/>
      <c r="AU18" s="7"/>
      <c r="AV18" s="2"/>
    </row>
    <row r="19" spans="2:48" ht="12.75" customHeight="1">
      <c r="B19" s="3"/>
      <c r="C19" s="18" t="s">
        <v>52</v>
      </c>
      <c r="D19" s="34">
        <v>213.07</v>
      </c>
      <c r="E19" s="35">
        <f>100*D19/$D$35</f>
        <v>0.8213572783503374</v>
      </c>
      <c r="F19" s="47">
        <v>27</v>
      </c>
      <c r="G19" s="48">
        <v>0.392</v>
      </c>
      <c r="H19" s="38">
        <v>10.6733</v>
      </c>
      <c r="I19" s="39">
        <f>100*H19/(G19+H19)</f>
        <v>96.4573938347808</v>
      </c>
      <c r="J19" s="19" t="s">
        <v>24</v>
      </c>
      <c r="K19" s="40">
        <v>96</v>
      </c>
      <c r="L19" s="41" t="s">
        <v>25</v>
      </c>
      <c r="M19" s="38">
        <f>G19+H19</f>
        <v>11.065299999999999</v>
      </c>
      <c r="N19" s="42">
        <f t="shared" si="0"/>
        <v>55.615321537033985</v>
      </c>
      <c r="O19" s="19" t="s">
        <v>24</v>
      </c>
      <c r="P19" s="49">
        <v>54.9</v>
      </c>
      <c r="Q19" s="21" t="s">
        <v>25</v>
      </c>
      <c r="R19" s="44">
        <v>4.19</v>
      </c>
      <c r="S19" s="42">
        <v>19.9</v>
      </c>
      <c r="T19" s="19" t="s">
        <v>24</v>
      </c>
      <c r="U19" s="42">
        <v>19.36</v>
      </c>
      <c r="V19" s="21" t="s">
        <v>25</v>
      </c>
      <c r="W19" s="45">
        <f>M19+R19</f>
        <v>15.255299999999998</v>
      </c>
      <c r="X19" s="46">
        <f>100*W19/W$35</f>
        <v>0.995919259465845</v>
      </c>
      <c r="AI19" s="4"/>
      <c r="AJ19" s="4"/>
      <c r="AK19" s="4"/>
      <c r="AL19" s="4"/>
      <c r="AM19" s="5"/>
      <c r="AN19" s="3"/>
      <c r="AO19" s="4"/>
      <c r="AP19" s="3"/>
      <c r="AQ19" s="6"/>
      <c r="AR19" s="3"/>
      <c r="AS19" s="7"/>
      <c r="AT19" s="2"/>
      <c r="AU19" s="7"/>
      <c r="AV19" s="2"/>
    </row>
    <row r="20" spans="2:48" ht="12.75" customHeight="1">
      <c r="B20" s="3"/>
      <c r="C20" s="50" t="s">
        <v>58</v>
      </c>
      <c r="D20" s="34">
        <f>SUM(D17:D19)</f>
        <v>11709.99</v>
      </c>
      <c r="E20" s="35">
        <f>100*D20/$D$35</f>
        <v>45.140496155768844</v>
      </c>
      <c r="F20" s="47">
        <f>SUM(F17:F19)</f>
        <v>2113</v>
      </c>
      <c r="G20" s="44">
        <f>SUM(G17:G19)</f>
        <v>4.4667</v>
      </c>
      <c r="H20" s="38">
        <f>SUM(H17:H19)</f>
        <v>577.6931000000001</v>
      </c>
      <c r="I20" s="39">
        <f>100*H20/(G20+H20)</f>
        <v>99.23273644109402</v>
      </c>
      <c r="J20" s="19" t="s">
        <v>24</v>
      </c>
      <c r="K20" s="40">
        <v>99</v>
      </c>
      <c r="L20" s="41" t="s">
        <v>25</v>
      </c>
      <c r="M20" s="38">
        <f>G20+H20</f>
        <v>582.1598</v>
      </c>
      <c r="N20" s="42">
        <f t="shared" si="0"/>
        <v>53.24014797630414</v>
      </c>
      <c r="O20" s="19" t="s">
        <v>24</v>
      </c>
      <c r="P20" s="43">
        <v>53.6</v>
      </c>
      <c r="Q20" s="21" t="s">
        <v>25</v>
      </c>
      <c r="R20" s="44">
        <f>SUM(R17:R19)</f>
        <v>166.44</v>
      </c>
      <c r="S20" s="42">
        <f>R20/(R17/S17+R18/S18+R19/S19)</f>
        <v>13.833387558897268</v>
      </c>
      <c r="T20" s="19" t="s">
        <v>24</v>
      </c>
      <c r="U20" s="42">
        <v>13.8</v>
      </c>
      <c r="V20" s="21" t="s">
        <v>25</v>
      </c>
      <c r="W20" s="45">
        <f>M20+R20</f>
        <v>748.5998</v>
      </c>
      <c r="X20" s="46">
        <f>100*W20/W$35</f>
        <v>48.87120924873846</v>
      </c>
      <c r="AI20" s="4"/>
      <c r="AJ20" s="4"/>
      <c r="AK20" s="4"/>
      <c r="AL20" s="4"/>
      <c r="AM20" s="5"/>
      <c r="AN20" s="3"/>
      <c r="AO20" s="4"/>
      <c r="AP20" s="3"/>
      <c r="AQ20" s="6"/>
      <c r="AR20" s="3"/>
      <c r="AS20" s="7"/>
      <c r="AT20" s="2"/>
      <c r="AU20" s="7"/>
      <c r="AV20" s="2"/>
    </row>
    <row r="21" spans="2:48" ht="12.75" customHeight="1">
      <c r="B21" s="3"/>
      <c r="C21" s="18" t="s">
        <v>53</v>
      </c>
      <c r="D21" s="34">
        <v>1001.19</v>
      </c>
      <c r="E21" s="35">
        <f>100*D21/$D$35</f>
        <v>3.8594578941736253</v>
      </c>
      <c r="F21" s="47">
        <v>46</v>
      </c>
      <c r="G21" s="44">
        <v>0.1279</v>
      </c>
      <c r="H21" s="38">
        <v>35.0578</v>
      </c>
      <c r="I21" s="39">
        <f>100*H21/(G21+H21)</f>
        <v>99.63650005542026</v>
      </c>
      <c r="J21" s="19" t="s">
        <v>24</v>
      </c>
      <c r="K21" s="40">
        <v>100</v>
      </c>
      <c r="L21" s="41" t="s">
        <v>25</v>
      </c>
      <c r="M21" s="38">
        <f>G21+H21</f>
        <v>35.1857</v>
      </c>
      <c r="N21" s="42">
        <f t="shared" si="0"/>
        <v>37.63598248032757</v>
      </c>
      <c r="O21" s="19" t="s">
        <v>24</v>
      </c>
      <c r="P21" s="43">
        <v>36.6</v>
      </c>
      <c r="Q21" s="21" t="s">
        <v>25</v>
      </c>
      <c r="R21" s="44">
        <v>22.84</v>
      </c>
      <c r="S21" s="42">
        <v>23.2</v>
      </c>
      <c r="T21" s="19" t="s">
        <v>24</v>
      </c>
      <c r="U21" s="42">
        <v>22.7</v>
      </c>
      <c r="V21" s="21" t="s">
        <v>25</v>
      </c>
      <c r="W21" s="45">
        <f>M21+R21</f>
        <v>58.0257</v>
      </c>
      <c r="X21" s="46">
        <f>100*W21/W$35</f>
        <v>3.788120336800148</v>
      </c>
      <c r="AI21" s="4"/>
      <c r="AJ21" s="4"/>
      <c r="AK21" s="4"/>
      <c r="AL21" s="4"/>
      <c r="AM21" s="5"/>
      <c r="AN21" s="3"/>
      <c r="AO21" s="4"/>
      <c r="AP21" s="3"/>
      <c r="AQ21" s="6"/>
      <c r="AR21" s="3"/>
      <c r="AS21" s="7"/>
      <c r="AT21" s="2"/>
      <c r="AU21" s="7"/>
      <c r="AV21" s="2"/>
    </row>
    <row r="22" spans="2:47" ht="12.75" customHeight="1">
      <c r="B22" s="3"/>
      <c r="C22" s="17"/>
      <c r="D22" s="24"/>
      <c r="E22" s="20"/>
      <c r="F22" s="51"/>
      <c r="G22" s="14"/>
      <c r="H22" s="38"/>
      <c r="I22" s="39"/>
      <c r="J22" s="15"/>
      <c r="K22" s="15"/>
      <c r="L22" s="20"/>
      <c r="M22" s="38"/>
      <c r="N22" s="42" t="s">
        <v>1</v>
      </c>
      <c r="O22" s="15"/>
      <c r="P22" s="43" t="s">
        <v>1</v>
      </c>
      <c r="Q22" s="16"/>
      <c r="R22" s="52" t="s">
        <v>1</v>
      </c>
      <c r="S22" s="53" t="s">
        <v>1</v>
      </c>
      <c r="T22" s="15"/>
      <c r="U22" s="53" t="s">
        <v>1</v>
      </c>
      <c r="V22" s="16"/>
      <c r="W22" s="45"/>
      <c r="X22" s="54" t="s">
        <v>1</v>
      </c>
      <c r="AI22" s="4"/>
      <c r="AK22" s="4"/>
      <c r="AN22" s="3"/>
      <c r="AP22" s="3"/>
      <c r="AQ22" s="6"/>
      <c r="AR22" s="3"/>
      <c r="AS22" s="7"/>
      <c r="AU22" s="7"/>
    </row>
    <row r="23" spans="2:48" ht="12.75" customHeight="1">
      <c r="B23" s="3"/>
      <c r="C23" s="18" t="s">
        <v>51</v>
      </c>
      <c r="D23" s="34">
        <v>3733.46</v>
      </c>
      <c r="E23" s="35">
        <f aca="true" t="shared" si="1" ref="E23:E28">100*D23/$D$35</f>
        <v>14.392005183413202</v>
      </c>
      <c r="F23" s="47">
        <v>305</v>
      </c>
      <c r="G23" s="44">
        <v>0.8388</v>
      </c>
      <c r="H23" s="38">
        <v>140.545</v>
      </c>
      <c r="I23" s="39">
        <f aca="true" t="shared" si="2" ref="I23:I28">100*H23/(G23+H23)</f>
        <v>99.40672127924132</v>
      </c>
      <c r="J23" s="19" t="s">
        <v>24</v>
      </c>
      <c r="K23" s="40">
        <v>99</v>
      </c>
      <c r="L23" s="41" t="s">
        <v>25</v>
      </c>
      <c r="M23" s="38">
        <f aca="true" t="shared" si="3" ref="M23:M28">G23+H23</f>
        <v>141.38379999999998</v>
      </c>
      <c r="N23" s="42">
        <f t="shared" si="0"/>
        <v>40.55474852890035</v>
      </c>
      <c r="O23" s="19" t="s">
        <v>24</v>
      </c>
      <c r="P23" s="43">
        <v>40.3</v>
      </c>
      <c r="Q23" s="21" t="s">
        <v>25</v>
      </c>
      <c r="R23" s="44">
        <v>46.39</v>
      </c>
      <c r="S23" s="42">
        <v>12.4</v>
      </c>
      <c r="T23" s="19" t="s">
        <v>24</v>
      </c>
      <c r="U23" s="42">
        <v>12.4</v>
      </c>
      <c r="V23" s="21" t="s">
        <v>25</v>
      </c>
      <c r="W23" s="45">
        <f aca="true" t="shared" si="4" ref="W23:W28">M23+R23</f>
        <v>187.7738</v>
      </c>
      <c r="X23" s="46">
        <f aca="true" t="shared" si="5" ref="X23:X28">100*W23/W$35</f>
        <v>12.258529418830685</v>
      </c>
      <c r="AI23" s="4"/>
      <c r="AJ23" s="4"/>
      <c r="AK23" s="4"/>
      <c r="AL23" s="4"/>
      <c r="AM23" s="5"/>
      <c r="AN23" s="3"/>
      <c r="AO23" s="4"/>
      <c r="AP23" s="3"/>
      <c r="AQ23" s="6"/>
      <c r="AR23" s="3"/>
      <c r="AS23" s="7"/>
      <c r="AT23" s="2"/>
      <c r="AU23" s="7"/>
      <c r="AV23" s="2"/>
    </row>
    <row r="24" spans="2:48" ht="12.75" customHeight="1">
      <c r="B24" s="3"/>
      <c r="C24" s="18" t="s">
        <v>59</v>
      </c>
      <c r="D24" s="34">
        <v>517.8</v>
      </c>
      <c r="E24" s="35">
        <f t="shared" si="1"/>
        <v>1.9960519957281864</v>
      </c>
      <c r="F24" s="47">
        <v>271</v>
      </c>
      <c r="G24" s="44">
        <v>3.7462</v>
      </c>
      <c r="H24" s="38">
        <v>27.2142</v>
      </c>
      <c r="I24" s="39">
        <f t="shared" si="2"/>
        <v>87.90002713143241</v>
      </c>
      <c r="J24" s="19" t="s">
        <v>24</v>
      </c>
      <c r="K24" s="40">
        <v>88</v>
      </c>
      <c r="L24" s="41" t="s">
        <v>25</v>
      </c>
      <c r="M24" s="38">
        <f t="shared" si="3"/>
        <v>30.9604</v>
      </c>
      <c r="N24" s="42">
        <f t="shared" si="0"/>
        <v>64.03214969985194</v>
      </c>
      <c r="O24" s="19" t="s">
        <v>24</v>
      </c>
      <c r="P24" s="43">
        <v>61.4</v>
      </c>
      <c r="Q24" s="21" t="s">
        <v>25</v>
      </c>
      <c r="R24" s="44">
        <v>10.77</v>
      </c>
      <c r="S24" s="42">
        <v>21.1</v>
      </c>
      <c r="T24" s="19" t="s">
        <v>24</v>
      </c>
      <c r="U24" s="42">
        <v>20.9</v>
      </c>
      <c r="V24" s="21" t="s">
        <v>25</v>
      </c>
      <c r="W24" s="45">
        <f t="shared" si="4"/>
        <v>41.7304</v>
      </c>
      <c r="X24" s="46">
        <f t="shared" si="5"/>
        <v>2.724306245384457</v>
      </c>
      <c r="AI24" s="4"/>
      <c r="AJ24" s="4"/>
      <c r="AK24" s="4"/>
      <c r="AL24" s="4"/>
      <c r="AM24" s="5"/>
      <c r="AN24" s="3"/>
      <c r="AO24" s="4"/>
      <c r="AP24" s="3"/>
      <c r="AQ24" s="6"/>
      <c r="AR24" s="3"/>
      <c r="AS24" s="7"/>
      <c r="AT24" s="2"/>
      <c r="AU24" s="7"/>
      <c r="AV24" s="2"/>
    </row>
    <row r="25" spans="2:48" ht="12.75" customHeight="1">
      <c r="B25" s="3"/>
      <c r="C25" s="18" t="s">
        <v>54</v>
      </c>
      <c r="D25" s="34">
        <v>200.048</v>
      </c>
      <c r="E25" s="35">
        <f t="shared" si="1"/>
        <v>0.7711591534210743</v>
      </c>
      <c r="F25" s="47">
        <v>28</v>
      </c>
      <c r="G25" s="44">
        <v>0.0741</v>
      </c>
      <c r="H25" s="38">
        <v>6.452</v>
      </c>
      <c r="I25" s="39">
        <f t="shared" si="2"/>
        <v>98.86455923139395</v>
      </c>
      <c r="J25" s="19" t="s">
        <v>24</v>
      </c>
      <c r="K25" s="40">
        <v>99</v>
      </c>
      <c r="L25" s="41" t="s">
        <v>25</v>
      </c>
      <c r="M25" s="38">
        <f t="shared" si="3"/>
        <v>6.5261</v>
      </c>
      <c r="N25" s="42">
        <f t="shared" si="0"/>
        <v>34.93599170313708</v>
      </c>
      <c r="O25" s="19" t="s">
        <v>24</v>
      </c>
      <c r="P25" s="43">
        <v>34</v>
      </c>
      <c r="Q25" s="21" t="s">
        <v>25</v>
      </c>
      <c r="R25" s="44">
        <v>4.11</v>
      </c>
      <c r="S25" s="42">
        <v>21.1</v>
      </c>
      <c r="T25" s="19" t="s">
        <v>24</v>
      </c>
      <c r="U25" s="42">
        <v>21.74</v>
      </c>
      <c r="V25" s="21" t="s">
        <v>25</v>
      </c>
      <c r="W25" s="45">
        <f t="shared" si="4"/>
        <v>10.636099999999999</v>
      </c>
      <c r="X25" s="46">
        <f t="shared" si="5"/>
        <v>0.6943617520209158</v>
      </c>
      <c r="AI25" s="4"/>
      <c r="AJ25" s="4"/>
      <c r="AK25" s="4"/>
      <c r="AL25" s="4"/>
      <c r="AM25" s="5"/>
      <c r="AN25" s="3"/>
      <c r="AO25" s="4"/>
      <c r="AP25" s="3"/>
      <c r="AQ25" s="6"/>
      <c r="AR25" s="3"/>
      <c r="AS25" s="7"/>
      <c r="AT25" s="2"/>
      <c r="AU25" s="7"/>
      <c r="AV25" s="2"/>
    </row>
    <row r="26" spans="2:48" ht="12.75" customHeight="1">
      <c r="B26" s="3"/>
      <c r="C26" s="18" t="s">
        <v>55</v>
      </c>
      <c r="D26" s="34">
        <v>260.71</v>
      </c>
      <c r="E26" s="35">
        <f t="shared" si="1"/>
        <v>1.005003313646766</v>
      </c>
      <c r="F26" s="47">
        <v>5</v>
      </c>
      <c r="G26" s="44">
        <v>0</v>
      </c>
      <c r="H26" s="38">
        <v>7.7981</v>
      </c>
      <c r="I26" s="39">
        <f t="shared" si="2"/>
        <v>100</v>
      </c>
      <c r="J26" s="19" t="s">
        <v>24</v>
      </c>
      <c r="K26" s="40">
        <v>100</v>
      </c>
      <c r="L26" s="41" t="s">
        <v>25</v>
      </c>
      <c r="M26" s="38">
        <f t="shared" si="3"/>
        <v>7.7981</v>
      </c>
      <c r="N26" s="42">
        <f t="shared" si="0"/>
        <v>32.03204573368558</v>
      </c>
      <c r="O26" s="19" t="s">
        <v>24</v>
      </c>
      <c r="P26" s="43">
        <v>31.2</v>
      </c>
      <c r="Q26" s="21" t="s">
        <v>25</v>
      </c>
      <c r="R26" s="44">
        <v>4.47</v>
      </c>
      <c r="S26" s="42">
        <v>17.1</v>
      </c>
      <c r="T26" s="19" t="s">
        <v>24</v>
      </c>
      <c r="U26" s="42">
        <v>16.23</v>
      </c>
      <c r="V26" s="21" t="s">
        <v>25</v>
      </c>
      <c r="W26" s="45">
        <f t="shared" si="4"/>
        <v>12.2681</v>
      </c>
      <c r="X26" s="46">
        <f t="shared" si="5"/>
        <v>0.8009044113883658</v>
      </c>
      <c r="AI26" s="4"/>
      <c r="AJ26" s="4"/>
      <c r="AK26" s="4"/>
      <c r="AL26" s="4"/>
      <c r="AM26" s="5"/>
      <c r="AN26" s="3"/>
      <c r="AO26" s="4"/>
      <c r="AP26" s="3"/>
      <c r="AQ26" s="6"/>
      <c r="AR26" s="3"/>
      <c r="AS26" s="7"/>
      <c r="AT26" s="2"/>
      <c r="AU26" s="7"/>
      <c r="AV26" s="2"/>
    </row>
    <row r="27" spans="2:48" ht="12.75" customHeight="1">
      <c r="B27" s="3"/>
      <c r="C27" s="18" t="s">
        <v>56</v>
      </c>
      <c r="D27" s="34">
        <v>281.14</v>
      </c>
      <c r="E27" s="35">
        <f t="shared" si="1"/>
        <v>1.083758319967212</v>
      </c>
      <c r="F27" s="47">
        <v>37</v>
      </c>
      <c r="G27" s="44">
        <v>0.176</v>
      </c>
      <c r="H27" s="38">
        <v>8.5798</v>
      </c>
      <c r="I27" s="39">
        <f t="shared" si="2"/>
        <v>97.98990383517211</v>
      </c>
      <c r="J27" s="19" t="s">
        <v>24</v>
      </c>
      <c r="K27" s="40">
        <v>98</v>
      </c>
      <c r="L27" s="41" t="s">
        <v>25</v>
      </c>
      <c r="M27" s="38">
        <f t="shared" si="3"/>
        <v>8.7558</v>
      </c>
      <c r="N27" s="42">
        <f t="shared" si="0"/>
        <v>33.352374428665435</v>
      </c>
      <c r="O27" s="19" t="s">
        <v>24</v>
      </c>
      <c r="P27" s="43">
        <v>33.1</v>
      </c>
      <c r="Q27" s="21" t="s">
        <v>25</v>
      </c>
      <c r="R27" s="44">
        <v>5.21</v>
      </c>
      <c r="S27" s="42">
        <v>18.3</v>
      </c>
      <c r="T27" s="19" t="s">
        <v>24</v>
      </c>
      <c r="U27" s="42">
        <v>17.8</v>
      </c>
      <c r="V27" s="21" t="s">
        <v>25</v>
      </c>
      <c r="W27" s="45">
        <f t="shared" si="4"/>
        <v>13.965800000000002</v>
      </c>
      <c r="X27" s="46">
        <f t="shared" si="5"/>
        <v>0.9117361961972628</v>
      </c>
      <c r="AM27" s="5"/>
      <c r="AN27" s="3"/>
      <c r="AO27" s="4"/>
      <c r="AP27" s="3"/>
      <c r="AQ27" s="6"/>
      <c r="AR27" s="3"/>
      <c r="AS27" s="7"/>
      <c r="AT27" s="2"/>
      <c r="AU27" s="7"/>
      <c r="AV27" s="2"/>
    </row>
    <row r="28" spans="2:48" ht="12.75" customHeight="1">
      <c r="B28" s="3"/>
      <c r="C28" s="18" t="s">
        <v>61</v>
      </c>
      <c r="D28" s="34">
        <v>1821.56</v>
      </c>
      <c r="E28" s="35">
        <f t="shared" si="1"/>
        <v>7.021878086787632</v>
      </c>
      <c r="F28" s="47">
        <v>180</v>
      </c>
      <c r="G28" s="44">
        <v>0.0767</v>
      </c>
      <c r="H28" s="38">
        <v>96.4727</v>
      </c>
      <c r="I28" s="39">
        <f t="shared" si="2"/>
        <v>99.92055880202258</v>
      </c>
      <c r="J28" s="19" t="s">
        <v>24</v>
      </c>
      <c r="K28" s="40">
        <v>100</v>
      </c>
      <c r="L28" s="41" t="s">
        <v>25</v>
      </c>
      <c r="M28" s="38">
        <f t="shared" si="3"/>
        <v>96.5494</v>
      </c>
      <c r="N28" s="42">
        <f t="shared" si="0"/>
        <v>56.7622580399264</v>
      </c>
      <c r="O28" s="19" t="s">
        <v>24</v>
      </c>
      <c r="P28" s="43">
        <v>56</v>
      </c>
      <c r="Q28" s="21" t="s">
        <v>25</v>
      </c>
      <c r="R28" s="37">
        <v>42.5</v>
      </c>
      <c r="S28" s="42">
        <v>24.8</v>
      </c>
      <c r="T28" s="19" t="s">
        <v>24</v>
      </c>
      <c r="U28" s="42">
        <v>25.17</v>
      </c>
      <c r="V28" s="21" t="s">
        <v>25</v>
      </c>
      <c r="W28" s="45">
        <f t="shared" si="4"/>
        <v>139.0494</v>
      </c>
      <c r="X28" s="46">
        <f t="shared" si="5"/>
        <v>9.077630428583515</v>
      </c>
      <c r="AI28" s="4"/>
      <c r="AJ28" s="4"/>
      <c r="AK28" s="4"/>
      <c r="AL28" s="4"/>
      <c r="AM28" s="5"/>
      <c r="AN28" s="3"/>
      <c r="AO28" s="4"/>
      <c r="AP28" s="3"/>
      <c r="AQ28" s="6"/>
      <c r="AR28" s="3"/>
      <c r="AS28" s="7"/>
      <c r="AT28" s="2"/>
      <c r="AU28" s="7"/>
      <c r="AV28" s="2"/>
    </row>
    <row r="29" spans="2:47" ht="12.75" customHeight="1">
      <c r="B29" s="3"/>
      <c r="C29" s="17"/>
      <c r="D29" s="24"/>
      <c r="E29" s="20"/>
      <c r="F29" s="51"/>
      <c r="G29" s="14"/>
      <c r="H29" s="38"/>
      <c r="I29" s="39"/>
      <c r="J29" s="15"/>
      <c r="K29" s="15"/>
      <c r="L29" s="20"/>
      <c r="M29" s="38"/>
      <c r="N29" s="42" t="s">
        <v>1</v>
      </c>
      <c r="O29" s="15"/>
      <c r="P29" s="43" t="s">
        <v>1</v>
      </c>
      <c r="Q29" s="16"/>
      <c r="R29" s="52" t="s">
        <v>1</v>
      </c>
      <c r="S29" s="53" t="s">
        <v>1</v>
      </c>
      <c r="T29" s="15"/>
      <c r="U29" s="53" t="s">
        <v>1</v>
      </c>
      <c r="V29" s="16"/>
      <c r="W29" s="45"/>
      <c r="X29" s="54" t="s">
        <v>1</v>
      </c>
      <c r="AI29" s="4"/>
      <c r="AK29" s="4"/>
      <c r="AN29" s="3"/>
      <c r="AP29" s="3"/>
      <c r="AQ29" s="6"/>
      <c r="AR29" s="3"/>
      <c r="AS29" s="7"/>
      <c r="AU29" s="7"/>
    </row>
    <row r="30" spans="2:48" ht="12.75" customHeight="1">
      <c r="B30" s="3"/>
      <c r="C30" s="18" t="s">
        <v>57</v>
      </c>
      <c r="D30" s="34">
        <v>1060.29</v>
      </c>
      <c r="E30" s="35">
        <f aca="true" t="shared" si="6" ref="E30:E35">100*D30/$D$35</f>
        <v>4.087280746524988</v>
      </c>
      <c r="F30" s="47">
        <v>54</v>
      </c>
      <c r="G30" s="44">
        <v>0.1672</v>
      </c>
      <c r="H30" s="38">
        <v>33.3485</v>
      </c>
      <c r="I30" s="39">
        <f aca="true" t="shared" si="7" ref="I30:I35">100*H30/(G30+H30)</f>
        <v>99.50112932148217</v>
      </c>
      <c r="J30" s="19" t="s">
        <v>24</v>
      </c>
      <c r="K30" s="40">
        <v>99</v>
      </c>
      <c r="L30" s="41" t="s">
        <v>25</v>
      </c>
      <c r="M30" s="38">
        <f aca="true" t="shared" si="8" ref="M30:M35">G30+H30</f>
        <v>33.5157</v>
      </c>
      <c r="N30" s="42">
        <f t="shared" si="0"/>
        <v>33.85144362774572</v>
      </c>
      <c r="O30" s="19" t="s">
        <v>24</v>
      </c>
      <c r="P30" s="43">
        <v>34.8</v>
      </c>
      <c r="Q30" s="21" t="s">
        <v>25</v>
      </c>
      <c r="R30" s="44">
        <v>23.49</v>
      </c>
      <c r="S30" s="42">
        <v>26.9</v>
      </c>
      <c r="T30" s="19" t="s">
        <v>24</v>
      </c>
      <c r="U30" s="42">
        <v>27.1</v>
      </c>
      <c r="V30" s="21" t="s">
        <v>25</v>
      </c>
      <c r="W30" s="45">
        <f aca="true" t="shared" si="9" ref="W30:W35">M30+R30</f>
        <v>57.005700000000004</v>
      </c>
      <c r="X30" s="46">
        <f>100*W30/W$35</f>
        <v>3.721531174695492</v>
      </c>
      <c r="AI30" s="4"/>
      <c r="AJ30" s="4"/>
      <c r="AK30" s="4"/>
      <c r="AL30" s="4"/>
      <c r="AM30" s="5"/>
      <c r="AN30" s="3"/>
      <c r="AO30" s="4"/>
      <c r="AP30" s="3"/>
      <c r="AQ30" s="6"/>
      <c r="AR30" s="3"/>
      <c r="AS30" s="7"/>
      <c r="AT30" s="2"/>
      <c r="AU30" s="7"/>
      <c r="AV30" s="2"/>
    </row>
    <row r="31" spans="2:48" ht="12.75" customHeight="1">
      <c r="B31" s="3"/>
      <c r="C31" s="18" t="s">
        <v>27</v>
      </c>
      <c r="D31" s="34">
        <v>2180.11</v>
      </c>
      <c r="E31" s="35">
        <f t="shared" si="6"/>
        <v>8.40404193975855</v>
      </c>
      <c r="F31" s="47">
        <v>76</v>
      </c>
      <c r="G31" s="44">
        <v>0.2088</v>
      </c>
      <c r="H31" s="38">
        <v>44.0978</v>
      </c>
      <c r="I31" s="39">
        <f t="shared" si="7"/>
        <v>99.52873838209206</v>
      </c>
      <c r="J31" s="19" t="s">
        <v>24</v>
      </c>
      <c r="K31" s="40">
        <v>100</v>
      </c>
      <c r="L31" s="41" t="s">
        <v>25</v>
      </c>
      <c r="M31" s="38">
        <f t="shared" si="8"/>
        <v>44.306599999999996</v>
      </c>
      <c r="N31" s="42">
        <f t="shared" si="0"/>
        <v>21.764243831637696</v>
      </c>
      <c r="O31" s="19" t="s">
        <v>24</v>
      </c>
      <c r="P31" s="43">
        <v>20.4</v>
      </c>
      <c r="Q31" s="21" t="s">
        <v>25</v>
      </c>
      <c r="R31" s="44">
        <v>34.51</v>
      </c>
      <c r="S31" s="42">
        <v>32</v>
      </c>
      <c r="T31" s="19" t="s">
        <v>24</v>
      </c>
      <c r="U31" s="42">
        <v>31.28</v>
      </c>
      <c r="V31" s="21" t="s">
        <v>25</v>
      </c>
      <c r="W31" s="45">
        <f t="shared" si="9"/>
        <v>78.8166</v>
      </c>
      <c r="X31" s="46">
        <f>100*W31/W$35</f>
        <v>5.145422896017498</v>
      </c>
      <c r="AI31" s="4"/>
      <c r="AJ31" s="4"/>
      <c r="AK31" s="4"/>
      <c r="AL31" s="4"/>
      <c r="AM31" s="5"/>
      <c r="AN31" s="3"/>
      <c r="AO31" s="4"/>
      <c r="AP31" s="3"/>
      <c r="AQ31" s="6"/>
      <c r="AR31" s="3"/>
      <c r="AS31" s="7"/>
      <c r="AT31" s="2"/>
      <c r="AU31" s="7"/>
      <c r="AV31" s="2"/>
    </row>
    <row r="32" spans="2:48" ht="12.75" customHeight="1">
      <c r="B32" s="3"/>
      <c r="C32" s="18" t="s">
        <v>28</v>
      </c>
      <c r="D32" s="34">
        <v>1836.72</v>
      </c>
      <c r="E32" s="35">
        <f t="shared" si="6"/>
        <v>7.080317925055765</v>
      </c>
      <c r="F32" s="47">
        <v>150</v>
      </c>
      <c r="G32" s="44">
        <v>0.1758</v>
      </c>
      <c r="H32" s="38">
        <v>41.8198</v>
      </c>
      <c r="I32" s="39">
        <f t="shared" si="7"/>
        <v>99.58138471649411</v>
      </c>
      <c r="J32" s="19" t="s">
        <v>24</v>
      </c>
      <c r="K32" s="40">
        <v>100</v>
      </c>
      <c r="L32" s="41" t="s">
        <v>25</v>
      </c>
      <c r="M32" s="38">
        <f t="shared" si="8"/>
        <v>41.9956</v>
      </c>
      <c r="N32" s="42">
        <f t="shared" si="0"/>
        <v>24.48580580577515</v>
      </c>
      <c r="O32" s="19" t="s">
        <v>24</v>
      </c>
      <c r="P32" s="43">
        <v>24.5</v>
      </c>
      <c r="Q32" s="21" t="s">
        <v>25</v>
      </c>
      <c r="R32" s="44">
        <v>76.56</v>
      </c>
      <c r="S32" s="42">
        <v>23.9</v>
      </c>
      <c r="T32" s="19" t="s">
        <v>24</v>
      </c>
      <c r="U32" s="42">
        <v>22.91</v>
      </c>
      <c r="V32" s="21" t="s">
        <v>25</v>
      </c>
      <c r="W32" s="45">
        <f t="shared" si="9"/>
        <v>118.5556</v>
      </c>
      <c r="X32" s="46">
        <f>100*W32/W$35</f>
        <v>7.739723594916453</v>
      </c>
      <c r="AI32" s="4"/>
      <c r="AJ32" s="4"/>
      <c r="AK32" s="4"/>
      <c r="AL32" s="4"/>
      <c r="AM32" s="5"/>
      <c r="AN32" s="3"/>
      <c r="AO32" s="4"/>
      <c r="AP32" s="3"/>
      <c r="AQ32" s="6"/>
      <c r="AR32" s="3"/>
      <c r="AS32" s="7"/>
      <c r="AT32" s="2"/>
      <c r="AU32" s="7"/>
      <c r="AV32" s="2"/>
    </row>
    <row r="33" spans="2:48" ht="12.75" customHeight="1">
      <c r="B33" s="3"/>
      <c r="C33" s="18" t="s">
        <v>29</v>
      </c>
      <c r="D33" s="34">
        <v>498.21</v>
      </c>
      <c r="E33" s="35">
        <f t="shared" si="6"/>
        <v>1.9205350807101969</v>
      </c>
      <c r="F33" s="47">
        <v>158</v>
      </c>
      <c r="G33" s="44">
        <v>1.246</v>
      </c>
      <c r="H33" s="38">
        <v>22.2812</v>
      </c>
      <c r="I33" s="39">
        <f t="shared" si="7"/>
        <v>94.70400217620457</v>
      </c>
      <c r="J33" s="19" t="s">
        <v>24</v>
      </c>
      <c r="K33" s="40">
        <v>95</v>
      </c>
      <c r="L33" s="41" t="s">
        <v>25</v>
      </c>
      <c r="M33" s="55">
        <f t="shared" si="8"/>
        <v>23.527199999999997</v>
      </c>
      <c r="N33" s="56">
        <f t="shared" si="0"/>
        <v>50.57214440195901</v>
      </c>
      <c r="O33" s="19" t="s">
        <v>24</v>
      </c>
      <c r="P33" s="43">
        <v>49.4</v>
      </c>
      <c r="Q33" s="21" t="s">
        <v>25</v>
      </c>
      <c r="R33" s="44">
        <v>20.28</v>
      </c>
      <c r="S33" s="42">
        <v>35.2</v>
      </c>
      <c r="T33" s="19" t="s">
        <v>24</v>
      </c>
      <c r="U33" s="42">
        <v>34.74</v>
      </c>
      <c r="V33" s="21" t="s">
        <v>25</v>
      </c>
      <c r="W33" s="45">
        <f t="shared" si="9"/>
        <v>43.807199999999995</v>
      </c>
      <c r="X33" s="46">
        <f>100*W33/W$35</f>
        <v>2.8598870021089176</v>
      </c>
      <c r="AI33" s="4"/>
      <c r="AJ33" s="4"/>
      <c r="AK33" s="4"/>
      <c r="AL33" s="4"/>
      <c r="AM33" s="5"/>
      <c r="AN33" s="3"/>
      <c r="AO33" s="4"/>
      <c r="AP33" s="3"/>
      <c r="AQ33" s="6"/>
      <c r="AR33" s="3"/>
      <c r="AS33" s="7"/>
      <c r="AT33" s="2"/>
      <c r="AU33" s="7"/>
      <c r="AV33" s="2"/>
    </row>
    <row r="34" spans="2:48" ht="14.25" customHeight="1" thickBot="1">
      <c r="B34" s="3"/>
      <c r="C34" s="18" t="s">
        <v>30</v>
      </c>
      <c r="D34" s="34">
        <v>839.98</v>
      </c>
      <c r="E34" s="35">
        <f t="shared" si="6"/>
        <v>3.2380142050439598</v>
      </c>
      <c r="F34" s="36">
        <v>46</v>
      </c>
      <c r="G34" s="44">
        <v>0.2038</v>
      </c>
      <c r="H34" s="38">
        <v>11.8028</v>
      </c>
      <c r="I34" s="39">
        <f t="shared" si="7"/>
        <v>98.30260023653658</v>
      </c>
      <c r="J34" s="19" t="s">
        <v>24</v>
      </c>
      <c r="K34" s="40">
        <v>98</v>
      </c>
      <c r="L34" s="41" t="s">
        <v>25</v>
      </c>
      <c r="M34" s="38">
        <f t="shared" si="8"/>
        <v>12.006599999999999</v>
      </c>
      <c r="N34" s="56">
        <f t="shared" si="0"/>
        <v>15.307513887979473</v>
      </c>
      <c r="O34" s="19" t="s">
        <v>24</v>
      </c>
      <c r="P34" s="43">
        <v>15.8</v>
      </c>
      <c r="Q34" s="21" t="s">
        <v>25</v>
      </c>
      <c r="R34" s="44">
        <v>9.54</v>
      </c>
      <c r="S34" s="42">
        <v>10.9</v>
      </c>
      <c r="T34" s="19" t="s">
        <v>24</v>
      </c>
      <c r="U34" s="42">
        <v>10.98</v>
      </c>
      <c r="V34" s="21" t="s">
        <v>25</v>
      </c>
      <c r="W34" s="45">
        <f t="shared" si="9"/>
        <v>21.546599999999998</v>
      </c>
      <c r="X34" s="46">
        <f>100*W34/W$35</f>
        <v>1.4066372943178291</v>
      </c>
      <c r="AI34" s="4"/>
      <c r="AJ34" s="4"/>
      <c r="AK34" s="4"/>
      <c r="AL34" s="4"/>
      <c r="AM34" s="5"/>
      <c r="AN34" s="3"/>
      <c r="AO34" s="4"/>
      <c r="AP34" s="3"/>
      <c r="AQ34" s="6"/>
      <c r="AR34" s="3"/>
      <c r="AS34" s="7"/>
      <c r="AT34" s="2"/>
      <c r="AU34" s="7"/>
      <c r="AV34" s="2"/>
    </row>
    <row r="35" spans="2:48" ht="17.25" customHeight="1" thickBot="1">
      <c r="B35" s="3"/>
      <c r="C35" s="57" t="s">
        <v>31</v>
      </c>
      <c r="D35" s="58">
        <f>SUM(D20:D34)</f>
        <v>25941.208</v>
      </c>
      <c r="E35" s="59">
        <f t="shared" si="6"/>
        <v>100</v>
      </c>
      <c r="F35" s="60">
        <f>SUM(F20:F34)</f>
        <v>3469</v>
      </c>
      <c r="G35" s="61">
        <f>SUM(G20:G34)</f>
        <v>11.508000000000001</v>
      </c>
      <c r="H35" s="62">
        <f>SUM(H20:H34)</f>
        <v>1053.1627999999998</v>
      </c>
      <c r="I35" s="63">
        <f t="shared" si="7"/>
        <v>98.91910250567592</v>
      </c>
      <c r="J35" s="64" t="s">
        <v>24</v>
      </c>
      <c r="K35" s="65">
        <v>99</v>
      </c>
      <c r="L35" s="66" t="s">
        <v>25</v>
      </c>
      <c r="M35" s="62">
        <f t="shared" si="8"/>
        <v>1064.6707999999999</v>
      </c>
      <c r="N35" s="67">
        <f>1000*M35/D35*(0.3+0.7*4229/3840)</f>
        <v>43.95200713370466</v>
      </c>
      <c r="O35" s="64" t="s">
        <v>24</v>
      </c>
      <c r="P35" s="68">
        <v>43.8</v>
      </c>
      <c r="Q35" s="69" t="s">
        <v>25</v>
      </c>
      <c r="R35" s="61">
        <f>SUM(R20:R34)</f>
        <v>467.11000000000007</v>
      </c>
      <c r="S35" s="70">
        <v>17.8</v>
      </c>
      <c r="T35" s="64" t="s">
        <v>24</v>
      </c>
      <c r="U35" s="70">
        <v>17.6</v>
      </c>
      <c r="V35" s="69" t="s">
        <v>25</v>
      </c>
      <c r="W35" s="71">
        <f t="shared" si="9"/>
        <v>1531.7808</v>
      </c>
      <c r="X35" s="60">
        <v>100</v>
      </c>
      <c r="AI35" s="4"/>
      <c r="AJ35" s="4"/>
      <c r="AK35" s="4"/>
      <c r="AL35" s="4"/>
      <c r="AN35" s="3"/>
      <c r="AO35" s="4"/>
      <c r="AP35" s="3"/>
      <c r="AQ35" s="6"/>
      <c r="AR35" s="3"/>
      <c r="AS35" s="7"/>
      <c r="AT35" s="2"/>
      <c r="AU35" s="7"/>
      <c r="AV35" s="2"/>
    </row>
    <row r="36" spans="2:40" ht="17.25" customHeight="1" thickBot="1">
      <c r="B36" s="3"/>
      <c r="C36" s="72" t="s">
        <v>32</v>
      </c>
      <c r="D36" s="73"/>
      <c r="E36" s="30"/>
      <c r="F36" s="33"/>
      <c r="G36" s="74">
        <f>100*G35/W35</f>
        <v>0.7512824289219451</v>
      </c>
      <c r="H36" s="73">
        <f>100*H35/W35</f>
        <v>68.75414550175847</v>
      </c>
      <c r="I36" s="31" t="s">
        <v>43</v>
      </c>
      <c r="J36" s="31"/>
      <c r="K36" s="30"/>
      <c r="L36" s="32"/>
      <c r="M36" s="73">
        <f>100*M35/W35</f>
        <v>69.50542793068041</v>
      </c>
      <c r="N36" s="31" t="s">
        <v>44</v>
      </c>
      <c r="O36" s="30"/>
      <c r="P36" s="30"/>
      <c r="Q36" s="33"/>
      <c r="R36" s="75">
        <f>100*R35/W35</f>
        <v>30.494572069319585</v>
      </c>
      <c r="S36" s="31" t="s">
        <v>45</v>
      </c>
      <c r="T36" s="30"/>
      <c r="U36" s="30"/>
      <c r="V36" s="33"/>
      <c r="W36" s="76">
        <f>100*W35/W35</f>
        <v>99.99999999999999</v>
      </c>
      <c r="X36" s="33"/>
      <c r="AN36" s="3"/>
    </row>
    <row r="37" ht="12.75" customHeight="1"/>
    <row r="38" spans="2:3" ht="12.75" customHeight="1">
      <c r="B38" s="2"/>
      <c r="C38" s="1" t="s">
        <v>41</v>
      </c>
    </row>
    <row r="39" ht="12.75" customHeight="1"/>
    <row r="40" spans="2:3" ht="12.75" customHeight="1">
      <c r="B40" s="2"/>
      <c r="C40" s="1" t="s">
        <v>33</v>
      </c>
    </row>
    <row r="41" ht="12.75" customHeight="1">
      <c r="C41" s="1" t="s">
        <v>1</v>
      </c>
    </row>
    <row r="42" spans="2:3" ht="12.75" customHeight="1">
      <c r="B42" s="2"/>
      <c r="C42" s="1" t="s">
        <v>49</v>
      </c>
    </row>
    <row r="43" spans="2:3" ht="12.75" customHeight="1">
      <c r="B43" s="2"/>
      <c r="C43" s="1" t="s">
        <v>50</v>
      </c>
    </row>
    <row r="44" spans="2:3" ht="12.75" customHeight="1">
      <c r="B44" s="2"/>
      <c r="C44" s="1" t="s">
        <v>39</v>
      </c>
    </row>
    <row r="45" ht="12.75" customHeight="1"/>
    <row r="46" spans="2:41" ht="12.75" customHeight="1">
      <c r="B46" s="2"/>
      <c r="C46" s="1" t="s">
        <v>42</v>
      </c>
      <c r="AO46" s="2"/>
    </row>
    <row r="47" ht="12.75" customHeight="1"/>
    <row r="48" spans="2:3" ht="12.75" customHeight="1">
      <c r="B48" s="2"/>
      <c r="C48" s="1" t="s">
        <v>46</v>
      </c>
    </row>
    <row r="49" spans="2:3" ht="12.75" customHeight="1">
      <c r="B49" s="2"/>
      <c r="C49" s="1" t="s">
        <v>47</v>
      </c>
    </row>
    <row r="50" spans="2:3" ht="12.75" customHeight="1">
      <c r="B50" s="2"/>
      <c r="C50" s="1" t="s">
        <v>48</v>
      </c>
    </row>
    <row r="51" ht="12.75" customHeight="1"/>
  </sheetData>
  <printOptions/>
  <pageMargins left="0.72" right="0.4724409448818898" top="0.5" bottom="0.4724409448818898" header="0.5118110236220472" footer="0.47"/>
  <pageSetup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HKR-RAKENNUTTAJA</dc:creator>
  <cp:keywords/>
  <dc:description/>
  <cp:lastModifiedBy>matikkr</cp:lastModifiedBy>
  <cp:lastPrinted>2006-06-16T06:45:34Z</cp:lastPrinted>
  <dcterms:created xsi:type="dcterms:W3CDTF">2000-06-29T09:36:52Z</dcterms:created>
  <dcterms:modified xsi:type="dcterms:W3CDTF">2006-06-16T06:45:45Z</dcterms:modified>
  <cp:category/>
  <cp:version/>
  <cp:contentType/>
  <cp:contentStatus/>
</cp:coreProperties>
</file>